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drawings/drawing6.xml" ContentType="application/vnd.openxmlformats-officedocument.drawing+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drawings/drawing7.xml" ContentType="application/vnd.openxmlformats-officedocument.drawing+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drawings/drawing8.xml" ContentType="application/vnd.openxmlformats-officedocument.drawing+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D:\Jennifer\Ph.D4\KAUST project\"/>
    </mc:Choice>
  </mc:AlternateContent>
  <xr:revisionPtr revIDLastSave="0" documentId="13_ncr:1_{28CE63FE-EBD1-4904-A76B-1BF959F21619}" xr6:coauthVersionLast="47" xr6:coauthVersionMax="47" xr10:uidLastSave="{00000000-0000-0000-0000-000000000000}"/>
  <bookViews>
    <workbookView xWindow="-120" yWindow="-120" windowWidth="38640" windowHeight="21240" activeTab="7" xr2:uid="{00000000-000D-0000-FFFF-FFFF00000000}"/>
  </bookViews>
  <sheets>
    <sheet name="Discom. days @ each sumer month" sheetId="1" r:id="rId1"/>
    <sheet name="Av.discom.days per summer month" sheetId="2" r:id="rId2"/>
    <sheet name="Discom. hours per summer day" sheetId="4" r:id="rId3"/>
    <sheet name="Comfort analysis" sheetId="10" r:id="rId4"/>
    <sheet name="Anomalies_normalized WBGT&amp;ET" sheetId="13" r:id="rId5"/>
    <sheet name="Anomalies_notNormalized WBGT&amp;ET" sheetId="14" r:id="rId6"/>
    <sheet name="T and RH_Anomalies" sheetId="16" r:id="rId7"/>
    <sheet name="WS_Anomalies" sheetId="1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12" i="16" l="1"/>
  <c r="BH11" i="16"/>
  <c r="BH9" i="16"/>
  <c r="BH10" i="16"/>
  <c r="BF9" i="16"/>
  <c r="BF2" i="16"/>
  <c r="AT27" i="17"/>
  <c r="AT28" i="17"/>
  <c r="AT29" i="17"/>
  <c r="AT30" i="17"/>
  <c r="AT31" i="17"/>
  <c r="AT32" i="17"/>
  <c r="AT33" i="17"/>
  <c r="AT34" i="17"/>
  <c r="AT35" i="17"/>
  <c r="AT36" i="17"/>
  <c r="AT37" i="17"/>
  <c r="AT38" i="17"/>
  <c r="AT39" i="17"/>
  <c r="AT40" i="17"/>
  <c r="AT41" i="17"/>
  <c r="AT42" i="17"/>
  <c r="AT26" i="17"/>
  <c r="AT25" i="17"/>
  <c r="AV45" i="16"/>
  <c r="AS26" i="17"/>
  <c r="AS27" i="17"/>
  <c r="AS28" i="17"/>
  <c r="AS29" i="17"/>
  <c r="AS30" i="17"/>
  <c r="AS31" i="17"/>
  <c r="AS32" i="17"/>
  <c r="AS33" i="17"/>
  <c r="AS34" i="17"/>
  <c r="AS35" i="17"/>
  <c r="AS36" i="17"/>
  <c r="AS37" i="17"/>
  <c r="AS38" i="17"/>
  <c r="AS39" i="17"/>
  <c r="AS40" i="17"/>
  <c r="AS41" i="17"/>
  <c r="AS42" i="17"/>
  <c r="AR26" i="17"/>
  <c r="AR27" i="17"/>
  <c r="AR28" i="17"/>
  <c r="AR29" i="17"/>
  <c r="AR30" i="17"/>
  <c r="AR31" i="17"/>
  <c r="AR32" i="17"/>
  <c r="AR33" i="17"/>
  <c r="AR34" i="17"/>
  <c r="AR35" i="17"/>
  <c r="AR36" i="17"/>
  <c r="AR37" i="17"/>
  <c r="AR38" i="17"/>
  <c r="AR39" i="17"/>
  <c r="AR40" i="17"/>
  <c r="AR41" i="17"/>
  <c r="AR42" i="17"/>
  <c r="AQ26" i="17"/>
  <c r="AQ27" i="17"/>
  <c r="AQ28" i="17"/>
  <c r="AQ29" i="17"/>
  <c r="AQ30" i="17"/>
  <c r="AQ31" i="17"/>
  <c r="AQ32" i="17"/>
  <c r="AQ33" i="17"/>
  <c r="AQ34" i="17"/>
  <c r="AQ35" i="17"/>
  <c r="AQ36" i="17"/>
  <c r="AQ37" i="17"/>
  <c r="AQ38" i="17"/>
  <c r="AQ39" i="17"/>
  <c r="AQ40" i="17"/>
  <c r="AQ41" i="17"/>
  <c r="AQ42" i="17"/>
  <c r="AP26" i="17"/>
  <c r="AP27" i="17"/>
  <c r="AP28" i="17"/>
  <c r="AP29" i="17"/>
  <c r="AP30" i="17"/>
  <c r="AP31" i="17"/>
  <c r="AP32" i="17"/>
  <c r="AP33" i="17"/>
  <c r="AP34" i="17"/>
  <c r="AP35" i="17"/>
  <c r="AP36" i="17"/>
  <c r="AP37" i="17"/>
  <c r="AP38" i="17"/>
  <c r="AP39" i="17"/>
  <c r="AP40" i="17"/>
  <c r="AP41" i="17"/>
  <c r="AP42" i="17"/>
  <c r="AO26" i="17"/>
  <c r="AO27" i="17"/>
  <c r="AO28" i="17"/>
  <c r="AO29" i="17"/>
  <c r="AO30" i="17"/>
  <c r="AO31" i="17"/>
  <c r="AO32" i="17"/>
  <c r="AO33" i="17"/>
  <c r="AO34" i="17"/>
  <c r="AO35" i="17"/>
  <c r="AO36" i="17"/>
  <c r="AO37" i="17"/>
  <c r="AO38" i="17"/>
  <c r="AO39" i="17"/>
  <c r="AO40" i="17"/>
  <c r="AO41" i="17"/>
  <c r="AO42" i="17"/>
  <c r="AN26" i="17"/>
  <c r="AN27" i="17"/>
  <c r="AN28" i="17"/>
  <c r="AN29" i="17"/>
  <c r="AN30" i="17"/>
  <c r="AN31" i="17"/>
  <c r="AN32" i="17"/>
  <c r="AN33" i="17"/>
  <c r="AN34" i="17"/>
  <c r="AN35" i="17"/>
  <c r="AN36" i="17"/>
  <c r="AN37" i="17"/>
  <c r="AN38" i="17"/>
  <c r="AN39" i="17"/>
  <c r="AN40" i="17"/>
  <c r="AN41" i="17"/>
  <c r="AN42" i="17"/>
  <c r="AM26" i="17"/>
  <c r="AM27" i="17"/>
  <c r="AM28" i="17"/>
  <c r="AM29" i="17"/>
  <c r="AM30" i="17"/>
  <c r="AM31" i="17"/>
  <c r="AM32" i="17"/>
  <c r="AM33" i="17"/>
  <c r="AM34" i="17"/>
  <c r="AM35" i="17"/>
  <c r="AM36" i="17"/>
  <c r="AM37" i="17"/>
  <c r="AM38" i="17"/>
  <c r="AM39" i="17"/>
  <c r="AM40" i="17"/>
  <c r="AM41" i="17"/>
  <c r="AM42" i="17"/>
  <c r="AL26" i="17"/>
  <c r="AL27" i="17"/>
  <c r="AL28" i="17"/>
  <c r="AL29" i="17"/>
  <c r="AL30" i="17"/>
  <c r="AL31" i="17"/>
  <c r="AL32" i="17"/>
  <c r="AL33" i="17"/>
  <c r="AL34" i="17"/>
  <c r="AL35" i="17"/>
  <c r="AL36" i="17"/>
  <c r="AL37" i="17"/>
  <c r="AL38" i="17"/>
  <c r="AL39" i="17"/>
  <c r="AL40" i="17"/>
  <c r="AL41" i="17"/>
  <c r="AL42" i="17"/>
  <c r="AK26" i="17"/>
  <c r="AK27" i="17"/>
  <c r="AK28" i="17"/>
  <c r="AK29" i="17"/>
  <c r="AK30" i="17"/>
  <c r="AK31" i="17"/>
  <c r="AK32" i="17"/>
  <c r="AK33" i="17"/>
  <c r="AK34" i="17"/>
  <c r="AK35" i="17"/>
  <c r="AK36" i="17"/>
  <c r="AK37" i="17"/>
  <c r="AK38" i="17"/>
  <c r="AK39" i="17"/>
  <c r="AK40" i="17"/>
  <c r="AK41" i="17"/>
  <c r="AK42" i="17"/>
  <c r="AJ26" i="17"/>
  <c r="AJ27" i="17"/>
  <c r="AJ28" i="17"/>
  <c r="AJ29" i="17"/>
  <c r="AJ30" i="17"/>
  <c r="AJ31" i="17"/>
  <c r="AJ32" i="17"/>
  <c r="AJ33" i="17"/>
  <c r="AJ34" i="17"/>
  <c r="AJ35" i="17"/>
  <c r="AJ36" i="17"/>
  <c r="AJ37" i="17"/>
  <c r="AJ38" i="17"/>
  <c r="AJ39" i="17"/>
  <c r="AJ40" i="17"/>
  <c r="AJ41" i="17"/>
  <c r="AJ42" i="17"/>
  <c r="AI26" i="17"/>
  <c r="AI27" i="17"/>
  <c r="AI28" i="17"/>
  <c r="AI29" i="17"/>
  <c r="AI30" i="17"/>
  <c r="AI31" i="17"/>
  <c r="AI32" i="17"/>
  <c r="AI33" i="17"/>
  <c r="AI34" i="17"/>
  <c r="AI35" i="17"/>
  <c r="AI36" i="17"/>
  <c r="AI37" i="17"/>
  <c r="AI38" i="17"/>
  <c r="AI39" i="17"/>
  <c r="AI40" i="17"/>
  <c r="AI41" i="17"/>
  <c r="AI42" i="17"/>
  <c r="AH26" i="17"/>
  <c r="AH27" i="17"/>
  <c r="AH28" i="17"/>
  <c r="AH29" i="17"/>
  <c r="AH30" i="17"/>
  <c r="AH31" i="17"/>
  <c r="AH32" i="17"/>
  <c r="AH33" i="17"/>
  <c r="AH34" i="17"/>
  <c r="AH35" i="17"/>
  <c r="AH36" i="17"/>
  <c r="AH37" i="17"/>
  <c r="AH38" i="17"/>
  <c r="AH39" i="17"/>
  <c r="AH40" i="17"/>
  <c r="AH41" i="17"/>
  <c r="AH42" i="17"/>
  <c r="AG26" i="17"/>
  <c r="AG27" i="17"/>
  <c r="AG28" i="17"/>
  <c r="AG29" i="17"/>
  <c r="AG30" i="17"/>
  <c r="AG31" i="17"/>
  <c r="AG32" i="17"/>
  <c r="AG33" i="17"/>
  <c r="AG34" i="17"/>
  <c r="AG35" i="17"/>
  <c r="AG36" i="17"/>
  <c r="AG37" i="17"/>
  <c r="AG38" i="17"/>
  <c r="AG39" i="17"/>
  <c r="AG40" i="17"/>
  <c r="AG41" i="17"/>
  <c r="AG42" i="17"/>
  <c r="AF26" i="17"/>
  <c r="AF27" i="17"/>
  <c r="AF28" i="17"/>
  <c r="AF29" i="17"/>
  <c r="AF30" i="17"/>
  <c r="AF31" i="17"/>
  <c r="AF32" i="17"/>
  <c r="AF33" i="17"/>
  <c r="AF34" i="17"/>
  <c r="AF35" i="17"/>
  <c r="AF36" i="17"/>
  <c r="AF37" i="17"/>
  <c r="AF38" i="17"/>
  <c r="AF39" i="17"/>
  <c r="AF40" i="17"/>
  <c r="AF41" i="17"/>
  <c r="AF42" i="17"/>
  <c r="AE26" i="17"/>
  <c r="AE27" i="17"/>
  <c r="AE28" i="17"/>
  <c r="AE29" i="17"/>
  <c r="AE30" i="17"/>
  <c r="AE31" i="17"/>
  <c r="AE32" i="17"/>
  <c r="AE33" i="17"/>
  <c r="AE34" i="17"/>
  <c r="AE35" i="17"/>
  <c r="AE36" i="17"/>
  <c r="AE37" i="17"/>
  <c r="AE38" i="17"/>
  <c r="AE39" i="17"/>
  <c r="AE40" i="17"/>
  <c r="AE41" i="17"/>
  <c r="AE42" i="17"/>
  <c r="AD26" i="17"/>
  <c r="AD27" i="17"/>
  <c r="AD28" i="17"/>
  <c r="AD29" i="17"/>
  <c r="AD30" i="17"/>
  <c r="AD31" i="17"/>
  <c r="AD32" i="17"/>
  <c r="AD33" i="17"/>
  <c r="AD34" i="17"/>
  <c r="AD35" i="17"/>
  <c r="AD36" i="17"/>
  <c r="AD37" i="17"/>
  <c r="AD38" i="17"/>
  <c r="AD39" i="17"/>
  <c r="AD40" i="17"/>
  <c r="AD41" i="17"/>
  <c r="AD42" i="17"/>
  <c r="AC26" i="17"/>
  <c r="AC27" i="17"/>
  <c r="AC28" i="17"/>
  <c r="AC29" i="17"/>
  <c r="AC30" i="17"/>
  <c r="AC31" i="17"/>
  <c r="AC32" i="17"/>
  <c r="AC33" i="17"/>
  <c r="AC34" i="17"/>
  <c r="AC35" i="17"/>
  <c r="AC36" i="17"/>
  <c r="AC37" i="17"/>
  <c r="AC38" i="17"/>
  <c r="AC39" i="17"/>
  <c r="AC40" i="17"/>
  <c r="AC41" i="17"/>
  <c r="AC42" i="17"/>
  <c r="AB26" i="17"/>
  <c r="AB27" i="17"/>
  <c r="AB28" i="17"/>
  <c r="AB29" i="17"/>
  <c r="AB30" i="17"/>
  <c r="AB31" i="17"/>
  <c r="AB32" i="17"/>
  <c r="AB33" i="17"/>
  <c r="AB34" i="17"/>
  <c r="AB35" i="17"/>
  <c r="AB36" i="17"/>
  <c r="AB37" i="17"/>
  <c r="AB38" i="17"/>
  <c r="AB39" i="17"/>
  <c r="AB40" i="17"/>
  <c r="AB41" i="17"/>
  <c r="AB42" i="17"/>
  <c r="AA26" i="17"/>
  <c r="AA27" i="17"/>
  <c r="AA28" i="17"/>
  <c r="AA29" i="17"/>
  <c r="AA30" i="17"/>
  <c r="AA31" i="17"/>
  <c r="AA32" i="17"/>
  <c r="AA33" i="17"/>
  <c r="AA34" i="17"/>
  <c r="AA35" i="17"/>
  <c r="AA36" i="17"/>
  <c r="AA37" i="17"/>
  <c r="AA38" i="17"/>
  <c r="AA39" i="17"/>
  <c r="AA40" i="17"/>
  <c r="AA41" i="17"/>
  <c r="AA42" i="17"/>
  <c r="Z26" i="17"/>
  <c r="Z27" i="17"/>
  <c r="Z28" i="17"/>
  <c r="Z29" i="17"/>
  <c r="Z30" i="17"/>
  <c r="Z31" i="17"/>
  <c r="Z32" i="17"/>
  <c r="Z33" i="17"/>
  <c r="Z34" i="17"/>
  <c r="Z35" i="17"/>
  <c r="Z36" i="17"/>
  <c r="Z37" i="17"/>
  <c r="Z38" i="17"/>
  <c r="Z39" i="17"/>
  <c r="Z40" i="17"/>
  <c r="Z41" i="17"/>
  <c r="Z42" i="17"/>
  <c r="Y26" i="17"/>
  <c r="Y27" i="17"/>
  <c r="Y28" i="17"/>
  <c r="Y29" i="17"/>
  <c r="Y30" i="17"/>
  <c r="Y31" i="17"/>
  <c r="Y32" i="17"/>
  <c r="Y33" i="17"/>
  <c r="Y34" i="17"/>
  <c r="Y35" i="17"/>
  <c r="Y36" i="17"/>
  <c r="Y37" i="17"/>
  <c r="Y38" i="17"/>
  <c r="Y39" i="17"/>
  <c r="Y40" i="17"/>
  <c r="Y41" i="17"/>
  <c r="Y42" i="17"/>
  <c r="X26" i="17"/>
  <c r="X27" i="17"/>
  <c r="X28" i="17"/>
  <c r="X29" i="17"/>
  <c r="X30" i="17"/>
  <c r="X31" i="17"/>
  <c r="X32" i="17"/>
  <c r="X33" i="17"/>
  <c r="X34" i="17"/>
  <c r="X35" i="17"/>
  <c r="X36" i="17"/>
  <c r="X37" i="17"/>
  <c r="X38" i="17"/>
  <c r="X39" i="17"/>
  <c r="X40" i="17"/>
  <c r="X41" i="17"/>
  <c r="X42" i="17"/>
  <c r="W26" i="17"/>
  <c r="W27" i="17"/>
  <c r="W28" i="17"/>
  <c r="W29" i="17"/>
  <c r="W30" i="17"/>
  <c r="W31" i="17"/>
  <c r="W32" i="17"/>
  <c r="W33" i="17"/>
  <c r="W34" i="17"/>
  <c r="W35" i="17"/>
  <c r="W36" i="17"/>
  <c r="W37" i="17"/>
  <c r="W38" i="17"/>
  <c r="W39" i="17"/>
  <c r="W40" i="17"/>
  <c r="W41" i="17"/>
  <c r="W42" i="17"/>
  <c r="V26" i="17"/>
  <c r="V27" i="17"/>
  <c r="V28" i="17"/>
  <c r="V29" i="17"/>
  <c r="V30" i="17"/>
  <c r="V31" i="17"/>
  <c r="V32" i="17"/>
  <c r="V33" i="17"/>
  <c r="V34" i="17"/>
  <c r="V35" i="17"/>
  <c r="V36" i="17"/>
  <c r="V37" i="17"/>
  <c r="V38" i="17"/>
  <c r="V39" i="17"/>
  <c r="V40" i="17"/>
  <c r="V41" i="17"/>
  <c r="V42" i="17"/>
  <c r="U26" i="17"/>
  <c r="U27" i="17"/>
  <c r="U28" i="17"/>
  <c r="U29" i="17"/>
  <c r="U30" i="17"/>
  <c r="U31" i="17"/>
  <c r="U32" i="17"/>
  <c r="U33" i="17"/>
  <c r="U34" i="17"/>
  <c r="U35" i="17"/>
  <c r="U36" i="17"/>
  <c r="U37" i="17"/>
  <c r="U38" i="17"/>
  <c r="U39" i="17"/>
  <c r="U40" i="17"/>
  <c r="U41" i="17"/>
  <c r="U42" i="17"/>
  <c r="T26" i="17"/>
  <c r="T27" i="17"/>
  <c r="T28" i="17"/>
  <c r="T29" i="17"/>
  <c r="T30" i="17"/>
  <c r="T31" i="17"/>
  <c r="T32" i="17"/>
  <c r="T33" i="17"/>
  <c r="T34" i="17"/>
  <c r="T35" i="17"/>
  <c r="T36" i="17"/>
  <c r="T37" i="17"/>
  <c r="T38" i="17"/>
  <c r="T39" i="17"/>
  <c r="T40" i="17"/>
  <c r="T41" i="17"/>
  <c r="T42" i="17"/>
  <c r="S26" i="17"/>
  <c r="S27" i="17"/>
  <c r="S28" i="17"/>
  <c r="S29" i="17"/>
  <c r="S30" i="17"/>
  <c r="S31" i="17"/>
  <c r="S32" i="17"/>
  <c r="S33" i="17"/>
  <c r="S34" i="17"/>
  <c r="S35" i="17"/>
  <c r="S36" i="17"/>
  <c r="S37" i="17"/>
  <c r="S38" i="17"/>
  <c r="S39" i="17"/>
  <c r="S40" i="17"/>
  <c r="S41" i="17"/>
  <c r="S42" i="17"/>
  <c r="R26" i="17"/>
  <c r="R27" i="17"/>
  <c r="R28" i="17"/>
  <c r="R29" i="17"/>
  <c r="R30" i="17"/>
  <c r="R31" i="17"/>
  <c r="R32" i="17"/>
  <c r="R33" i="17"/>
  <c r="R34" i="17"/>
  <c r="R35" i="17"/>
  <c r="R36" i="17"/>
  <c r="R37" i="17"/>
  <c r="R38" i="17"/>
  <c r="R39" i="17"/>
  <c r="R40" i="17"/>
  <c r="R41" i="17"/>
  <c r="R42" i="17"/>
  <c r="Q26" i="17"/>
  <c r="Q27" i="17"/>
  <c r="Q28" i="17"/>
  <c r="Q29" i="17"/>
  <c r="Q30" i="17"/>
  <c r="Q31" i="17"/>
  <c r="Q32" i="17"/>
  <c r="Q33" i="17"/>
  <c r="Q34" i="17"/>
  <c r="Q35" i="17"/>
  <c r="Q36" i="17"/>
  <c r="Q37" i="17"/>
  <c r="Q38" i="17"/>
  <c r="Q39" i="17"/>
  <c r="Q40" i="17"/>
  <c r="Q41" i="17"/>
  <c r="Q42" i="17"/>
  <c r="P26" i="17"/>
  <c r="P27" i="17"/>
  <c r="P28" i="17"/>
  <c r="P29" i="17"/>
  <c r="P30" i="17"/>
  <c r="P31" i="17"/>
  <c r="P32" i="17"/>
  <c r="P33" i="17"/>
  <c r="P34" i="17"/>
  <c r="P35" i="17"/>
  <c r="P36" i="17"/>
  <c r="P37" i="17"/>
  <c r="P38" i="17"/>
  <c r="P39" i="17"/>
  <c r="P40" i="17"/>
  <c r="P41" i="17"/>
  <c r="P42" i="17"/>
  <c r="O26" i="17"/>
  <c r="O27" i="17"/>
  <c r="O28" i="17"/>
  <c r="O29" i="17"/>
  <c r="O30" i="17"/>
  <c r="O31" i="17"/>
  <c r="O32" i="17"/>
  <c r="O33" i="17"/>
  <c r="O34" i="17"/>
  <c r="O35" i="17"/>
  <c r="O36" i="17"/>
  <c r="O37" i="17"/>
  <c r="O38" i="17"/>
  <c r="O39" i="17"/>
  <c r="O40" i="17"/>
  <c r="O41" i="17"/>
  <c r="O42" i="17"/>
  <c r="N26" i="17"/>
  <c r="N27" i="17"/>
  <c r="N28" i="17"/>
  <c r="N29" i="17"/>
  <c r="N30" i="17"/>
  <c r="N31" i="17"/>
  <c r="N32" i="17"/>
  <c r="N33" i="17"/>
  <c r="N34" i="17"/>
  <c r="N35" i="17"/>
  <c r="N36" i="17"/>
  <c r="N37" i="17"/>
  <c r="N38" i="17"/>
  <c r="N39" i="17"/>
  <c r="N40" i="17"/>
  <c r="N41" i="17"/>
  <c r="N42" i="17"/>
  <c r="M26" i="17"/>
  <c r="M27" i="17"/>
  <c r="M28" i="17"/>
  <c r="M29" i="17"/>
  <c r="M30" i="17"/>
  <c r="M31" i="17"/>
  <c r="M32" i="17"/>
  <c r="M33" i="17"/>
  <c r="M34" i="17"/>
  <c r="M35" i="17"/>
  <c r="M36" i="17"/>
  <c r="M37" i="17"/>
  <c r="M38" i="17"/>
  <c r="M39" i="17"/>
  <c r="M40" i="17"/>
  <c r="M41" i="17"/>
  <c r="M42" i="17"/>
  <c r="L26" i="17"/>
  <c r="L27" i="17"/>
  <c r="L28" i="17"/>
  <c r="L29" i="17"/>
  <c r="L30" i="17"/>
  <c r="L31" i="17"/>
  <c r="L32" i="17"/>
  <c r="L33" i="17"/>
  <c r="L34" i="17"/>
  <c r="L35" i="17"/>
  <c r="L36" i="17"/>
  <c r="L37" i="17"/>
  <c r="L38" i="17"/>
  <c r="L39" i="17"/>
  <c r="L40" i="17"/>
  <c r="L41" i="17"/>
  <c r="L42" i="17"/>
  <c r="K26" i="17"/>
  <c r="K27" i="17"/>
  <c r="K28" i="17"/>
  <c r="K29" i="17"/>
  <c r="K30" i="17"/>
  <c r="K31" i="17"/>
  <c r="K32" i="17"/>
  <c r="K33" i="17"/>
  <c r="K34" i="17"/>
  <c r="K35" i="17"/>
  <c r="K36" i="17"/>
  <c r="K37" i="17"/>
  <c r="K38" i="17"/>
  <c r="K39" i="17"/>
  <c r="K40" i="17"/>
  <c r="K41" i="17"/>
  <c r="K42" i="17"/>
  <c r="J26" i="17"/>
  <c r="J27" i="17"/>
  <c r="J28" i="17"/>
  <c r="J29" i="17"/>
  <c r="J30" i="17"/>
  <c r="J31" i="17"/>
  <c r="J32" i="17"/>
  <c r="J33" i="17"/>
  <c r="J34" i="17"/>
  <c r="J35" i="17"/>
  <c r="J36" i="17"/>
  <c r="J37" i="17"/>
  <c r="J38" i="17"/>
  <c r="J39" i="17"/>
  <c r="J40" i="17"/>
  <c r="J41" i="17"/>
  <c r="J42" i="17"/>
  <c r="I26" i="17"/>
  <c r="I27" i="17"/>
  <c r="I28" i="17"/>
  <c r="I29" i="17"/>
  <c r="I30" i="17"/>
  <c r="I31" i="17"/>
  <c r="I32" i="17"/>
  <c r="I33" i="17"/>
  <c r="I34" i="17"/>
  <c r="I35" i="17"/>
  <c r="I36" i="17"/>
  <c r="I37" i="17"/>
  <c r="I38" i="17"/>
  <c r="I39" i="17"/>
  <c r="I40" i="17"/>
  <c r="I41" i="17"/>
  <c r="I42" i="17"/>
  <c r="H26" i="17"/>
  <c r="H27" i="17"/>
  <c r="H28" i="17"/>
  <c r="H29" i="17"/>
  <c r="H30" i="17"/>
  <c r="H31" i="17"/>
  <c r="H32" i="17"/>
  <c r="H33" i="17"/>
  <c r="H34" i="17"/>
  <c r="H35" i="17"/>
  <c r="H36" i="17"/>
  <c r="H37" i="17"/>
  <c r="H38" i="17"/>
  <c r="H39" i="17"/>
  <c r="H40" i="17"/>
  <c r="H41" i="17"/>
  <c r="H42" i="17"/>
  <c r="G26" i="17"/>
  <c r="G27" i="17"/>
  <c r="G28" i="17"/>
  <c r="G29" i="17"/>
  <c r="G30" i="17"/>
  <c r="G31" i="17"/>
  <c r="G32" i="17"/>
  <c r="G33" i="17"/>
  <c r="G34" i="17"/>
  <c r="G35" i="17"/>
  <c r="G36" i="17"/>
  <c r="G37" i="17"/>
  <c r="G38" i="17"/>
  <c r="G39" i="17"/>
  <c r="G40" i="17"/>
  <c r="G41" i="17"/>
  <c r="G42" i="17"/>
  <c r="F26" i="17"/>
  <c r="F27" i="17"/>
  <c r="F28" i="17"/>
  <c r="F29" i="17"/>
  <c r="F30" i="17"/>
  <c r="F31" i="17"/>
  <c r="F32" i="17"/>
  <c r="F33" i="17"/>
  <c r="F34" i="17"/>
  <c r="F35" i="17"/>
  <c r="F36" i="17"/>
  <c r="F37" i="17"/>
  <c r="F38" i="17"/>
  <c r="F39" i="17"/>
  <c r="F40" i="17"/>
  <c r="F41" i="17"/>
  <c r="F42" i="17"/>
  <c r="E26" i="17"/>
  <c r="E27" i="17"/>
  <c r="E28" i="17"/>
  <c r="E29" i="17"/>
  <c r="E30" i="17"/>
  <c r="E31" i="17"/>
  <c r="E32" i="17"/>
  <c r="E33" i="17"/>
  <c r="E34" i="17"/>
  <c r="E35" i="17"/>
  <c r="E36" i="17"/>
  <c r="E37" i="17"/>
  <c r="E38" i="17"/>
  <c r="E39" i="17"/>
  <c r="E40" i="17"/>
  <c r="E41" i="17"/>
  <c r="E42" i="17"/>
  <c r="D26" i="17"/>
  <c r="D27" i="17"/>
  <c r="D28" i="17"/>
  <c r="D29" i="17"/>
  <c r="D30" i="17"/>
  <c r="D31" i="17"/>
  <c r="D32" i="17"/>
  <c r="D33" i="17"/>
  <c r="D34" i="17"/>
  <c r="D35" i="17"/>
  <c r="D36" i="17"/>
  <c r="D37" i="17"/>
  <c r="D38" i="17"/>
  <c r="D39" i="17"/>
  <c r="D40" i="17"/>
  <c r="D41" i="17"/>
  <c r="D42" i="17"/>
  <c r="C26" i="17"/>
  <c r="C27" i="17"/>
  <c r="C28" i="17"/>
  <c r="C29" i="17"/>
  <c r="C30" i="17"/>
  <c r="C31" i="17"/>
  <c r="C32" i="17"/>
  <c r="C33" i="17"/>
  <c r="C34" i="17"/>
  <c r="C35" i="17"/>
  <c r="C36" i="17"/>
  <c r="C37" i="17"/>
  <c r="C38" i="17"/>
  <c r="C39" i="17"/>
  <c r="C40" i="17"/>
  <c r="C41" i="17"/>
  <c r="C42" i="17"/>
  <c r="B26" i="17"/>
  <c r="B27" i="17"/>
  <c r="B28" i="17"/>
  <c r="B29" i="17"/>
  <c r="B30" i="17"/>
  <c r="B31" i="17"/>
  <c r="B32" i="17"/>
  <c r="B33" i="17"/>
  <c r="B34" i="17"/>
  <c r="B35" i="17"/>
  <c r="B36" i="17"/>
  <c r="B37" i="17"/>
  <c r="B38" i="17"/>
  <c r="B39" i="17"/>
  <c r="B40" i="17"/>
  <c r="B41" i="17"/>
  <c r="B42" i="17"/>
  <c r="B25" i="17"/>
  <c r="G25" i="17"/>
  <c r="H25" i="17"/>
  <c r="I25" i="17"/>
  <c r="J25" i="17"/>
  <c r="K25" i="17"/>
  <c r="L25" i="17"/>
  <c r="M25" i="17"/>
  <c r="N25" i="17"/>
  <c r="O25" i="17"/>
  <c r="P25" i="17"/>
  <c r="Q25" i="17"/>
  <c r="R25" i="17"/>
  <c r="S25" i="17"/>
  <c r="T25" i="17"/>
  <c r="U25" i="17"/>
  <c r="V25" i="17"/>
  <c r="W25" i="17"/>
  <c r="X25" i="17"/>
  <c r="Y25" i="17"/>
  <c r="Z25" i="17"/>
  <c r="AA25" i="17"/>
  <c r="AB25" i="17"/>
  <c r="AC25" i="17"/>
  <c r="AD25" i="17"/>
  <c r="AE25" i="17"/>
  <c r="AF25" i="17"/>
  <c r="AG25" i="17"/>
  <c r="AH25" i="17"/>
  <c r="AI25" i="17"/>
  <c r="AJ25" i="17"/>
  <c r="AK25" i="17"/>
  <c r="AL25" i="17"/>
  <c r="AM25" i="17"/>
  <c r="AN25" i="17"/>
  <c r="AO25" i="17"/>
  <c r="AP25" i="17"/>
  <c r="AQ25" i="17"/>
  <c r="AR25" i="17"/>
  <c r="AS25" i="17"/>
  <c r="E25" i="17"/>
  <c r="F25" i="17"/>
  <c r="D25" i="17"/>
  <c r="C25" i="17"/>
  <c r="BD20" i="13"/>
  <c r="BC20" i="13"/>
  <c r="BD13" i="13"/>
  <c r="BC13" i="13"/>
  <c r="BD18" i="13"/>
  <c r="BC18" i="13"/>
  <c r="BD11" i="13"/>
  <c r="BC11" i="13"/>
  <c r="BD19" i="13"/>
  <c r="BC19" i="13"/>
  <c r="BD12" i="13"/>
  <c r="BC12" i="13"/>
  <c r="BD17" i="13"/>
  <c r="BC17" i="13"/>
  <c r="BD10" i="13"/>
  <c r="BC10" i="13"/>
  <c r="BD6" i="13"/>
  <c r="BC6" i="13"/>
  <c r="BD5" i="13"/>
  <c r="BC5" i="13"/>
  <c r="BD4" i="13"/>
  <c r="BC4" i="13"/>
  <c r="BD3" i="13"/>
  <c r="BC3" i="13"/>
  <c r="AW30" i="13"/>
  <c r="AW31" i="13"/>
  <c r="AW32" i="13"/>
  <c r="AW33" i="13"/>
  <c r="AW34" i="13"/>
  <c r="AW35" i="13"/>
  <c r="AW36" i="13"/>
  <c r="AW37" i="13"/>
  <c r="AW38" i="13"/>
  <c r="AW39" i="13"/>
  <c r="AW40" i="13"/>
  <c r="AW41" i="13"/>
  <c r="AW42" i="13"/>
  <c r="AW43" i="13"/>
  <c r="AW44" i="13"/>
  <c r="AW45" i="13"/>
  <c r="AW46" i="13"/>
  <c r="AW47" i="13"/>
  <c r="AV30" i="13"/>
  <c r="AV31" i="13"/>
  <c r="AV32" i="13"/>
  <c r="AV33" i="13"/>
  <c r="AV34" i="13"/>
  <c r="AV35" i="13"/>
  <c r="AV36" i="13"/>
  <c r="AV37" i="13"/>
  <c r="AV38" i="13"/>
  <c r="AV39" i="13"/>
  <c r="AV40" i="13"/>
  <c r="AV41" i="13"/>
  <c r="AV42" i="13"/>
  <c r="AV43" i="13"/>
  <c r="AV44" i="13"/>
  <c r="AV45" i="13"/>
  <c r="AV46" i="13"/>
  <c r="AV47" i="13"/>
  <c r="AU30" i="13"/>
  <c r="AU31" i="13"/>
  <c r="AU32" i="13"/>
  <c r="AU33" i="13"/>
  <c r="AU34" i="13"/>
  <c r="AU35" i="13"/>
  <c r="AU36" i="13"/>
  <c r="AU37" i="13"/>
  <c r="AU38" i="13"/>
  <c r="AU39" i="13"/>
  <c r="AU40" i="13"/>
  <c r="AU41" i="13"/>
  <c r="AU42" i="13"/>
  <c r="AU43" i="13"/>
  <c r="AU44" i="13"/>
  <c r="AU45" i="13"/>
  <c r="AU46" i="13"/>
  <c r="AU47" i="13"/>
  <c r="AW4" i="13"/>
  <c r="AW5" i="13"/>
  <c r="AW6" i="13"/>
  <c r="AW7" i="13"/>
  <c r="AW8" i="13"/>
  <c r="AW9" i="13"/>
  <c r="AW10" i="13"/>
  <c r="AW11" i="13"/>
  <c r="AW12" i="13"/>
  <c r="AW13" i="13"/>
  <c r="AW14" i="13"/>
  <c r="AW15" i="13"/>
  <c r="AW16" i="13"/>
  <c r="AW17" i="13"/>
  <c r="AW18" i="13"/>
  <c r="AW19" i="13"/>
  <c r="AW20" i="13"/>
  <c r="AW3" i="13"/>
  <c r="AV4" i="13"/>
  <c r="AV5" i="13"/>
  <c r="AV6" i="13"/>
  <c r="AV7" i="13"/>
  <c r="AV8" i="13"/>
  <c r="AV9" i="13"/>
  <c r="AV10" i="13"/>
  <c r="AV11" i="13"/>
  <c r="AV12" i="13"/>
  <c r="AV13" i="13"/>
  <c r="AV14" i="13"/>
  <c r="AV15" i="13"/>
  <c r="AV16" i="13"/>
  <c r="AV17" i="13"/>
  <c r="AV18" i="13"/>
  <c r="AV19" i="13"/>
  <c r="AV20" i="13"/>
  <c r="AV3" i="13"/>
  <c r="AU4" i="13"/>
  <c r="AU5" i="13"/>
  <c r="AU6" i="13"/>
  <c r="AU7" i="13"/>
  <c r="AU8" i="13"/>
  <c r="AU9" i="13"/>
  <c r="AU10" i="13"/>
  <c r="AU11" i="13"/>
  <c r="AU12" i="13"/>
  <c r="AU13" i="13"/>
  <c r="AU14" i="13"/>
  <c r="AU15" i="13"/>
  <c r="AU16" i="13"/>
  <c r="AU17" i="13"/>
  <c r="AU18" i="13"/>
  <c r="AU19" i="13"/>
  <c r="AU20" i="13"/>
  <c r="AU3" i="13"/>
  <c r="AV67" i="16"/>
  <c r="AV68" i="16"/>
  <c r="AV69" i="16"/>
  <c r="AV70" i="16"/>
  <c r="AV71" i="16"/>
  <c r="AV72" i="16"/>
  <c r="AV73" i="16"/>
  <c r="AV74" i="16"/>
  <c r="AV75" i="16"/>
  <c r="AV76" i="16"/>
  <c r="AV77" i="16"/>
  <c r="AV78" i="16"/>
  <c r="AV79" i="16"/>
  <c r="AV80" i="16"/>
  <c r="AV81" i="16"/>
  <c r="AV82" i="16"/>
  <c r="AV83" i="16"/>
  <c r="AV84" i="16"/>
  <c r="AU67" i="16"/>
  <c r="AU68" i="16"/>
  <c r="AU69" i="16"/>
  <c r="AU70" i="16"/>
  <c r="AU71" i="16"/>
  <c r="AU72" i="16"/>
  <c r="AU73" i="16"/>
  <c r="AU74" i="16"/>
  <c r="AU75" i="16"/>
  <c r="AU76" i="16"/>
  <c r="AU77" i="16"/>
  <c r="AU78" i="16"/>
  <c r="AU79" i="16"/>
  <c r="AU80" i="16"/>
  <c r="AU81" i="16"/>
  <c r="AU82" i="16"/>
  <c r="AU83" i="16"/>
  <c r="AU84" i="16"/>
  <c r="AT67" i="16"/>
  <c r="AT68" i="16"/>
  <c r="AT69" i="16"/>
  <c r="AT70" i="16"/>
  <c r="AT71" i="16"/>
  <c r="AT72" i="16"/>
  <c r="AT73" i="16"/>
  <c r="AT74" i="16"/>
  <c r="AT75" i="16"/>
  <c r="AT76" i="16"/>
  <c r="AT77" i="16"/>
  <c r="AT78" i="16"/>
  <c r="AT79" i="16"/>
  <c r="AT80" i="16"/>
  <c r="AT81" i="16"/>
  <c r="AT82" i="16"/>
  <c r="AT83" i="16"/>
  <c r="AT84" i="16"/>
  <c r="AV46" i="16"/>
  <c r="AV47" i="16"/>
  <c r="AV48" i="16"/>
  <c r="AV49" i="16"/>
  <c r="AV50" i="16"/>
  <c r="AV51" i="16"/>
  <c r="AV52" i="16"/>
  <c r="AV53" i="16"/>
  <c r="AV54" i="16"/>
  <c r="AV55" i="16"/>
  <c r="AV56" i="16"/>
  <c r="AV57" i="16"/>
  <c r="AV58" i="16"/>
  <c r="AV59" i="16"/>
  <c r="AV60" i="16"/>
  <c r="AV61" i="16"/>
  <c r="AV62" i="16"/>
  <c r="AU46" i="16"/>
  <c r="AU47" i="16"/>
  <c r="AU48" i="16"/>
  <c r="AU49" i="16"/>
  <c r="AU50" i="16"/>
  <c r="AU51" i="16"/>
  <c r="AU52" i="16"/>
  <c r="AU53" i="16"/>
  <c r="AU54" i="16"/>
  <c r="AU55" i="16"/>
  <c r="AU56" i="16"/>
  <c r="AU57" i="16"/>
  <c r="AU58" i="16"/>
  <c r="AU59" i="16"/>
  <c r="AU60" i="16"/>
  <c r="AU61" i="16"/>
  <c r="AU62" i="16"/>
  <c r="AU45" i="16"/>
  <c r="AT46" i="16"/>
  <c r="AT47" i="16"/>
  <c r="AT48" i="16"/>
  <c r="AT49" i="16"/>
  <c r="AT50" i="16"/>
  <c r="AT51" i="16"/>
  <c r="AT52" i="16"/>
  <c r="AT53" i="16"/>
  <c r="AT54" i="16"/>
  <c r="AT55" i="16"/>
  <c r="AT56" i="16"/>
  <c r="AT57" i="16"/>
  <c r="AT58" i="16"/>
  <c r="AT59" i="16"/>
  <c r="AT60" i="16"/>
  <c r="AT61" i="16"/>
  <c r="AT62" i="16"/>
  <c r="AT45" i="16"/>
  <c r="AX24" i="16"/>
  <c r="AX25" i="16"/>
  <c r="AX26" i="16"/>
  <c r="AX27" i="16"/>
  <c r="AX28" i="16"/>
  <c r="AX29" i="16"/>
  <c r="AX30" i="16"/>
  <c r="AX31" i="16"/>
  <c r="AX32" i="16"/>
  <c r="AX33" i="16"/>
  <c r="AX34" i="16"/>
  <c r="AX35" i="16"/>
  <c r="AX36" i="16"/>
  <c r="AX37" i="16"/>
  <c r="AX38" i="16"/>
  <c r="AX39" i="16"/>
  <c r="AX40" i="16"/>
  <c r="AX23" i="16"/>
  <c r="AX4" i="16"/>
  <c r="AX5" i="16"/>
  <c r="AX6" i="16"/>
  <c r="AX7" i="16"/>
  <c r="AX8" i="16"/>
  <c r="AX9" i="16"/>
  <c r="AX10" i="16"/>
  <c r="AX11" i="16"/>
  <c r="AX12" i="16"/>
  <c r="AX13" i="16"/>
  <c r="AX14" i="16"/>
  <c r="AX15" i="16"/>
  <c r="AX16" i="16"/>
  <c r="AX17" i="16"/>
  <c r="AX18" i="16"/>
  <c r="AX19" i="16"/>
  <c r="AX20" i="16"/>
  <c r="AX3" i="16"/>
  <c r="AW4" i="16"/>
  <c r="AW5" i="16"/>
  <c r="AW6" i="16"/>
  <c r="AW7" i="16"/>
  <c r="AW8" i="16"/>
  <c r="AW9" i="16"/>
  <c r="AW10" i="16"/>
  <c r="AW11" i="16"/>
  <c r="AW12" i="16"/>
  <c r="AW13" i="16"/>
  <c r="AW14" i="16"/>
  <c r="AW15" i="16"/>
  <c r="AW16" i="16"/>
  <c r="AW17" i="16"/>
  <c r="AW18" i="16"/>
  <c r="AW19" i="16"/>
  <c r="AW20" i="16"/>
  <c r="AW3" i="16"/>
  <c r="AV4" i="16"/>
  <c r="AV5" i="16"/>
  <c r="AV6" i="16"/>
  <c r="AV7" i="16"/>
  <c r="AV8" i="16"/>
  <c r="AV9" i="16"/>
  <c r="AV10" i="16"/>
  <c r="AV11" i="16"/>
  <c r="AV12" i="16"/>
  <c r="AV13" i="16"/>
  <c r="AV14" i="16"/>
  <c r="AV15" i="16"/>
  <c r="AV16" i="16"/>
  <c r="AV17" i="16"/>
  <c r="AV18" i="16"/>
  <c r="AV19" i="16"/>
  <c r="AV20" i="16"/>
  <c r="AV3" i="16"/>
  <c r="AW24" i="16"/>
  <c r="AW25" i="16"/>
  <c r="AW26" i="16"/>
  <c r="AW27" i="16"/>
  <c r="AW28" i="16"/>
  <c r="AW29" i="16"/>
  <c r="AW30" i="16"/>
  <c r="AW31" i="16"/>
  <c r="AW32" i="16"/>
  <c r="AW33" i="16"/>
  <c r="AW34" i="16"/>
  <c r="AW35" i="16"/>
  <c r="AW36" i="16"/>
  <c r="AW37" i="16"/>
  <c r="AW38" i="16"/>
  <c r="AW39" i="16"/>
  <c r="AW40" i="16"/>
  <c r="AW23" i="16"/>
  <c r="AV24" i="16"/>
  <c r="AV25" i="16"/>
  <c r="AV26" i="16"/>
  <c r="AV27" i="16"/>
  <c r="AV28" i="16"/>
  <c r="AV29" i="16"/>
  <c r="AV30" i="16"/>
  <c r="AV31" i="16"/>
  <c r="AV32" i="16"/>
  <c r="AV33" i="16"/>
  <c r="AV34" i="16"/>
  <c r="AV35" i="16"/>
  <c r="AV36" i="16"/>
  <c r="AV37" i="16"/>
  <c r="AV38" i="16"/>
  <c r="AV39" i="16"/>
  <c r="AV40" i="16"/>
  <c r="AV23" i="16"/>
  <c r="BG12" i="16"/>
  <c r="BF12" i="16"/>
  <c r="BG11" i="16"/>
  <c r="BF11" i="16"/>
  <c r="BG10" i="16"/>
  <c r="BF10" i="16"/>
  <c r="BG9" i="16"/>
  <c r="AU4" i="16"/>
  <c r="AU5" i="16"/>
  <c r="AU6" i="16"/>
  <c r="AU7" i="16"/>
  <c r="AU8" i="16"/>
  <c r="AU9" i="16"/>
  <c r="AU10" i="16"/>
  <c r="AU11" i="16"/>
  <c r="AU12" i="16"/>
  <c r="AU13" i="16"/>
  <c r="AU14" i="16"/>
  <c r="AU15" i="16"/>
  <c r="AU16" i="16"/>
  <c r="AU17" i="16"/>
  <c r="AU18" i="16"/>
  <c r="AU19" i="16"/>
  <c r="AU20" i="16"/>
  <c r="AU23" i="16"/>
  <c r="AU24" i="16"/>
  <c r="AU25" i="16"/>
  <c r="AU26" i="16"/>
  <c r="AU27" i="16"/>
  <c r="AU28" i="16"/>
  <c r="AU29" i="16"/>
  <c r="AU30" i="16"/>
  <c r="AU31" i="16"/>
  <c r="AU32" i="16"/>
  <c r="AU33" i="16"/>
  <c r="AU34" i="16"/>
  <c r="AU35" i="16"/>
  <c r="AU36" i="16"/>
  <c r="AU37" i="16"/>
  <c r="AU38" i="16"/>
  <c r="AU39" i="16"/>
  <c r="AU40" i="16"/>
  <c r="AU3" i="16"/>
  <c r="BG5" i="16"/>
  <c r="BG4" i="16"/>
  <c r="BG3" i="16"/>
  <c r="BG2" i="16"/>
  <c r="BF5" i="16"/>
  <c r="BF4" i="16"/>
  <c r="BF3" i="16"/>
  <c r="AT24" i="16"/>
  <c r="AT25" i="16"/>
  <c r="AT26" i="16"/>
  <c r="AT27" i="16"/>
  <c r="AT28" i="16"/>
  <c r="AT29" i="16"/>
  <c r="AT30" i="16"/>
  <c r="AT31" i="16"/>
  <c r="AT32" i="16"/>
  <c r="AT33" i="16"/>
  <c r="AT34" i="16"/>
  <c r="AT35" i="16"/>
  <c r="AT36" i="16"/>
  <c r="AT37" i="16"/>
  <c r="AT38" i="16"/>
  <c r="AT39" i="16"/>
  <c r="AT40" i="16"/>
  <c r="AT23" i="16"/>
  <c r="AT4" i="16"/>
  <c r="AT5" i="16"/>
  <c r="AT6" i="16"/>
  <c r="AT7" i="16"/>
  <c r="AT8" i="16"/>
  <c r="AT9" i="16"/>
  <c r="AT10" i="16"/>
  <c r="AT11" i="16"/>
  <c r="AT12" i="16"/>
  <c r="AT13" i="16"/>
  <c r="AT14" i="16"/>
  <c r="AT15" i="16"/>
  <c r="AT16" i="16"/>
  <c r="AT17" i="16"/>
  <c r="AT18" i="16"/>
  <c r="AT19" i="16"/>
  <c r="AT20" i="16"/>
  <c r="AT3" i="16"/>
  <c r="C84" i="16"/>
  <c r="D84" i="16"/>
  <c r="E84" i="16"/>
  <c r="F84" i="16"/>
  <c r="G84" i="16"/>
  <c r="H84" i="16"/>
  <c r="I84" i="16"/>
  <c r="J84" i="16"/>
  <c r="K84" i="16"/>
  <c r="L84" i="16"/>
  <c r="M84" i="16"/>
  <c r="N84" i="16"/>
  <c r="O84" i="16"/>
  <c r="P84" i="16"/>
  <c r="Q84" i="16"/>
  <c r="R84" i="16"/>
  <c r="S84" i="16"/>
  <c r="T84" i="16"/>
  <c r="U84" i="16"/>
  <c r="V84" i="16"/>
  <c r="W84" i="16"/>
  <c r="X84" i="16"/>
  <c r="Y84" i="16"/>
  <c r="Z84" i="16"/>
  <c r="AA84" i="16"/>
  <c r="AB84" i="16"/>
  <c r="AC84" i="16"/>
  <c r="AD84" i="16"/>
  <c r="AE84" i="16"/>
  <c r="AF84" i="16"/>
  <c r="AG84" i="16"/>
  <c r="AH84" i="16"/>
  <c r="AI84" i="16"/>
  <c r="AJ84" i="16"/>
  <c r="AK84" i="16"/>
  <c r="AL84" i="16"/>
  <c r="AM84" i="16"/>
  <c r="AN84" i="16"/>
  <c r="AO84" i="16"/>
  <c r="AP84" i="16"/>
  <c r="AQ84" i="16"/>
  <c r="AR84" i="16"/>
  <c r="AS84" i="16"/>
  <c r="C83" i="16"/>
  <c r="D83" i="16"/>
  <c r="E83" i="16"/>
  <c r="F83" i="16"/>
  <c r="G83" i="16"/>
  <c r="H83" i="16"/>
  <c r="I83" i="16"/>
  <c r="J83" i="16"/>
  <c r="K83" i="16"/>
  <c r="L83" i="16"/>
  <c r="M83" i="16"/>
  <c r="N83" i="16"/>
  <c r="O83" i="16"/>
  <c r="P83" i="16"/>
  <c r="Q83" i="16"/>
  <c r="R83" i="16"/>
  <c r="S83" i="16"/>
  <c r="T83" i="16"/>
  <c r="U83" i="16"/>
  <c r="V83" i="16"/>
  <c r="W83" i="16"/>
  <c r="X83" i="16"/>
  <c r="Y83" i="16"/>
  <c r="Z83" i="16"/>
  <c r="AA83" i="16"/>
  <c r="AB83" i="16"/>
  <c r="AC83" i="16"/>
  <c r="AD83" i="16"/>
  <c r="AE83" i="16"/>
  <c r="AF83" i="16"/>
  <c r="AG83" i="16"/>
  <c r="AH83" i="16"/>
  <c r="AI83" i="16"/>
  <c r="AJ83" i="16"/>
  <c r="AK83" i="16"/>
  <c r="AL83" i="16"/>
  <c r="AM83" i="16"/>
  <c r="AN83" i="16"/>
  <c r="AO83" i="16"/>
  <c r="AP83" i="16"/>
  <c r="AQ83" i="16"/>
  <c r="AR83" i="16"/>
  <c r="AS83" i="16"/>
  <c r="C82" i="16"/>
  <c r="D82" i="16"/>
  <c r="E82" i="16"/>
  <c r="F82" i="16"/>
  <c r="G82" i="16"/>
  <c r="H82" i="16"/>
  <c r="I82" i="16"/>
  <c r="J82" i="16"/>
  <c r="K82" i="16"/>
  <c r="L82" i="16"/>
  <c r="M82" i="16"/>
  <c r="N82" i="16"/>
  <c r="O82" i="16"/>
  <c r="P82" i="16"/>
  <c r="Q82" i="16"/>
  <c r="R82" i="16"/>
  <c r="S82" i="16"/>
  <c r="T82" i="16"/>
  <c r="U82" i="16"/>
  <c r="V82" i="16"/>
  <c r="W82" i="16"/>
  <c r="X82" i="16"/>
  <c r="Y82" i="16"/>
  <c r="Z82" i="16"/>
  <c r="AA82" i="16"/>
  <c r="AB82" i="16"/>
  <c r="AC82" i="16"/>
  <c r="AD82" i="16"/>
  <c r="AE82" i="16"/>
  <c r="AF82" i="16"/>
  <c r="AG82" i="16"/>
  <c r="AH82" i="16"/>
  <c r="AI82" i="16"/>
  <c r="AJ82" i="16"/>
  <c r="AK82" i="16"/>
  <c r="AL82" i="16"/>
  <c r="AM82" i="16"/>
  <c r="AN82" i="16"/>
  <c r="AO82" i="16"/>
  <c r="AP82" i="16"/>
  <c r="AQ82" i="16"/>
  <c r="AR82" i="16"/>
  <c r="AS82" i="16"/>
  <c r="C81" i="16"/>
  <c r="D81" i="16"/>
  <c r="E81" i="16"/>
  <c r="F81" i="16"/>
  <c r="G81" i="16"/>
  <c r="H81" i="16"/>
  <c r="I81" i="16"/>
  <c r="J81" i="16"/>
  <c r="K81" i="16"/>
  <c r="L81" i="16"/>
  <c r="M81" i="16"/>
  <c r="N81" i="16"/>
  <c r="O81" i="16"/>
  <c r="P81" i="16"/>
  <c r="Q81" i="16"/>
  <c r="R81" i="16"/>
  <c r="S81" i="16"/>
  <c r="T81" i="16"/>
  <c r="U81" i="16"/>
  <c r="V81" i="16"/>
  <c r="W81" i="16"/>
  <c r="X81" i="16"/>
  <c r="Y81" i="16"/>
  <c r="Z81" i="16"/>
  <c r="AA81" i="16"/>
  <c r="AB81" i="16"/>
  <c r="AC81" i="16"/>
  <c r="AD81" i="16"/>
  <c r="AE81" i="16"/>
  <c r="AF81" i="16"/>
  <c r="AG81" i="16"/>
  <c r="AH81" i="16"/>
  <c r="AI81" i="16"/>
  <c r="AJ81" i="16"/>
  <c r="AK81" i="16"/>
  <c r="AL81" i="16"/>
  <c r="AM81" i="16"/>
  <c r="AN81" i="16"/>
  <c r="AO81" i="16"/>
  <c r="AP81" i="16"/>
  <c r="AQ81" i="16"/>
  <c r="AR81" i="16"/>
  <c r="AS81" i="16"/>
  <c r="C80" i="16"/>
  <c r="D80" i="16"/>
  <c r="E80" i="16"/>
  <c r="F80" i="16"/>
  <c r="G80" i="16"/>
  <c r="H80" i="16"/>
  <c r="I80" i="16"/>
  <c r="J80" i="16"/>
  <c r="K80" i="16"/>
  <c r="L80" i="16"/>
  <c r="M80" i="16"/>
  <c r="N80" i="16"/>
  <c r="O80" i="16"/>
  <c r="P80" i="16"/>
  <c r="Q80" i="16"/>
  <c r="R80" i="16"/>
  <c r="S80" i="16"/>
  <c r="T80" i="16"/>
  <c r="U80" i="16"/>
  <c r="V80" i="16"/>
  <c r="W80" i="16"/>
  <c r="X80" i="16"/>
  <c r="Y80" i="16"/>
  <c r="Z80" i="16"/>
  <c r="AA80" i="16"/>
  <c r="AB80" i="16"/>
  <c r="AC80" i="16"/>
  <c r="AD80" i="16"/>
  <c r="AE80" i="16"/>
  <c r="AF80" i="16"/>
  <c r="AG80" i="16"/>
  <c r="AH80" i="16"/>
  <c r="AI80" i="16"/>
  <c r="AJ80" i="16"/>
  <c r="AK80" i="16"/>
  <c r="AL80" i="16"/>
  <c r="AM80" i="16"/>
  <c r="AN80" i="16"/>
  <c r="AO80" i="16"/>
  <c r="AP80" i="16"/>
  <c r="AQ80" i="16"/>
  <c r="AR80" i="16"/>
  <c r="AS80" i="16"/>
  <c r="C79" i="16"/>
  <c r="D79" i="16"/>
  <c r="E79" i="16"/>
  <c r="F79" i="16"/>
  <c r="G79" i="16"/>
  <c r="H79" i="16"/>
  <c r="I79" i="16"/>
  <c r="J79" i="16"/>
  <c r="K79" i="16"/>
  <c r="L79" i="16"/>
  <c r="M79" i="16"/>
  <c r="N79" i="16"/>
  <c r="O79" i="16"/>
  <c r="P79" i="16"/>
  <c r="Q79" i="16"/>
  <c r="R79" i="16"/>
  <c r="S79" i="16"/>
  <c r="T79" i="16"/>
  <c r="U79" i="16"/>
  <c r="V79" i="16"/>
  <c r="W79" i="16"/>
  <c r="X79" i="16"/>
  <c r="Y79" i="16"/>
  <c r="Z79" i="16"/>
  <c r="AA79" i="16"/>
  <c r="AB79" i="16"/>
  <c r="AC79" i="16"/>
  <c r="AD79" i="16"/>
  <c r="AE79" i="16"/>
  <c r="AF79" i="16"/>
  <c r="AG79" i="16"/>
  <c r="AH79" i="16"/>
  <c r="AI79" i="16"/>
  <c r="AJ79" i="16"/>
  <c r="AK79" i="16"/>
  <c r="AL79" i="16"/>
  <c r="AM79" i="16"/>
  <c r="AN79" i="16"/>
  <c r="AO79" i="16"/>
  <c r="AP79" i="16"/>
  <c r="AQ79" i="16"/>
  <c r="AR79" i="16"/>
  <c r="AS79" i="16"/>
  <c r="C78" i="16"/>
  <c r="D78" i="16"/>
  <c r="E78" i="16"/>
  <c r="F78" i="16"/>
  <c r="G78" i="16"/>
  <c r="H78" i="16"/>
  <c r="I78" i="16"/>
  <c r="J78" i="16"/>
  <c r="K78" i="16"/>
  <c r="L78" i="16"/>
  <c r="M78" i="16"/>
  <c r="N78" i="16"/>
  <c r="O78" i="16"/>
  <c r="P78" i="16"/>
  <c r="Q78" i="16"/>
  <c r="R78" i="16"/>
  <c r="S78" i="16"/>
  <c r="T78" i="16"/>
  <c r="U78" i="16"/>
  <c r="V78" i="16"/>
  <c r="W78" i="16"/>
  <c r="X78" i="16"/>
  <c r="Y78" i="16"/>
  <c r="Z78" i="16"/>
  <c r="AA78" i="16"/>
  <c r="AB78" i="16"/>
  <c r="AC78" i="16"/>
  <c r="AD78" i="16"/>
  <c r="AE78" i="16"/>
  <c r="AF78" i="16"/>
  <c r="AG78" i="16"/>
  <c r="AH78" i="16"/>
  <c r="AI78" i="16"/>
  <c r="AJ78" i="16"/>
  <c r="AK78" i="16"/>
  <c r="AL78" i="16"/>
  <c r="AM78" i="16"/>
  <c r="AN78" i="16"/>
  <c r="AO78" i="16"/>
  <c r="AP78" i="16"/>
  <c r="AQ78" i="16"/>
  <c r="AR78" i="16"/>
  <c r="AS78" i="16"/>
  <c r="C77" i="16"/>
  <c r="D77" i="16"/>
  <c r="E77" i="16"/>
  <c r="F77" i="16"/>
  <c r="G77" i="16"/>
  <c r="H77" i="16"/>
  <c r="I77" i="16"/>
  <c r="J77" i="16"/>
  <c r="K77" i="16"/>
  <c r="L77" i="16"/>
  <c r="M77" i="16"/>
  <c r="N77" i="16"/>
  <c r="O77" i="16"/>
  <c r="P77" i="16"/>
  <c r="Q77" i="16"/>
  <c r="R77" i="16"/>
  <c r="S77" i="16"/>
  <c r="T77" i="16"/>
  <c r="U77" i="16"/>
  <c r="V77" i="16"/>
  <c r="W77" i="16"/>
  <c r="X77" i="16"/>
  <c r="Y77" i="16"/>
  <c r="Z77" i="16"/>
  <c r="AA77" i="16"/>
  <c r="AB77" i="16"/>
  <c r="AC77" i="16"/>
  <c r="AD77" i="16"/>
  <c r="AE77" i="16"/>
  <c r="AF77" i="16"/>
  <c r="AG77" i="16"/>
  <c r="AH77" i="16"/>
  <c r="AI77" i="16"/>
  <c r="AJ77" i="16"/>
  <c r="AK77" i="16"/>
  <c r="AL77" i="16"/>
  <c r="AM77" i="16"/>
  <c r="AN77" i="16"/>
  <c r="AO77" i="16"/>
  <c r="AP77" i="16"/>
  <c r="AQ77" i="16"/>
  <c r="AR77" i="16"/>
  <c r="AS77" i="16"/>
  <c r="C76" i="16"/>
  <c r="D76" i="16"/>
  <c r="E76" i="16"/>
  <c r="F76" i="16"/>
  <c r="G76" i="16"/>
  <c r="H76" i="16"/>
  <c r="I76" i="16"/>
  <c r="J76" i="16"/>
  <c r="K76" i="16"/>
  <c r="L76" i="16"/>
  <c r="M76" i="16"/>
  <c r="N76" i="16"/>
  <c r="O76" i="16"/>
  <c r="P76" i="16"/>
  <c r="Q76" i="16"/>
  <c r="R76" i="16"/>
  <c r="S76" i="16"/>
  <c r="T76" i="16"/>
  <c r="U76" i="16"/>
  <c r="V76" i="16"/>
  <c r="W76" i="16"/>
  <c r="X76" i="16"/>
  <c r="Y76" i="16"/>
  <c r="Z76" i="16"/>
  <c r="AA76" i="16"/>
  <c r="AB76" i="16"/>
  <c r="AC76" i="16"/>
  <c r="AD76" i="16"/>
  <c r="AE76" i="16"/>
  <c r="AF76" i="16"/>
  <c r="AG76" i="16"/>
  <c r="AH76" i="16"/>
  <c r="AI76" i="16"/>
  <c r="AJ76" i="16"/>
  <c r="AK76" i="16"/>
  <c r="AL76" i="16"/>
  <c r="AM76" i="16"/>
  <c r="AN76" i="16"/>
  <c r="AO76" i="16"/>
  <c r="AP76" i="16"/>
  <c r="AQ76" i="16"/>
  <c r="AR76" i="16"/>
  <c r="AS76" i="16"/>
  <c r="C75" i="16"/>
  <c r="D75" i="16"/>
  <c r="E75" i="16"/>
  <c r="F75" i="16"/>
  <c r="G75" i="16"/>
  <c r="H75" i="16"/>
  <c r="I75" i="16"/>
  <c r="J75" i="16"/>
  <c r="K75" i="16"/>
  <c r="L75" i="16"/>
  <c r="M75" i="16"/>
  <c r="N75" i="16"/>
  <c r="O75" i="16"/>
  <c r="P75" i="16"/>
  <c r="Q75" i="16"/>
  <c r="R75" i="16"/>
  <c r="S75" i="16"/>
  <c r="T75" i="16"/>
  <c r="U75" i="16"/>
  <c r="V75" i="16"/>
  <c r="W75" i="16"/>
  <c r="X75" i="16"/>
  <c r="Y75" i="16"/>
  <c r="Z75" i="16"/>
  <c r="AA75" i="16"/>
  <c r="AB75" i="16"/>
  <c r="AC75" i="16"/>
  <c r="AD75" i="16"/>
  <c r="AE75" i="16"/>
  <c r="AF75" i="16"/>
  <c r="AG75" i="16"/>
  <c r="AH75" i="16"/>
  <c r="AI75" i="16"/>
  <c r="AJ75" i="16"/>
  <c r="AK75" i="16"/>
  <c r="AL75" i="16"/>
  <c r="AM75" i="16"/>
  <c r="AN75" i="16"/>
  <c r="AO75" i="16"/>
  <c r="AP75" i="16"/>
  <c r="AQ75" i="16"/>
  <c r="AR75" i="16"/>
  <c r="AS75" i="16"/>
  <c r="C74" i="16"/>
  <c r="D74" i="16"/>
  <c r="E74" i="16"/>
  <c r="F74" i="16"/>
  <c r="G74" i="16"/>
  <c r="H74" i="16"/>
  <c r="I74" i="16"/>
  <c r="J74" i="16"/>
  <c r="K74" i="16"/>
  <c r="L74" i="16"/>
  <c r="M74" i="16"/>
  <c r="N74" i="16"/>
  <c r="O74" i="16"/>
  <c r="P74" i="16"/>
  <c r="Q74" i="16"/>
  <c r="R74" i="16"/>
  <c r="S74" i="16"/>
  <c r="T74" i="16"/>
  <c r="U74" i="16"/>
  <c r="V74" i="16"/>
  <c r="W74" i="16"/>
  <c r="X74" i="16"/>
  <c r="Y74" i="16"/>
  <c r="Z74" i="16"/>
  <c r="AA74" i="16"/>
  <c r="AB74" i="16"/>
  <c r="AC74" i="16"/>
  <c r="AD74" i="16"/>
  <c r="AE74" i="16"/>
  <c r="AF74" i="16"/>
  <c r="AG74" i="16"/>
  <c r="AH74" i="16"/>
  <c r="AI74" i="16"/>
  <c r="AJ74" i="16"/>
  <c r="AK74" i="16"/>
  <c r="AL74" i="16"/>
  <c r="AM74" i="16"/>
  <c r="AN74" i="16"/>
  <c r="AO74" i="16"/>
  <c r="AP74" i="16"/>
  <c r="AQ74" i="16"/>
  <c r="AR74" i="16"/>
  <c r="AS74" i="16"/>
  <c r="P73" i="16"/>
  <c r="C73" i="16"/>
  <c r="D73" i="16"/>
  <c r="E73" i="16"/>
  <c r="F73" i="16"/>
  <c r="G73" i="16"/>
  <c r="H73" i="16"/>
  <c r="I73" i="16"/>
  <c r="J73" i="16"/>
  <c r="K73" i="16"/>
  <c r="L73" i="16"/>
  <c r="M73" i="16"/>
  <c r="N73" i="16"/>
  <c r="O73" i="16"/>
  <c r="Q73" i="16"/>
  <c r="R73" i="16"/>
  <c r="S73" i="16"/>
  <c r="T73" i="16"/>
  <c r="U73" i="16"/>
  <c r="V73" i="16"/>
  <c r="W73" i="16"/>
  <c r="X73" i="16"/>
  <c r="Y73" i="16"/>
  <c r="Z73" i="16"/>
  <c r="AA73" i="16"/>
  <c r="AB73" i="16"/>
  <c r="AC73" i="16"/>
  <c r="AD73" i="16"/>
  <c r="AE73" i="16"/>
  <c r="AF73" i="16"/>
  <c r="AG73" i="16"/>
  <c r="AH73" i="16"/>
  <c r="AI73" i="16"/>
  <c r="AJ73" i="16"/>
  <c r="AK73" i="16"/>
  <c r="AL73" i="16"/>
  <c r="AM73" i="16"/>
  <c r="AN73" i="16"/>
  <c r="AO73" i="16"/>
  <c r="AP73" i="16"/>
  <c r="AQ73" i="16"/>
  <c r="AR73" i="16"/>
  <c r="AS73" i="16"/>
  <c r="C72" i="16"/>
  <c r="D72" i="16"/>
  <c r="E72" i="16"/>
  <c r="F72" i="16"/>
  <c r="G72" i="16"/>
  <c r="H72" i="16"/>
  <c r="I72" i="16"/>
  <c r="J72" i="16"/>
  <c r="K72" i="16"/>
  <c r="L72" i="16"/>
  <c r="M72" i="16"/>
  <c r="N72" i="16"/>
  <c r="O72" i="16"/>
  <c r="P72" i="16"/>
  <c r="Q72" i="16"/>
  <c r="R72" i="16"/>
  <c r="S72" i="16"/>
  <c r="T72" i="16"/>
  <c r="U72" i="16"/>
  <c r="V72" i="16"/>
  <c r="W72" i="16"/>
  <c r="X72" i="16"/>
  <c r="Y72" i="16"/>
  <c r="Z72" i="16"/>
  <c r="AA72" i="16"/>
  <c r="AB72" i="16"/>
  <c r="AC72" i="16"/>
  <c r="AD72" i="16"/>
  <c r="AE72" i="16"/>
  <c r="AF72" i="16"/>
  <c r="AG72" i="16"/>
  <c r="AH72" i="16"/>
  <c r="AI72" i="16"/>
  <c r="AJ72" i="16"/>
  <c r="AK72" i="16"/>
  <c r="AL72" i="16"/>
  <c r="AM72" i="16"/>
  <c r="AN72" i="16"/>
  <c r="AO72" i="16"/>
  <c r="AP72" i="16"/>
  <c r="AQ72" i="16"/>
  <c r="AR72" i="16"/>
  <c r="AS72" i="16"/>
  <c r="C71" i="16"/>
  <c r="D71" i="16"/>
  <c r="E71" i="16"/>
  <c r="F71" i="16"/>
  <c r="G71" i="16"/>
  <c r="H71" i="16"/>
  <c r="I71" i="16"/>
  <c r="J71" i="16"/>
  <c r="K71" i="16"/>
  <c r="L71" i="16"/>
  <c r="M71" i="16"/>
  <c r="N71" i="16"/>
  <c r="O71" i="16"/>
  <c r="P71" i="16"/>
  <c r="Q71" i="16"/>
  <c r="R71" i="16"/>
  <c r="S71" i="16"/>
  <c r="T71" i="16"/>
  <c r="U71" i="16"/>
  <c r="V71" i="16"/>
  <c r="W71" i="16"/>
  <c r="X71" i="16"/>
  <c r="Y71" i="16"/>
  <c r="Z71" i="16"/>
  <c r="AA71" i="16"/>
  <c r="AB71" i="16"/>
  <c r="AC71" i="16"/>
  <c r="AD71" i="16"/>
  <c r="AE71" i="16"/>
  <c r="AF71" i="16"/>
  <c r="AG71" i="16"/>
  <c r="AH71" i="16"/>
  <c r="AI71" i="16"/>
  <c r="AJ71" i="16"/>
  <c r="AK71" i="16"/>
  <c r="AL71" i="16"/>
  <c r="AM71" i="16"/>
  <c r="AN71" i="16"/>
  <c r="AO71" i="16"/>
  <c r="AP71" i="16"/>
  <c r="AQ71" i="16"/>
  <c r="AR71" i="16"/>
  <c r="AS71" i="16"/>
  <c r="C70" i="16"/>
  <c r="D70" i="16"/>
  <c r="E70" i="16"/>
  <c r="F70" i="16"/>
  <c r="G70" i="16"/>
  <c r="H70" i="16"/>
  <c r="I70" i="16"/>
  <c r="J70" i="16"/>
  <c r="K70" i="16"/>
  <c r="L70" i="16"/>
  <c r="M70" i="16"/>
  <c r="N70" i="16"/>
  <c r="O70" i="16"/>
  <c r="P70" i="16"/>
  <c r="Q70" i="16"/>
  <c r="R70" i="16"/>
  <c r="S70" i="16"/>
  <c r="T70" i="16"/>
  <c r="U70" i="16"/>
  <c r="V70" i="16"/>
  <c r="W70" i="16"/>
  <c r="X70" i="16"/>
  <c r="Y70" i="16"/>
  <c r="Z70" i="16"/>
  <c r="AA70" i="16"/>
  <c r="AB70" i="16"/>
  <c r="AC70" i="16"/>
  <c r="AD70" i="16"/>
  <c r="AE70" i="16"/>
  <c r="AF70" i="16"/>
  <c r="AG70" i="16"/>
  <c r="AH70" i="16"/>
  <c r="AI70" i="16"/>
  <c r="AJ70" i="16"/>
  <c r="AK70" i="16"/>
  <c r="AL70" i="16"/>
  <c r="AM70" i="16"/>
  <c r="AN70" i="16"/>
  <c r="AO70" i="16"/>
  <c r="AP70" i="16"/>
  <c r="AQ70" i="16"/>
  <c r="AR70" i="16"/>
  <c r="AS70" i="16"/>
  <c r="C69" i="16"/>
  <c r="D69" i="16"/>
  <c r="E69" i="16"/>
  <c r="F69" i="16"/>
  <c r="G69" i="16"/>
  <c r="H69" i="16"/>
  <c r="I69" i="16"/>
  <c r="J69" i="16"/>
  <c r="K69" i="16"/>
  <c r="L69" i="16"/>
  <c r="M69" i="16"/>
  <c r="N69" i="16"/>
  <c r="O69" i="16"/>
  <c r="P69" i="16"/>
  <c r="Q69" i="16"/>
  <c r="R69" i="16"/>
  <c r="S69" i="16"/>
  <c r="T69" i="16"/>
  <c r="U69" i="16"/>
  <c r="V69" i="16"/>
  <c r="W69" i="16"/>
  <c r="X69" i="16"/>
  <c r="Y69" i="16"/>
  <c r="Z69" i="16"/>
  <c r="AA69" i="16"/>
  <c r="AB69" i="16"/>
  <c r="AC69" i="16"/>
  <c r="AD69" i="16"/>
  <c r="AE69" i="16"/>
  <c r="AF69" i="16"/>
  <c r="AG69" i="16"/>
  <c r="AH69" i="16"/>
  <c r="AI69" i="16"/>
  <c r="AJ69" i="16"/>
  <c r="AK69" i="16"/>
  <c r="AL69" i="16"/>
  <c r="AM69" i="16"/>
  <c r="AN69" i="16"/>
  <c r="AO69" i="16"/>
  <c r="AP69" i="16"/>
  <c r="AQ69" i="16"/>
  <c r="AR69" i="16"/>
  <c r="AS69" i="16"/>
  <c r="C68" i="16"/>
  <c r="D68" i="16"/>
  <c r="E68" i="16"/>
  <c r="F68" i="16"/>
  <c r="G68" i="16"/>
  <c r="H68" i="16"/>
  <c r="I68" i="16"/>
  <c r="J68" i="16"/>
  <c r="K68" i="16"/>
  <c r="L68" i="16"/>
  <c r="M68" i="16"/>
  <c r="N68" i="16"/>
  <c r="O68" i="16"/>
  <c r="P68" i="16"/>
  <c r="Q68" i="16"/>
  <c r="R68" i="16"/>
  <c r="S68" i="16"/>
  <c r="T68" i="16"/>
  <c r="U68" i="16"/>
  <c r="V68" i="16"/>
  <c r="W68" i="16"/>
  <c r="X68" i="16"/>
  <c r="Y68" i="16"/>
  <c r="Z68" i="16"/>
  <c r="AA68" i="16"/>
  <c r="AB68" i="16"/>
  <c r="AC68" i="16"/>
  <c r="AD68" i="16"/>
  <c r="AE68" i="16"/>
  <c r="AF68" i="16"/>
  <c r="AG68" i="16"/>
  <c r="AH68" i="16"/>
  <c r="AI68" i="16"/>
  <c r="AJ68" i="16"/>
  <c r="AK68" i="16"/>
  <c r="AL68" i="16"/>
  <c r="AM68" i="16"/>
  <c r="AN68" i="16"/>
  <c r="AO68" i="16"/>
  <c r="AP68" i="16"/>
  <c r="AQ68" i="16"/>
  <c r="AR68" i="16"/>
  <c r="AS68" i="16"/>
  <c r="B69" i="16"/>
  <c r="B68" i="16"/>
  <c r="B70" i="16"/>
  <c r="B71" i="16"/>
  <c r="B72" i="16"/>
  <c r="B73" i="16"/>
  <c r="B74" i="16"/>
  <c r="B75" i="16"/>
  <c r="B76" i="16"/>
  <c r="B77" i="16"/>
  <c r="B78" i="16"/>
  <c r="B79" i="16"/>
  <c r="B80" i="16"/>
  <c r="B81" i="16"/>
  <c r="B82" i="16"/>
  <c r="B83" i="16"/>
  <c r="B84" i="16"/>
  <c r="AS67" i="16"/>
  <c r="M67" i="16"/>
  <c r="N67" i="16"/>
  <c r="O67" i="16"/>
  <c r="P67" i="16"/>
  <c r="Q67" i="16"/>
  <c r="R67" i="16"/>
  <c r="S67" i="16"/>
  <c r="T67" i="16"/>
  <c r="U67" i="16"/>
  <c r="V67" i="16"/>
  <c r="W67" i="16"/>
  <c r="X67" i="16"/>
  <c r="Y67" i="16"/>
  <c r="Z67" i="16"/>
  <c r="AA67" i="16"/>
  <c r="AB67" i="16"/>
  <c r="AC67" i="16"/>
  <c r="AD67" i="16"/>
  <c r="AE67" i="16"/>
  <c r="AF67" i="16"/>
  <c r="AG67" i="16"/>
  <c r="AH67" i="16"/>
  <c r="AI67" i="16"/>
  <c r="AJ67" i="16"/>
  <c r="AK67" i="16"/>
  <c r="AL67" i="16"/>
  <c r="AM67" i="16"/>
  <c r="AN67" i="16"/>
  <c r="AO67" i="16"/>
  <c r="AP67" i="16"/>
  <c r="AQ67" i="16"/>
  <c r="AR67" i="16"/>
  <c r="G67" i="16"/>
  <c r="C67" i="16"/>
  <c r="D67" i="16"/>
  <c r="E67" i="16"/>
  <c r="F67" i="16"/>
  <c r="H67" i="16"/>
  <c r="I67" i="16"/>
  <c r="J67" i="16"/>
  <c r="K67" i="16"/>
  <c r="L67" i="16"/>
  <c r="B67" i="16"/>
  <c r="C62" i="16"/>
  <c r="D62" i="16"/>
  <c r="E62" i="16"/>
  <c r="F62" i="16"/>
  <c r="G62" i="16"/>
  <c r="H62" i="16"/>
  <c r="I62" i="16"/>
  <c r="J62" i="16"/>
  <c r="K62" i="16"/>
  <c r="L62" i="16"/>
  <c r="M62" i="16"/>
  <c r="N62" i="16"/>
  <c r="O62" i="16"/>
  <c r="P62" i="16"/>
  <c r="Q62" i="16"/>
  <c r="R62" i="16"/>
  <c r="S62" i="16"/>
  <c r="T62" i="16"/>
  <c r="U62" i="16"/>
  <c r="V62" i="16"/>
  <c r="W62" i="16"/>
  <c r="X62" i="16"/>
  <c r="Y62" i="16"/>
  <c r="Z62" i="16"/>
  <c r="AA62" i="16"/>
  <c r="AB62" i="16"/>
  <c r="AC62" i="16"/>
  <c r="AD62" i="16"/>
  <c r="AE62" i="16"/>
  <c r="AF62" i="16"/>
  <c r="AG62" i="16"/>
  <c r="AH62" i="16"/>
  <c r="AI62" i="16"/>
  <c r="AJ62" i="16"/>
  <c r="AK62" i="16"/>
  <c r="AL62" i="16"/>
  <c r="AM62" i="16"/>
  <c r="AN62" i="16"/>
  <c r="AO62" i="16"/>
  <c r="AP62" i="16"/>
  <c r="AQ62" i="16"/>
  <c r="AR62" i="16"/>
  <c r="AS62" i="16"/>
  <c r="C61" i="16"/>
  <c r="D61" i="16"/>
  <c r="E61" i="16"/>
  <c r="F61" i="16"/>
  <c r="G61" i="16"/>
  <c r="H61" i="16"/>
  <c r="I61" i="16"/>
  <c r="J61" i="16"/>
  <c r="K61" i="16"/>
  <c r="L61" i="16"/>
  <c r="M61" i="16"/>
  <c r="N61" i="16"/>
  <c r="O61" i="16"/>
  <c r="P61" i="16"/>
  <c r="Q61" i="16"/>
  <c r="R61" i="16"/>
  <c r="S61" i="16"/>
  <c r="T61" i="16"/>
  <c r="U61" i="16"/>
  <c r="V61" i="16"/>
  <c r="W61" i="16"/>
  <c r="X61" i="16"/>
  <c r="Y61" i="16"/>
  <c r="Z61" i="16"/>
  <c r="AA61" i="16"/>
  <c r="AB61" i="16"/>
  <c r="AC61" i="16"/>
  <c r="AD61" i="16"/>
  <c r="AE61" i="16"/>
  <c r="AF61" i="16"/>
  <c r="AG61" i="16"/>
  <c r="AH61" i="16"/>
  <c r="AI61" i="16"/>
  <c r="AJ61" i="16"/>
  <c r="AK61" i="16"/>
  <c r="AL61" i="16"/>
  <c r="AM61" i="16"/>
  <c r="AN61" i="16"/>
  <c r="AO61" i="16"/>
  <c r="AP61" i="16"/>
  <c r="AQ61" i="16"/>
  <c r="AR61" i="16"/>
  <c r="AS61" i="16"/>
  <c r="K60" i="16"/>
  <c r="C60" i="16"/>
  <c r="D60" i="16"/>
  <c r="E60" i="16"/>
  <c r="F60" i="16"/>
  <c r="G60" i="16"/>
  <c r="H60" i="16"/>
  <c r="I60" i="16"/>
  <c r="J60" i="16"/>
  <c r="L60" i="16"/>
  <c r="M60" i="16"/>
  <c r="N60" i="16"/>
  <c r="O60" i="16"/>
  <c r="P60" i="16"/>
  <c r="Q60" i="16"/>
  <c r="R60" i="16"/>
  <c r="S60" i="16"/>
  <c r="T60" i="16"/>
  <c r="U60" i="16"/>
  <c r="V60" i="16"/>
  <c r="W60" i="16"/>
  <c r="X60" i="16"/>
  <c r="Y60" i="16"/>
  <c r="Z60" i="16"/>
  <c r="AA60" i="16"/>
  <c r="AB60" i="16"/>
  <c r="AC60" i="16"/>
  <c r="AD60" i="16"/>
  <c r="AE60" i="16"/>
  <c r="AF60" i="16"/>
  <c r="AG60" i="16"/>
  <c r="AH60" i="16"/>
  <c r="AI60" i="16"/>
  <c r="AJ60" i="16"/>
  <c r="AK60" i="16"/>
  <c r="AL60" i="16"/>
  <c r="AM60" i="16"/>
  <c r="AN60" i="16"/>
  <c r="AO60" i="16"/>
  <c r="AP60" i="16"/>
  <c r="AQ60" i="16"/>
  <c r="AR60" i="16"/>
  <c r="AS60" i="16"/>
  <c r="B60" i="16"/>
  <c r="B61" i="16"/>
  <c r="B62" i="16"/>
  <c r="C59" i="16"/>
  <c r="D59" i="16"/>
  <c r="E59" i="16"/>
  <c r="F59" i="16"/>
  <c r="G59" i="16"/>
  <c r="H59" i="16"/>
  <c r="I59" i="16"/>
  <c r="J59" i="16"/>
  <c r="K59" i="16"/>
  <c r="L59" i="16"/>
  <c r="M59" i="16"/>
  <c r="N59" i="16"/>
  <c r="O59" i="16"/>
  <c r="P59" i="16"/>
  <c r="Q59" i="16"/>
  <c r="R59" i="16"/>
  <c r="S59" i="16"/>
  <c r="T59" i="16"/>
  <c r="U59" i="16"/>
  <c r="V59" i="16"/>
  <c r="W59" i="16"/>
  <c r="X59" i="16"/>
  <c r="Y59" i="16"/>
  <c r="Z59" i="16"/>
  <c r="AA59" i="16"/>
  <c r="AB59" i="16"/>
  <c r="AC59" i="16"/>
  <c r="AD59" i="16"/>
  <c r="AE59" i="16"/>
  <c r="AF59" i="16"/>
  <c r="AG59" i="16"/>
  <c r="AH59" i="16"/>
  <c r="AI59" i="16"/>
  <c r="AJ59" i="16"/>
  <c r="AK59" i="16"/>
  <c r="AL59" i="16"/>
  <c r="AM59" i="16"/>
  <c r="AN59" i="16"/>
  <c r="AO59" i="16"/>
  <c r="AP59" i="16"/>
  <c r="AQ59" i="16"/>
  <c r="AR59" i="16"/>
  <c r="AS59" i="16"/>
  <c r="B59" i="16"/>
  <c r="J58" i="16"/>
  <c r="D58" i="16"/>
  <c r="E58" i="16"/>
  <c r="F58" i="16"/>
  <c r="G58" i="16"/>
  <c r="H58" i="16"/>
  <c r="I58" i="16"/>
  <c r="K58" i="16"/>
  <c r="L58" i="16"/>
  <c r="M58" i="16"/>
  <c r="N58" i="16"/>
  <c r="O58" i="16"/>
  <c r="P58" i="16"/>
  <c r="Q58" i="16"/>
  <c r="R58" i="16"/>
  <c r="S58" i="16"/>
  <c r="T58" i="16"/>
  <c r="U58" i="16"/>
  <c r="V58" i="16"/>
  <c r="W58" i="16"/>
  <c r="X58" i="16"/>
  <c r="Y58" i="16"/>
  <c r="Z58" i="16"/>
  <c r="AA58" i="16"/>
  <c r="AB58" i="16"/>
  <c r="AC58" i="16"/>
  <c r="AD58" i="16"/>
  <c r="AE58" i="16"/>
  <c r="AF58" i="16"/>
  <c r="AG58" i="16"/>
  <c r="AH58" i="16"/>
  <c r="AI58" i="16"/>
  <c r="AJ58" i="16"/>
  <c r="AK58" i="16"/>
  <c r="AL58" i="16"/>
  <c r="AM58" i="16"/>
  <c r="AN58" i="16"/>
  <c r="AO58" i="16"/>
  <c r="AP58" i="16"/>
  <c r="AQ58" i="16"/>
  <c r="AR58" i="16"/>
  <c r="AS58" i="16"/>
  <c r="C58" i="16"/>
  <c r="B58" i="16"/>
  <c r="B57" i="16"/>
  <c r="C57" i="16"/>
  <c r="D57" i="16"/>
  <c r="E57" i="16"/>
  <c r="F57" i="16"/>
  <c r="G57" i="16"/>
  <c r="H57" i="16"/>
  <c r="I57" i="16"/>
  <c r="J57" i="16"/>
  <c r="K57" i="16"/>
  <c r="L57" i="16"/>
  <c r="M57" i="16"/>
  <c r="N57" i="16"/>
  <c r="O57" i="16"/>
  <c r="P57" i="16"/>
  <c r="Q57" i="16"/>
  <c r="R57" i="16"/>
  <c r="S57" i="16"/>
  <c r="T57" i="16"/>
  <c r="U57" i="16"/>
  <c r="V57" i="16"/>
  <c r="W57" i="16"/>
  <c r="X57" i="16"/>
  <c r="Y57" i="16"/>
  <c r="Z57" i="16"/>
  <c r="AA57" i="16"/>
  <c r="AB57" i="16"/>
  <c r="AC57" i="16"/>
  <c r="AD57" i="16"/>
  <c r="AE57" i="16"/>
  <c r="AF57" i="16"/>
  <c r="AG57" i="16"/>
  <c r="AH57" i="16"/>
  <c r="AI57" i="16"/>
  <c r="AJ57" i="16"/>
  <c r="AK57" i="16"/>
  <c r="AL57" i="16"/>
  <c r="AM57" i="16"/>
  <c r="AN57" i="16"/>
  <c r="AO57" i="16"/>
  <c r="AP57" i="16"/>
  <c r="AQ57" i="16"/>
  <c r="AR57" i="16"/>
  <c r="AS57" i="16"/>
  <c r="C56" i="16"/>
  <c r="D56" i="16"/>
  <c r="E56" i="16"/>
  <c r="F56" i="16"/>
  <c r="G56" i="16"/>
  <c r="H56" i="16"/>
  <c r="I56" i="16"/>
  <c r="J56" i="16"/>
  <c r="K56" i="16"/>
  <c r="L56" i="16"/>
  <c r="M56" i="16"/>
  <c r="N56" i="16"/>
  <c r="O56" i="16"/>
  <c r="P56" i="16"/>
  <c r="Q56" i="16"/>
  <c r="R56" i="16"/>
  <c r="S56" i="16"/>
  <c r="T56" i="16"/>
  <c r="U56" i="16"/>
  <c r="V56" i="16"/>
  <c r="W56" i="16"/>
  <c r="X56" i="16"/>
  <c r="Y56" i="16"/>
  <c r="Z56" i="16"/>
  <c r="AA56" i="16"/>
  <c r="AB56" i="16"/>
  <c r="AC56" i="16"/>
  <c r="AD56" i="16"/>
  <c r="AE56" i="16"/>
  <c r="AF56" i="16"/>
  <c r="AG56" i="16"/>
  <c r="AH56" i="16"/>
  <c r="AI56" i="16"/>
  <c r="AJ56" i="16"/>
  <c r="AK56" i="16"/>
  <c r="AL56" i="16"/>
  <c r="AM56" i="16"/>
  <c r="AN56" i="16"/>
  <c r="AO56" i="16"/>
  <c r="AP56" i="16"/>
  <c r="AQ56" i="16"/>
  <c r="AR56" i="16"/>
  <c r="AS56" i="16"/>
  <c r="B56" i="16"/>
  <c r="C55" i="16"/>
  <c r="D55" i="16"/>
  <c r="E55" i="16"/>
  <c r="F55" i="16"/>
  <c r="G55" i="16"/>
  <c r="H55" i="16"/>
  <c r="I55" i="16"/>
  <c r="J55" i="16"/>
  <c r="K55" i="16"/>
  <c r="L55" i="16"/>
  <c r="M55" i="16"/>
  <c r="N55" i="16"/>
  <c r="O55" i="16"/>
  <c r="P55" i="16"/>
  <c r="Q55" i="16"/>
  <c r="R55" i="16"/>
  <c r="S55" i="16"/>
  <c r="T55" i="16"/>
  <c r="U55" i="16"/>
  <c r="V55" i="16"/>
  <c r="W55" i="16"/>
  <c r="X55" i="16"/>
  <c r="Y55" i="16"/>
  <c r="Z55" i="16"/>
  <c r="AA55" i="16"/>
  <c r="AB55" i="16"/>
  <c r="AC55" i="16"/>
  <c r="AD55" i="16"/>
  <c r="AE55" i="16"/>
  <c r="AF55" i="16"/>
  <c r="AG55" i="16"/>
  <c r="AH55" i="16"/>
  <c r="AI55" i="16"/>
  <c r="AJ55" i="16"/>
  <c r="AK55" i="16"/>
  <c r="AL55" i="16"/>
  <c r="AM55" i="16"/>
  <c r="AN55" i="16"/>
  <c r="AO55" i="16"/>
  <c r="AP55" i="16"/>
  <c r="AQ55" i="16"/>
  <c r="AR55" i="16"/>
  <c r="AS55" i="16"/>
  <c r="B55" i="16"/>
  <c r="C54" i="16"/>
  <c r="D54" i="16"/>
  <c r="E54" i="16"/>
  <c r="F54" i="16"/>
  <c r="G54" i="16"/>
  <c r="H54" i="16"/>
  <c r="I54" i="16"/>
  <c r="J54" i="16"/>
  <c r="K54" i="16"/>
  <c r="L54" i="16"/>
  <c r="M54" i="16"/>
  <c r="N54" i="16"/>
  <c r="O54" i="16"/>
  <c r="P54" i="16"/>
  <c r="Q54" i="16"/>
  <c r="R54" i="16"/>
  <c r="S54" i="16"/>
  <c r="T54" i="16"/>
  <c r="U54" i="16"/>
  <c r="V54" i="16"/>
  <c r="W54" i="16"/>
  <c r="X54" i="16"/>
  <c r="Y54" i="16"/>
  <c r="Z54" i="16"/>
  <c r="AA54" i="16"/>
  <c r="AB54" i="16"/>
  <c r="AC54" i="16"/>
  <c r="AD54" i="16"/>
  <c r="AE54" i="16"/>
  <c r="AF54" i="16"/>
  <c r="AG54" i="16"/>
  <c r="AH54" i="16"/>
  <c r="AI54" i="16"/>
  <c r="AJ54" i="16"/>
  <c r="AK54" i="16"/>
  <c r="AL54" i="16"/>
  <c r="AM54" i="16"/>
  <c r="AN54" i="16"/>
  <c r="AO54" i="16"/>
  <c r="AP54" i="16"/>
  <c r="AQ54" i="16"/>
  <c r="AR54" i="16"/>
  <c r="AS54" i="16"/>
  <c r="B54" i="16"/>
  <c r="C53" i="16"/>
  <c r="D53" i="16"/>
  <c r="E53" i="16"/>
  <c r="F53" i="16"/>
  <c r="G53" i="16"/>
  <c r="H53" i="16"/>
  <c r="I53" i="16"/>
  <c r="J53" i="16"/>
  <c r="K53" i="16"/>
  <c r="L53" i="16"/>
  <c r="M53" i="16"/>
  <c r="N53" i="16"/>
  <c r="O53" i="16"/>
  <c r="P53" i="16"/>
  <c r="Q53" i="16"/>
  <c r="R53" i="16"/>
  <c r="S53" i="16"/>
  <c r="T53" i="16"/>
  <c r="U53" i="16"/>
  <c r="V53" i="16"/>
  <c r="W53" i="16"/>
  <c r="X53" i="16"/>
  <c r="Y53" i="16"/>
  <c r="Z53" i="16"/>
  <c r="AA53" i="16"/>
  <c r="AB53" i="16"/>
  <c r="AC53" i="16"/>
  <c r="AD53" i="16"/>
  <c r="AE53" i="16"/>
  <c r="AF53" i="16"/>
  <c r="AG53" i="16"/>
  <c r="AH53" i="16"/>
  <c r="AI53" i="16"/>
  <c r="AJ53" i="16"/>
  <c r="AK53" i="16"/>
  <c r="AL53" i="16"/>
  <c r="AM53" i="16"/>
  <c r="AN53" i="16"/>
  <c r="AO53" i="16"/>
  <c r="AP53" i="16"/>
  <c r="AQ53" i="16"/>
  <c r="AR53" i="16"/>
  <c r="AS53" i="16"/>
  <c r="B53" i="16"/>
  <c r="C52" i="16"/>
  <c r="D52" i="16"/>
  <c r="E52" i="16"/>
  <c r="F52" i="16"/>
  <c r="G52" i="16"/>
  <c r="H52" i="16"/>
  <c r="I52" i="16"/>
  <c r="J52" i="16"/>
  <c r="K52" i="16"/>
  <c r="L52" i="16"/>
  <c r="M52" i="16"/>
  <c r="N52" i="16"/>
  <c r="O52" i="16"/>
  <c r="P52" i="16"/>
  <c r="Q52" i="16"/>
  <c r="R52" i="16"/>
  <c r="S52" i="16"/>
  <c r="T52" i="16"/>
  <c r="U52" i="16"/>
  <c r="V52" i="16"/>
  <c r="W52" i="16"/>
  <c r="X52" i="16"/>
  <c r="Y52" i="16"/>
  <c r="Z52" i="16"/>
  <c r="AA52" i="16"/>
  <c r="AB52" i="16"/>
  <c r="AC52" i="16"/>
  <c r="AD52" i="16"/>
  <c r="AE52" i="16"/>
  <c r="AF52" i="16"/>
  <c r="AG52" i="16"/>
  <c r="AH52" i="16"/>
  <c r="AI52" i="16"/>
  <c r="AJ52" i="16"/>
  <c r="AK52" i="16"/>
  <c r="AL52" i="16"/>
  <c r="AM52" i="16"/>
  <c r="AN52" i="16"/>
  <c r="AO52" i="16"/>
  <c r="AP52" i="16"/>
  <c r="AQ52" i="16"/>
  <c r="AR52" i="16"/>
  <c r="AS52" i="16"/>
  <c r="B52" i="16"/>
  <c r="C51" i="16"/>
  <c r="D51" i="16"/>
  <c r="E51"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AI51" i="16"/>
  <c r="AJ51" i="16"/>
  <c r="AK51" i="16"/>
  <c r="AL51" i="16"/>
  <c r="AM51" i="16"/>
  <c r="AN51" i="16"/>
  <c r="AO51" i="16"/>
  <c r="AP51" i="16"/>
  <c r="AQ51" i="16"/>
  <c r="AR51" i="16"/>
  <c r="AS51" i="16"/>
  <c r="B51" i="16"/>
  <c r="B50" i="16"/>
  <c r="C50" i="16"/>
  <c r="D50" i="16"/>
  <c r="E50" i="16"/>
  <c r="F50" i="16"/>
  <c r="G50" i="16"/>
  <c r="H50" i="16"/>
  <c r="I50" i="16"/>
  <c r="J50" i="16"/>
  <c r="K50" i="16"/>
  <c r="L50" i="16"/>
  <c r="M50" i="16"/>
  <c r="N50" i="16"/>
  <c r="O50" i="16"/>
  <c r="P50" i="16"/>
  <c r="Q50" i="16"/>
  <c r="R50" i="16"/>
  <c r="S50" i="16"/>
  <c r="T50" i="16"/>
  <c r="U50" i="16"/>
  <c r="V50" i="16"/>
  <c r="W50" i="16"/>
  <c r="X50" i="16"/>
  <c r="Y50" i="16"/>
  <c r="Z50" i="16"/>
  <c r="AA50" i="16"/>
  <c r="AB50" i="16"/>
  <c r="AC50" i="16"/>
  <c r="AD50" i="16"/>
  <c r="AE50" i="16"/>
  <c r="AF50" i="16"/>
  <c r="AG50" i="16"/>
  <c r="AH50" i="16"/>
  <c r="AI50" i="16"/>
  <c r="AJ50" i="16"/>
  <c r="AK50" i="16"/>
  <c r="AL50" i="16"/>
  <c r="AM50" i="16"/>
  <c r="AN50" i="16"/>
  <c r="AO50" i="16"/>
  <c r="AP50" i="16"/>
  <c r="AQ50" i="16"/>
  <c r="AR50" i="16"/>
  <c r="AS50" i="16"/>
  <c r="C49" i="16"/>
  <c r="D49" i="16"/>
  <c r="E49" i="16"/>
  <c r="F49" i="16"/>
  <c r="G49" i="16"/>
  <c r="H49" i="16"/>
  <c r="I49" i="16"/>
  <c r="J49" i="16"/>
  <c r="K49" i="16"/>
  <c r="L49" i="16"/>
  <c r="M49" i="16"/>
  <c r="N49" i="16"/>
  <c r="O49" i="16"/>
  <c r="P49" i="16"/>
  <c r="Q49" i="16"/>
  <c r="R49" i="16"/>
  <c r="S49" i="16"/>
  <c r="T49" i="16"/>
  <c r="U49" i="16"/>
  <c r="V49" i="16"/>
  <c r="W49" i="16"/>
  <c r="X49" i="16"/>
  <c r="Y49" i="16"/>
  <c r="Z49" i="16"/>
  <c r="AA49" i="16"/>
  <c r="AB49" i="16"/>
  <c r="AC49" i="16"/>
  <c r="AD49" i="16"/>
  <c r="AE49" i="16"/>
  <c r="AF49" i="16"/>
  <c r="AG49" i="16"/>
  <c r="AH49" i="16"/>
  <c r="AI49" i="16"/>
  <c r="AJ49" i="16"/>
  <c r="AK49" i="16"/>
  <c r="AL49" i="16"/>
  <c r="AM49" i="16"/>
  <c r="AN49" i="16"/>
  <c r="AO49" i="16"/>
  <c r="AP49" i="16"/>
  <c r="AQ49" i="16"/>
  <c r="AR49" i="16"/>
  <c r="AS49" i="16"/>
  <c r="B49" i="16"/>
  <c r="C48" i="16"/>
  <c r="D48" i="16"/>
  <c r="E48" i="16"/>
  <c r="F48" i="16"/>
  <c r="G48" i="16"/>
  <c r="H48" i="16"/>
  <c r="I48" i="16"/>
  <c r="J48" i="16"/>
  <c r="K48" i="16"/>
  <c r="L48" i="16"/>
  <c r="M48" i="16"/>
  <c r="N48" i="16"/>
  <c r="O48" i="16"/>
  <c r="P48" i="16"/>
  <c r="Q48" i="16"/>
  <c r="R48" i="16"/>
  <c r="S48" i="16"/>
  <c r="T48" i="16"/>
  <c r="U48" i="16"/>
  <c r="V48" i="16"/>
  <c r="W48" i="16"/>
  <c r="X48" i="16"/>
  <c r="Y48" i="16"/>
  <c r="Z48" i="16"/>
  <c r="AA48" i="16"/>
  <c r="AB48" i="16"/>
  <c r="AC48" i="16"/>
  <c r="AD48" i="16"/>
  <c r="AE48" i="16"/>
  <c r="AF48" i="16"/>
  <c r="AG48" i="16"/>
  <c r="AH48" i="16"/>
  <c r="AI48" i="16"/>
  <c r="AJ48" i="16"/>
  <c r="AK48" i="16"/>
  <c r="AL48" i="16"/>
  <c r="AM48" i="16"/>
  <c r="AN48" i="16"/>
  <c r="AO48" i="16"/>
  <c r="AP48" i="16"/>
  <c r="AQ48" i="16"/>
  <c r="AR48" i="16"/>
  <c r="AS48" i="16"/>
  <c r="B48" i="16"/>
  <c r="B47" i="16"/>
  <c r="C47" i="16"/>
  <c r="D47" i="16"/>
  <c r="E47" i="16"/>
  <c r="F47" i="16"/>
  <c r="G47" i="16"/>
  <c r="H47" i="16"/>
  <c r="I47" i="16"/>
  <c r="J47" i="16"/>
  <c r="K47" i="16"/>
  <c r="L47" i="16"/>
  <c r="M47" i="16"/>
  <c r="N47" i="16"/>
  <c r="O47" i="16"/>
  <c r="P47" i="16"/>
  <c r="Q47" i="16"/>
  <c r="R47" i="16"/>
  <c r="S47" i="16"/>
  <c r="T47" i="16"/>
  <c r="U47" i="16"/>
  <c r="V47" i="16"/>
  <c r="W47" i="16"/>
  <c r="X47" i="16"/>
  <c r="Y47" i="16"/>
  <c r="Z47" i="16"/>
  <c r="AA47" i="16"/>
  <c r="AB47" i="16"/>
  <c r="AC47" i="16"/>
  <c r="AD47" i="16"/>
  <c r="AE47" i="16"/>
  <c r="AF47" i="16"/>
  <c r="AG47" i="16"/>
  <c r="AH47" i="16"/>
  <c r="AI47" i="16"/>
  <c r="AJ47" i="16"/>
  <c r="AK47" i="16"/>
  <c r="AL47" i="16"/>
  <c r="AM47" i="16"/>
  <c r="AN47" i="16"/>
  <c r="AO47" i="16"/>
  <c r="AP47" i="16"/>
  <c r="AQ47" i="16"/>
  <c r="AR47" i="16"/>
  <c r="AS47" i="16"/>
  <c r="C46" i="16"/>
  <c r="D46" i="16"/>
  <c r="E46" i="16"/>
  <c r="F46" i="16"/>
  <c r="G46" i="16"/>
  <c r="H46" i="16"/>
  <c r="I46" i="16"/>
  <c r="J46" i="16"/>
  <c r="K46" i="16"/>
  <c r="L46" i="16"/>
  <c r="M46" i="16"/>
  <c r="N46" i="16"/>
  <c r="O46" i="16"/>
  <c r="P46" i="16"/>
  <c r="Q46" i="16"/>
  <c r="R46" i="16"/>
  <c r="S46" i="16"/>
  <c r="T46" i="16"/>
  <c r="U46" i="16"/>
  <c r="V46" i="16"/>
  <c r="W46" i="16"/>
  <c r="X46" i="16"/>
  <c r="Y46" i="16"/>
  <c r="Z46" i="16"/>
  <c r="AA46" i="16"/>
  <c r="AB46" i="16"/>
  <c r="AC46" i="16"/>
  <c r="AD46" i="16"/>
  <c r="AE46" i="16"/>
  <c r="AF46" i="16"/>
  <c r="AG46" i="16"/>
  <c r="AH46" i="16"/>
  <c r="AI46" i="16"/>
  <c r="AJ46" i="16"/>
  <c r="AK46" i="16"/>
  <c r="AL46" i="16"/>
  <c r="AM46" i="16"/>
  <c r="AN46" i="16"/>
  <c r="AO46" i="16"/>
  <c r="AP46" i="16"/>
  <c r="AQ46" i="16"/>
  <c r="AR46" i="16"/>
  <c r="AS46" i="16"/>
  <c r="B46" i="16"/>
  <c r="C45" i="16"/>
  <c r="D45" i="16"/>
  <c r="E45" i="16"/>
  <c r="F45" i="16"/>
  <c r="G45" i="16"/>
  <c r="H45" i="16"/>
  <c r="I45" i="16"/>
  <c r="J45" i="16"/>
  <c r="K45" i="16"/>
  <c r="L45" i="16"/>
  <c r="M45" i="16"/>
  <c r="N45" i="16"/>
  <c r="O45" i="16"/>
  <c r="P45" i="16"/>
  <c r="Q45" i="16"/>
  <c r="R45" i="16"/>
  <c r="S45" i="16"/>
  <c r="T45" i="16"/>
  <c r="U45" i="16"/>
  <c r="V45" i="16"/>
  <c r="W45" i="16"/>
  <c r="X45" i="16"/>
  <c r="Y45" i="16"/>
  <c r="Z45" i="16"/>
  <c r="AA45" i="16"/>
  <c r="AB45" i="16"/>
  <c r="AC45" i="16"/>
  <c r="AD45" i="16"/>
  <c r="AE45" i="16"/>
  <c r="AF45" i="16"/>
  <c r="AG45" i="16"/>
  <c r="AH45" i="16"/>
  <c r="AI45" i="16"/>
  <c r="AJ45" i="16"/>
  <c r="AK45" i="16"/>
  <c r="AL45" i="16"/>
  <c r="AM45" i="16"/>
  <c r="AN45" i="16"/>
  <c r="AO45" i="16"/>
  <c r="AP45" i="16"/>
  <c r="AQ45" i="16"/>
  <c r="AR45" i="16"/>
  <c r="AS45" i="16"/>
  <c r="B45" i="16"/>
  <c r="AG117" i="13"/>
  <c r="AG118" i="13"/>
  <c r="AG119" i="13"/>
  <c r="AG120" i="13"/>
  <c r="AG121" i="13"/>
  <c r="AG122" i="13"/>
  <c r="AG123" i="13"/>
  <c r="AG124" i="13"/>
  <c r="AG125" i="13"/>
  <c r="AG126" i="13"/>
  <c r="AG127" i="13"/>
  <c r="AG128" i="13"/>
  <c r="AG129" i="13"/>
  <c r="AG130" i="13"/>
  <c r="AG131" i="13"/>
  <c r="AG132" i="13"/>
  <c r="AG133" i="13"/>
  <c r="AG134" i="13"/>
  <c r="AG135" i="13"/>
  <c r="AG136" i="13"/>
  <c r="AG137" i="13"/>
  <c r="AG138" i="13"/>
  <c r="AG139" i="13"/>
  <c r="AG140" i="13"/>
  <c r="AG141" i="13"/>
  <c r="AG116" i="13"/>
  <c r="AF117" i="13"/>
  <c r="AF118" i="13"/>
  <c r="AF119" i="13"/>
  <c r="AF120" i="13"/>
  <c r="AF121" i="13"/>
  <c r="AF122" i="13"/>
  <c r="AF123" i="13"/>
  <c r="AF124" i="13"/>
  <c r="AF125" i="13"/>
  <c r="AF126" i="13"/>
  <c r="AF127" i="13"/>
  <c r="AF128" i="13"/>
  <c r="AF129" i="13"/>
  <c r="AF130" i="13"/>
  <c r="AF131" i="13"/>
  <c r="AF132" i="13"/>
  <c r="AF133" i="13"/>
  <c r="AF134" i="13"/>
  <c r="AF135" i="13"/>
  <c r="AF136" i="13"/>
  <c r="AF137" i="13"/>
  <c r="AF138" i="13"/>
  <c r="AF139" i="13"/>
  <c r="AF140" i="13"/>
  <c r="AF141" i="13"/>
  <c r="AF116" i="13"/>
  <c r="AE117" i="13"/>
  <c r="AE118" i="13"/>
  <c r="AE119" i="13"/>
  <c r="AE120" i="13"/>
  <c r="AE121" i="13"/>
  <c r="AE122" i="13"/>
  <c r="AE123" i="13"/>
  <c r="AE124" i="13"/>
  <c r="AE125" i="13"/>
  <c r="AE126" i="13"/>
  <c r="AE127" i="13"/>
  <c r="AE128" i="13"/>
  <c r="AE129" i="13"/>
  <c r="AE130" i="13"/>
  <c r="AE131" i="13"/>
  <c r="AE132" i="13"/>
  <c r="AE133" i="13"/>
  <c r="AE134" i="13"/>
  <c r="AE135" i="13"/>
  <c r="AE136" i="13"/>
  <c r="AE137" i="13"/>
  <c r="AE138" i="13"/>
  <c r="AE139" i="13"/>
  <c r="AE140" i="13"/>
  <c r="AE141" i="13"/>
  <c r="AE116" i="13"/>
  <c r="AD117" i="13"/>
  <c r="AD118" i="13"/>
  <c r="AD119" i="13"/>
  <c r="AD120" i="13"/>
  <c r="AD121" i="13"/>
  <c r="AD122" i="13"/>
  <c r="AD123" i="13"/>
  <c r="AD124" i="13"/>
  <c r="AD125" i="13"/>
  <c r="AD126" i="13"/>
  <c r="AD127" i="13"/>
  <c r="AD128" i="13"/>
  <c r="AD129" i="13"/>
  <c r="AD130" i="13"/>
  <c r="AD131" i="13"/>
  <c r="AD132" i="13"/>
  <c r="AD133" i="13"/>
  <c r="AD134" i="13"/>
  <c r="AD135" i="13"/>
  <c r="AD136" i="13"/>
  <c r="AD137" i="13"/>
  <c r="AD138" i="13"/>
  <c r="AD139" i="13"/>
  <c r="AD140" i="13"/>
  <c r="AD141" i="13"/>
  <c r="AD116" i="13"/>
  <c r="AC117" i="13"/>
  <c r="AC118" i="13"/>
  <c r="AC119" i="13"/>
  <c r="AC120" i="13"/>
  <c r="AC121" i="13"/>
  <c r="AC122" i="13"/>
  <c r="AC123" i="13"/>
  <c r="AC124" i="13"/>
  <c r="AC125" i="13"/>
  <c r="AC126" i="13"/>
  <c r="AC127" i="13"/>
  <c r="AC128" i="13"/>
  <c r="AC129" i="13"/>
  <c r="AC130" i="13"/>
  <c r="AC131" i="13"/>
  <c r="AC132" i="13"/>
  <c r="AC133" i="13"/>
  <c r="AC134" i="13"/>
  <c r="AC135" i="13"/>
  <c r="AC136" i="13"/>
  <c r="AC137" i="13"/>
  <c r="AC138" i="13"/>
  <c r="AC139" i="13"/>
  <c r="AC140" i="13"/>
  <c r="AC141" i="13"/>
  <c r="AC116" i="13"/>
  <c r="AB117" i="13"/>
  <c r="AB118" i="13"/>
  <c r="AB119" i="13"/>
  <c r="AB120" i="13"/>
  <c r="AB121" i="13"/>
  <c r="AB122" i="13"/>
  <c r="AB123" i="13"/>
  <c r="AB124" i="13"/>
  <c r="AB125" i="13"/>
  <c r="AB126" i="13"/>
  <c r="AB127" i="13"/>
  <c r="AB128" i="13"/>
  <c r="AB129" i="13"/>
  <c r="AB130" i="13"/>
  <c r="AB131" i="13"/>
  <c r="AB132" i="13"/>
  <c r="AB133" i="13"/>
  <c r="AB134" i="13"/>
  <c r="AB135" i="13"/>
  <c r="AB136" i="13"/>
  <c r="AB137" i="13"/>
  <c r="AB138" i="13"/>
  <c r="AB139" i="13"/>
  <c r="AB140" i="13"/>
  <c r="AB141" i="13"/>
  <c r="AB116" i="13"/>
  <c r="AA117" i="13"/>
  <c r="AA118" i="13"/>
  <c r="AA119" i="13"/>
  <c r="AA120" i="13"/>
  <c r="AA121" i="13"/>
  <c r="AA122" i="13"/>
  <c r="AA123" i="13"/>
  <c r="AA124" i="13"/>
  <c r="AA125" i="13"/>
  <c r="AA126" i="13"/>
  <c r="AA127" i="13"/>
  <c r="AA128" i="13"/>
  <c r="AA129" i="13"/>
  <c r="AA130" i="13"/>
  <c r="AA131" i="13"/>
  <c r="AA132" i="13"/>
  <c r="AA133" i="13"/>
  <c r="AA134" i="13"/>
  <c r="AA135" i="13"/>
  <c r="AA136" i="13"/>
  <c r="AA137" i="13"/>
  <c r="AA138" i="13"/>
  <c r="AA139" i="13"/>
  <c r="AA140" i="13"/>
  <c r="AA141" i="13"/>
  <c r="AA116" i="13"/>
  <c r="Z117" i="13"/>
  <c r="Z118" i="13"/>
  <c r="Z119" i="13"/>
  <c r="Z120" i="13"/>
  <c r="Z121" i="13"/>
  <c r="Z122" i="13"/>
  <c r="Z123" i="13"/>
  <c r="Z124" i="13"/>
  <c r="Z125" i="13"/>
  <c r="Z126" i="13"/>
  <c r="Z127" i="13"/>
  <c r="Z128" i="13"/>
  <c r="Z129" i="13"/>
  <c r="Z130" i="13"/>
  <c r="Z131" i="13"/>
  <c r="Z132" i="13"/>
  <c r="Z133" i="13"/>
  <c r="Z134" i="13"/>
  <c r="Z135" i="13"/>
  <c r="Z136" i="13"/>
  <c r="Z137" i="13"/>
  <c r="Z138" i="13"/>
  <c r="Z139" i="13"/>
  <c r="Z140" i="13"/>
  <c r="Z141" i="13"/>
  <c r="Z116" i="13"/>
  <c r="Y117" i="13"/>
  <c r="Y118" i="13"/>
  <c r="Y119" i="13"/>
  <c r="Y120" i="13"/>
  <c r="Y121" i="13"/>
  <c r="Y122" i="13"/>
  <c r="Y123" i="13"/>
  <c r="Y124" i="13"/>
  <c r="Y125" i="13"/>
  <c r="Y126" i="13"/>
  <c r="Y127" i="13"/>
  <c r="Y128" i="13"/>
  <c r="Y129" i="13"/>
  <c r="Y130" i="13"/>
  <c r="Y131" i="13"/>
  <c r="Y132" i="13"/>
  <c r="Y133" i="13"/>
  <c r="Y134" i="13"/>
  <c r="Y135" i="13"/>
  <c r="Y136" i="13"/>
  <c r="Y137" i="13"/>
  <c r="Y138" i="13"/>
  <c r="Y139" i="13"/>
  <c r="Y140" i="13"/>
  <c r="Y141" i="13"/>
  <c r="Y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16" i="13"/>
  <c r="U117" i="13"/>
  <c r="U118" i="13"/>
  <c r="U119" i="13"/>
  <c r="U120" i="13"/>
  <c r="U121" i="13"/>
  <c r="U122" i="13"/>
  <c r="U123" i="13"/>
  <c r="U124" i="13"/>
  <c r="U125" i="13"/>
  <c r="U126" i="13"/>
  <c r="U127" i="13"/>
  <c r="U128" i="13"/>
  <c r="U129" i="13"/>
  <c r="U130" i="13"/>
  <c r="U131" i="13"/>
  <c r="U132" i="13"/>
  <c r="U133" i="13"/>
  <c r="U134" i="13"/>
  <c r="U135" i="13"/>
  <c r="U136" i="13"/>
  <c r="U137" i="13"/>
  <c r="U138" i="13"/>
  <c r="U139" i="13"/>
  <c r="U140" i="13"/>
  <c r="U141" i="13"/>
  <c r="U116" i="13"/>
  <c r="T117" i="13"/>
  <c r="T118" i="13"/>
  <c r="T119" i="13"/>
  <c r="T120" i="13"/>
  <c r="T121" i="13"/>
  <c r="T122" i="13"/>
  <c r="T123" i="13"/>
  <c r="T124" i="13"/>
  <c r="T125" i="13"/>
  <c r="T126" i="13"/>
  <c r="T127" i="13"/>
  <c r="T128" i="13"/>
  <c r="T129" i="13"/>
  <c r="T130" i="13"/>
  <c r="T131" i="13"/>
  <c r="T132" i="13"/>
  <c r="T133" i="13"/>
  <c r="T134" i="13"/>
  <c r="T135" i="13"/>
  <c r="T136" i="13"/>
  <c r="T137" i="13"/>
  <c r="T138" i="13"/>
  <c r="T139" i="13"/>
  <c r="T140" i="13"/>
  <c r="T141" i="13"/>
  <c r="T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16" i="13"/>
  <c r="AS91"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16" i="13"/>
  <c r="AT31" i="13"/>
  <c r="AT32" i="13"/>
  <c r="AT33" i="13"/>
  <c r="AT34" i="13"/>
  <c r="AT35" i="13"/>
  <c r="AT36" i="13"/>
  <c r="AT37" i="13"/>
  <c r="AT38" i="13"/>
  <c r="AT39" i="13"/>
  <c r="AT40" i="13"/>
  <c r="AT41" i="13"/>
  <c r="AT42" i="13"/>
  <c r="AT43" i="13"/>
  <c r="AT44" i="13"/>
  <c r="AT45" i="13"/>
  <c r="AT46" i="13"/>
  <c r="AT47" i="13"/>
  <c r="AT30" i="13"/>
  <c r="AT4" i="13"/>
  <c r="AT5" i="13"/>
  <c r="AT6" i="13"/>
  <c r="AT7" i="13"/>
  <c r="AT8" i="13"/>
  <c r="AT9" i="13"/>
  <c r="AT10" i="13"/>
  <c r="AT11" i="13"/>
  <c r="AT12" i="13"/>
  <c r="AT13" i="13"/>
  <c r="AT14" i="13"/>
  <c r="AT15" i="13"/>
  <c r="AT16" i="13"/>
  <c r="AT17" i="13"/>
  <c r="AT18" i="13"/>
  <c r="AT19" i="13"/>
  <c r="AT20" i="13"/>
  <c r="AT3" i="13"/>
  <c r="B52" i="13"/>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AS93" i="14"/>
  <c r="B93"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AO91" i="14"/>
  <c r="AP91" i="14"/>
  <c r="AQ91" i="14"/>
  <c r="AR91" i="14"/>
  <c r="AS91" i="14"/>
  <c r="B91"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AO90" i="14"/>
  <c r="AP90" i="14"/>
  <c r="AQ90" i="14"/>
  <c r="AR90" i="14"/>
  <c r="AS90" i="14"/>
  <c r="B90"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AO88" i="14"/>
  <c r="AP88" i="14"/>
  <c r="AQ88" i="14"/>
  <c r="AR88" i="14"/>
  <c r="AS88" i="14"/>
  <c r="B88"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AO87" i="14"/>
  <c r="AP87" i="14"/>
  <c r="AQ87" i="14"/>
  <c r="AR87" i="14"/>
  <c r="AS87" i="14"/>
  <c r="B87"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AO86" i="14"/>
  <c r="AP86" i="14"/>
  <c r="AQ86" i="14"/>
  <c r="AR86" i="14"/>
  <c r="AS86" i="14"/>
  <c r="B86"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AO85" i="14"/>
  <c r="AP85" i="14"/>
  <c r="AQ85" i="14"/>
  <c r="AR85" i="14"/>
  <c r="AS85" i="14"/>
  <c r="B85"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AO84" i="14"/>
  <c r="AP84" i="14"/>
  <c r="AQ84" i="14"/>
  <c r="AR84" i="14"/>
  <c r="AS84" i="14"/>
  <c r="B84"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AO83" i="14"/>
  <c r="AP83" i="14"/>
  <c r="AQ83" i="14"/>
  <c r="AR83" i="14"/>
  <c r="AS83" i="14"/>
  <c r="B83"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AO82" i="14"/>
  <c r="AP82" i="14"/>
  <c r="AQ82" i="14"/>
  <c r="AR82" i="14"/>
  <c r="AS82" i="14"/>
  <c r="B82"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AO81" i="14"/>
  <c r="AP81" i="14"/>
  <c r="AQ81" i="14"/>
  <c r="AR81" i="14"/>
  <c r="AS81" i="14"/>
  <c r="B81" i="14"/>
  <c r="B80"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AS79" i="14"/>
  <c r="B79"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AO78" i="14"/>
  <c r="AP78" i="14"/>
  <c r="AQ78" i="14"/>
  <c r="AR78" i="14"/>
  <c r="AS78" i="14"/>
  <c r="B78"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AO77" i="14"/>
  <c r="AP77" i="14"/>
  <c r="AQ77" i="14"/>
  <c r="AR77" i="14"/>
  <c r="AS77" i="14"/>
  <c r="B77"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AO69" i="14"/>
  <c r="AP69" i="14"/>
  <c r="AQ69" i="14"/>
  <c r="AR69" i="14"/>
  <c r="AS69" i="14"/>
  <c r="B69"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AO67" i="14"/>
  <c r="AP67" i="14"/>
  <c r="AQ67" i="14"/>
  <c r="AR67" i="14"/>
  <c r="AS67" i="14"/>
  <c r="B67"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AO66" i="14"/>
  <c r="AP66" i="14"/>
  <c r="AQ66" i="14"/>
  <c r="AR66" i="14"/>
  <c r="AS66" i="14"/>
  <c r="B66"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AO65" i="14"/>
  <c r="AP65" i="14"/>
  <c r="AQ65" i="14"/>
  <c r="AR65" i="14"/>
  <c r="AS65" i="14"/>
  <c r="B65"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AS64" i="14"/>
  <c r="B64"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AO63" i="14"/>
  <c r="AP63" i="14"/>
  <c r="AQ63" i="14"/>
  <c r="AR63" i="14"/>
  <c r="AS63" i="14"/>
  <c r="B63"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AO62" i="14"/>
  <c r="AP62" i="14"/>
  <c r="AQ62" i="14"/>
  <c r="AR62" i="14"/>
  <c r="AS62" i="14"/>
  <c r="B62"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AO61" i="14"/>
  <c r="AP61" i="14"/>
  <c r="AQ61" i="14"/>
  <c r="AR61" i="14"/>
  <c r="AS61" i="14"/>
  <c r="B61"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AO60" i="14"/>
  <c r="AP60" i="14"/>
  <c r="AQ60" i="14"/>
  <c r="AR60" i="14"/>
  <c r="AS60" i="14"/>
  <c r="B60"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AO59" i="14"/>
  <c r="AP59" i="14"/>
  <c r="AQ59" i="14"/>
  <c r="AR59" i="14"/>
  <c r="AS59" i="14"/>
  <c r="B59"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AO58" i="14"/>
  <c r="AP58" i="14"/>
  <c r="AQ58" i="14"/>
  <c r="AR58" i="14"/>
  <c r="AS58" i="14"/>
  <c r="B58"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AO57" i="14"/>
  <c r="AP57" i="14"/>
  <c r="AQ57" i="14"/>
  <c r="AR57" i="14"/>
  <c r="AS57" i="14"/>
  <c r="B57"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AO56" i="14"/>
  <c r="AP56" i="14"/>
  <c r="AQ56" i="14"/>
  <c r="AR56" i="14"/>
  <c r="AS56" i="14"/>
  <c r="B56"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AO55" i="14"/>
  <c r="AP55" i="14"/>
  <c r="AQ55" i="14"/>
  <c r="AR55" i="14"/>
  <c r="AS55" i="14"/>
  <c r="B55"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AO54" i="14"/>
  <c r="AP54" i="14"/>
  <c r="AQ54" i="14"/>
  <c r="AR54" i="14"/>
  <c r="AS54" i="14"/>
  <c r="B54"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AO53" i="14"/>
  <c r="AP53" i="14"/>
  <c r="AQ53" i="14"/>
  <c r="AR53" i="14"/>
  <c r="AS53" i="14"/>
  <c r="B53"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AO52" i="14"/>
  <c r="AP52" i="14"/>
  <c r="AQ52" i="14"/>
  <c r="AR52" i="14"/>
  <c r="AS52" i="14"/>
  <c r="B5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D92" i="14"/>
  <c r="C92" i="14"/>
  <c r="B92" i="14"/>
  <c r="AS89" i="14"/>
  <c r="AR89" i="14"/>
  <c r="AQ89" i="14"/>
  <c r="AP89" i="14"/>
  <c r="AO89" i="14"/>
  <c r="AN89" i="14"/>
  <c r="AM89" i="14"/>
  <c r="AL89" i="14"/>
  <c r="AK89" i="14"/>
  <c r="AJ89" i="14"/>
  <c r="AI89" i="14"/>
  <c r="AH89" i="14"/>
  <c r="AG89" i="14"/>
  <c r="AF89" i="14"/>
  <c r="AE89" i="14"/>
  <c r="AD89" i="14"/>
  <c r="AC89" i="14"/>
  <c r="AB89" i="14"/>
  <c r="AA89" i="14"/>
  <c r="Z89" i="14"/>
  <c r="Y89" i="14"/>
  <c r="X89" i="14"/>
  <c r="W89" i="14"/>
  <c r="V89" i="14"/>
  <c r="U89" i="14"/>
  <c r="T89" i="14"/>
  <c r="S89" i="14"/>
  <c r="R89" i="14"/>
  <c r="Q89" i="14"/>
  <c r="P89" i="14"/>
  <c r="O89" i="14"/>
  <c r="N89" i="14"/>
  <c r="M89" i="14"/>
  <c r="L89" i="14"/>
  <c r="K89" i="14"/>
  <c r="J89" i="14"/>
  <c r="I89" i="14"/>
  <c r="H89" i="14"/>
  <c r="G89" i="14"/>
  <c r="F89" i="14"/>
  <c r="E89" i="14"/>
  <c r="D89" i="14"/>
  <c r="C89" i="14"/>
  <c r="B89"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D80" i="14"/>
  <c r="C80"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D76" i="14"/>
  <c r="C76" i="14"/>
  <c r="B76"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D68" i="14"/>
  <c r="C68" i="14"/>
  <c r="B68" i="14"/>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B93"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B91"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B90"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B88"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B87"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B86"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B85"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B84"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B83"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B82"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C81" i="13"/>
  <c r="D81" i="13"/>
  <c r="B81"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B80"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B79"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B78"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C77" i="13"/>
  <c r="D77" i="13"/>
  <c r="E77" i="13"/>
  <c r="B77"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B69"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B67"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B66"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B65"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B64"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B63"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C62" i="13"/>
  <c r="B62"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B61"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B60"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B59"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B58"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B57"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B56"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B55"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B54"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B53"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B92"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B89"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B76"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B68" i="13"/>
  <c r="B974" i="10"/>
  <c r="V974" i="10"/>
  <c r="Q974" i="10"/>
  <c r="Z979" i="10"/>
  <c r="Z975" i="10"/>
  <c r="Z976" i="10"/>
  <c r="Z977" i="10"/>
  <c r="Z978" i="10"/>
  <c r="Z980" i="10"/>
  <c r="Z981" i="10"/>
  <c r="Z982" i="10"/>
  <c r="Z983" i="10"/>
  <c r="Z984" i="10"/>
  <c r="Z985" i="10"/>
  <c r="Z986" i="10"/>
  <c r="Z987" i="10"/>
  <c r="Z988" i="10"/>
  <c r="Z989" i="10"/>
  <c r="Z990" i="10"/>
  <c r="Z991" i="10"/>
  <c r="Y975" i="10"/>
  <c r="Y976" i="10"/>
  <c r="Y977" i="10"/>
  <c r="Y978" i="10"/>
  <c r="Y979" i="10"/>
  <c r="Y980" i="10"/>
  <c r="Y981" i="10"/>
  <c r="Y982" i="10"/>
  <c r="Y983" i="10"/>
  <c r="Y984" i="10"/>
  <c r="Y985" i="10"/>
  <c r="Y986" i="10"/>
  <c r="Y987" i="10"/>
  <c r="Y988" i="10"/>
  <c r="Y989" i="10"/>
  <c r="Y990" i="10"/>
  <c r="Y991" i="10"/>
  <c r="X975" i="10"/>
  <c r="X976" i="10"/>
  <c r="X977" i="10"/>
  <c r="X978" i="10"/>
  <c r="X979" i="10"/>
  <c r="X980" i="10"/>
  <c r="X981" i="10"/>
  <c r="X982" i="10"/>
  <c r="X983" i="10"/>
  <c r="X984" i="10"/>
  <c r="X985" i="10"/>
  <c r="X986" i="10"/>
  <c r="X987" i="10"/>
  <c r="X988" i="10"/>
  <c r="X989" i="10"/>
  <c r="X990" i="10"/>
  <c r="X991" i="10"/>
  <c r="W975" i="10"/>
  <c r="W976" i="10"/>
  <c r="W977" i="10"/>
  <c r="W978" i="10"/>
  <c r="W979" i="10"/>
  <c r="W980" i="10"/>
  <c r="W981" i="10"/>
  <c r="W982" i="10"/>
  <c r="W983" i="10"/>
  <c r="W984" i="10"/>
  <c r="W985" i="10"/>
  <c r="W986" i="10"/>
  <c r="W987" i="10"/>
  <c r="W988" i="10"/>
  <c r="W989" i="10"/>
  <c r="W990" i="10"/>
  <c r="W991" i="10"/>
  <c r="V975" i="10"/>
  <c r="V976" i="10"/>
  <c r="V977" i="10"/>
  <c r="V978" i="10"/>
  <c r="V979" i="10"/>
  <c r="V980" i="10"/>
  <c r="V981" i="10"/>
  <c r="V982" i="10"/>
  <c r="V983" i="10"/>
  <c r="V984" i="10"/>
  <c r="V985" i="10"/>
  <c r="V986" i="10"/>
  <c r="V987" i="10"/>
  <c r="V988" i="10"/>
  <c r="V989" i="10"/>
  <c r="V990" i="10"/>
  <c r="V991" i="10"/>
  <c r="U975" i="10"/>
  <c r="U976" i="10"/>
  <c r="U977" i="10"/>
  <c r="U978" i="10"/>
  <c r="U979" i="10"/>
  <c r="U980" i="10"/>
  <c r="U981" i="10"/>
  <c r="U982" i="10"/>
  <c r="U983" i="10"/>
  <c r="U984" i="10"/>
  <c r="U985" i="10"/>
  <c r="U986" i="10"/>
  <c r="U987" i="10"/>
  <c r="U988" i="10"/>
  <c r="U989" i="10"/>
  <c r="U990" i="10"/>
  <c r="U991" i="10"/>
  <c r="T975" i="10"/>
  <c r="T976" i="10"/>
  <c r="T977" i="10"/>
  <c r="T978" i="10"/>
  <c r="T979" i="10"/>
  <c r="T980" i="10"/>
  <c r="T981" i="10"/>
  <c r="T982" i="10"/>
  <c r="T983" i="10"/>
  <c r="T984" i="10"/>
  <c r="T985" i="10"/>
  <c r="T986" i="10"/>
  <c r="T987" i="10"/>
  <c r="T988" i="10"/>
  <c r="T989" i="10"/>
  <c r="T990" i="10"/>
  <c r="T991" i="10"/>
  <c r="S975" i="10"/>
  <c r="S976" i="10"/>
  <c r="S977" i="10"/>
  <c r="S978" i="10"/>
  <c r="S979" i="10"/>
  <c r="S980" i="10"/>
  <c r="S981" i="10"/>
  <c r="S982" i="10"/>
  <c r="S983" i="10"/>
  <c r="S984" i="10"/>
  <c r="S985" i="10"/>
  <c r="S986" i="10"/>
  <c r="S987" i="10"/>
  <c r="S988" i="10"/>
  <c r="S989" i="10"/>
  <c r="S990" i="10"/>
  <c r="S991" i="10"/>
  <c r="R975" i="10"/>
  <c r="R976" i="10"/>
  <c r="R977" i="10"/>
  <c r="R978" i="10"/>
  <c r="R979" i="10"/>
  <c r="R980" i="10"/>
  <c r="R981" i="10"/>
  <c r="R982" i="10"/>
  <c r="R983" i="10"/>
  <c r="R984" i="10"/>
  <c r="R985" i="10"/>
  <c r="R986" i="10"/>
  <c r="R987" i="10"/>
  <c r="R988" i="10"/>
  <c r="R989" i="10"/>
  <c r="R990" i="10"/>
  <c r="R991" i="10"/>
  <c r="Q975" i="10"/>
  <c r="Q976" i="10"/>
  <c r="Q977" i="10"/>
  <c r="Q978" i="10"/>
  <c r="Q979" i="10"/>
  <c r="Q980" i="10"/>
  <c r="Q981" i="10"/>
  <c r="Q982" i="10"/>
  <c r="Q983" i="10"/>
  <c r="Q984" i="10"/>
  <c r="Q985" i="10"/>
  <c r="Q986" i="10"/>
  <c r="Q987" i="10"/>
  <c r="Q988" i="10"/>
  <c r="Q989" i="10"/>
  <c r="Q990" i="10"/>
  <c r="Q991" i="10"/>
  <c r="P975" i="10"/>
  <c r="P976" i="10"/>
  <c r="P977" i="10"/>
  <c r="P978" i="10"/>
  <c r="P979" i="10"/>
  <c r="P980" i="10"/>
  <c r="P981" i="10"/>
  <c r="P982" i="10"/>
  <c r="P983" i="10"/>
  <c r="P984" i="10"/>
  <c r="P985" i="10"/>
  <c r="P986" i="10"/>
  <c r="P987" i="10"/>
  <c r="P988" i="10"/>
  <c r="P989" i="10"/>
  <c r="P990" i="10"/>
  <c r="P991" i="10"/>
  <c r="O975" i="10"/>
  <c r="O976" i="10"/>
  <c r="O977" i="10"/>
  <c r="O978" i="10"/>
  <c r="O979" i="10"/>
  <c r="O980" i="10"/>
  <c r="O981" i="10"/>
  <c r="O982" i="10"/>
  <c r="O983" i="10"/>
  <c r="O984" i="10"/>
  <c r="O985" i="10"/>
  <c r="O986" i="10"/>
  <c r="O987" i="10"/>
  <c r="O988" i="10"/>
  <c r="O989" i="10"/>
  <c r="O990" i="10"/>
  <c r="O991" i="10"/>
  <c r="N975" i="10"/>
  <c r="N976" i="10"/>
  <c r="N977" i="10"/>
  <c r="N978" i="10"/>
  <c r="N979" i="10"/>
  <c r="N980" i="10"/>
  <c r="N981" i="10"/>
  <c r="N982" i="10"/>
  <c r="N983" i="10"/>
  <c r="N984" i="10"/>
  <c r="N985" i="10"/>
  <c r="N986" i="10"/>
  <c r="N987" i="10"/>
  <c r="N988" i="10"/>
  <c r="N989" i="10"/>
  <c r="N990" i="10"/>
  <c r="N991" i="10"/>
  <c r="M975" i="10"/>
  <c r="M976" i="10"/>
  <c r="M977" i="10"/>
  <c r="M978" i="10"/>
  <c r="M979" i="10"/>
  <c r="M980" i="10"/>
  <c r="M981" i="10"/>
  <c r="M982" i="10"/>
  <c r="M983" i="10"/>
  <c r="M984" i="10"/>
  <c r="M985" i="10"/>
  <c r="M986" i="10"/>
  <c r="M987" i="10"/>
  <c r="M988" i="10"/>
  <c r="M989" i="10"/>
  <c r="M990" i="10"/>
  <c r="M991" i="10"/>
  <c r="L975" i="10"/>
  <c r="L976" i="10"/>
  <c r="L977" i="10"/>
  <c r="L978" i="10"/>
  <c r="L979" i="10"/>
  <c r="L980" i="10"/>
  <c r="L981" i="10"/>
  <c r="L982" i="10"/>
  <c r="L983" i="10"/>
  <c r="L984" i="10"/>
  <c r="L985" i="10"/>
  <c r="L986" i="10"/>
  <c r="L987" i="10"/>
  <c r="L988" i="10"/>
  <c r="L989" i="10"/>
  <c r="L990" i="10"/>
  <c r="L991" i="10"/>
  <c r="K975" i="10"/>
  <c r="K976" i="10"/>
  <c r="K977" i="10"/>
  <c r="K978" i="10"/>
  <c r="K979" i="10"/>
  <c r="K980" i="10"/>
  <c r="K981" i="10"/>
  <c r="K982" i="10"/>
  <c r="K983" i="10"/>
  <c r="K984" i="10"/>
  <c r="K985" i="10"/>
  <c r="K986" i="10"/>
  <c r="K987" i="10"/>
  <c r="K988" i="10"/>
  <c r="K989" i="10"/>
  <c r="K990" i="10"/>
  <c r="K991" i="10"/>
  <c r="J975" i="10"/>
  <c r="J976" i="10"/>
  <c r="J977" i="10"/>
  <c r="J978" i="10"/>
  <c r="J979" i="10"/>
  <c r="J980" i="10"/>
  <c r="J981" i="10"/>
  <c r="J982" i="10"/>
  <c r="J983" i="10"/>
  <c r="J984" i="10"/>
  <c r="J985" i="10"/>
  <c r="J986" i="10"/>
  <c r="J987" i="10"/>
  <c r="J988" i="10"/>
  <c r="J989" i="10"/>
  <c r="J990" i="10"/>
  <c r="J991" i="10"/>
  <c r="I975" i="10"/>
  <c r="I976" i="10"/>
  <c r="I977" i="10"/>
  <c r="I978" i="10"/>
  <c r="I979" i="10"/>
  <c r="I980" i="10"/>
  <c r="I981" i="10"/>
  <c r="I982" i="10"/>
  <c r="I983" i="10"/>
  <c r="I984" i="10"/>
  <c r="I985" i="10"/>
  <c r="I986" i="10"/>
  <c r="I987" i="10"/>
  <c r="I988" i="10"/>
  <c r="I989" i="10"/>
  <c r="I990" i="10"/>
  <c r="I991" i="10"/>
  <c r="H975" i="10"/>
  <c r="H976" i="10"/>
  <c r="H977" i="10"/>
  <c r="H978" i="10"/>
  <c r="H979" i="10"/>
  <c r="H980" i="10"/>
  <c r="H981" i="10"/>
  <c r="H982" i="10"/>
  <c r="H983" i="10"/>
  <c r="H984" i="10"/>
  <c r="H985" i="10"/>
  <c r="H986" i="10"/>
  <c r="H987" i="10"/>
  <c r="H988" i="10"/>
  <c r="H989" i="10"/>
  <c r="H990" i="10"/>
  <c r="H991" i="10"/>
  <c r="H974" i="10"/>
  <c r="I974" i="10"/>
  <c r="J974" i="10"/>
  <c r="K974" i="10"/>
  <c r="L974" i="10"/>
  <c r="M974" i="10"/>
  <c r="N974" i="10"/>
  <c r="O974" i="10"/>
  <c r="P974" i="10"/>
  <c r="R974" i="10"/>
  <c r="S974" i="10"/>
  <c r="T974" i="10"/>
  <c r="U974" i="10"/>
  <c r="W974" i="10"/>
  <c r="X974" i="10"/>
  <c r="Y974" i="10"/>
  <c r="Z974" i="10"/>
  <c r="G975" i="10"/>
  <c r="G976" i="10"/>
  <c r="G977" i="10"/>
  <c r="G978" i="10"/>
  <c r="G979" i="10"/>
  <c r="G980" i="10"/>
  <c r="G981" i="10"/>
  <c r="G982" i="10"/>
  <c r="G983" i="10"/>
  <c r="G984" i="10"/>
  <c r="G985" i="10"/>
  <c r="G986" i="10"/>
  <c r="G987" i="10"/>
  <c r="G988" i="10"/>
  <c r="G989" i="10"/>
  <c r="G990" i="10"/>
  <c r="G991" i="10"/>
  <c r="G974" i="10"/>
  <c r="F975" i="10"/>
  <c r="F976" i="10"/>
  <c r="F977" i="10"/>
  <c r="F978" i="10"/>
  <c r="F979" i="10"/>
  <c r="F980" i="10"/>
  <c r="F981" i="10"/>
  <c r="F982" i="10"/>
  <c r="F983" i="10"/>
  <c r="F984" i="10"/>
  <c r="F985" i="10"/>
  <c r="F986" i="10"/>
  <c r="F987" i="10"/>
  <c r="F988" i="10"/>
  <c r="F989" i="10"/>
  <c r="F990" i="10"/>
  <c r="F991" i="10"/>
  <c r="E975" i="10"/>
  <c r="E976" i="10"/>
  <c r="E977" i="10"/>
  <c r="E978" i="10"/>
  <c r="E979" i="10"/>
  <c r="E980" i="10"/>
  <c r="E981" i="10"/>
  <c r="E982" i="10"/>
  <c r="E983" i="10"/>
  <c r="E984" i="10"/>
  <c r="E985" i="10"/>
  <c r="E986" i="10"/>
  <c r="E987" i="10"/>
  <c r="E988" i="10"/>
  <c r="E989" i="10"/>
  <c r="E990" i="10"/>
  <c r="E991" i="10"/>
  <c r="D975" i="10"/>
  <c r="D976" i="10"/>
  <c r="D977" i="10"/>
  <c r="D978" i="10"/>
  <c r="D979" i="10"/>
  <c r="D980" i="10"/>
  <c r="D981" i="10"/>
  <c r="D982" i="10"/>
  <c r="D983" i="10"/>
  <c r="D984" i="10"/>
  <c r="D985" i="10"/>
  <c r="D986" i="10"/>
  <c r="D987" i="10"/>
  <c r="D988" i="10"/>
  <c r="D989" i="10"/>
  <c r="D990" i="10"/>
  <c r="D991" i="10"/>
  <c r="C975" i="10"/>
  <c r="C976" i="10"/>
  <c r="C977" i="10"/>
  <c r="C978" i="10"/>
  <c r="C979" i="10"/>
  <c r="C980" i="10"/>
  <c r="C981" i="10"/>
  <c r="C982" i="10"/>
  <c r="C983" i="10"/>
  <c r="C984" i="10"/>
  <c r="C985" i="10"/>
  <c r="C986" i="10"/>
  <c r="C987" i="10"/>
  <c r="C988" i="10"/>
  <c r="C989" i="10"/>
  <c r="C990" i="10"/>
  <c r="C991" i="10"/>
  <c r="C974" i="10"/>
  <c r="D974" i="10"/>
  <c r="E974" i="10"/>
  <c r="F974" i="10"/>
  <c r="B975" i="10"/>
  <c r="B976" i="10"/>
  <c r="B977" i="10"/>
  <c r="B978" i="10"/>
  <c r="B979" i="10"/>
  <c r="B980" i="10"/>
  <c r="B981" i="10"/>
  <c r="B982" i="10"/>
  <c r="B983" i="10"/>
  <c r="B984" i="10"/>
  <c r="B985" i="10"/>
  <c r="B986" i="10"/>
  <c r="B987" i="10"/>
  <c r="B988" i="10"/>
  <c r="B989" i="10"/>
  <c r="B990" i="10"/>
  <c r="B991" i="10"/>
  <c r="B74" i="13"/>
  <c r="B74" i="1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<sst xmlns="http://schemas.openxmlformats.org/spreadsheetml/2006/main" count="3117" uniqueCount="81">
  <si>
    <t>May</t>
  </si>
  <si>
    <t>June</t>
  </si>
  <si>
    <t>July</t>
  </si>
  <si>
    <t>August</t>
  </si>
  <si>
    <t>September</t>
  </si>
  <si>
    <t>Abu Dhabi</t>
  </si>
  <si>
    <t>Amman</t>
  </si>
  <si>
    <t>Ankara</t>
  </si>
  <si>
    <t>Athens</t>
  </si>
  <si>
    <t>Baghdad</t>
  </si>
  <si>
    <t>Beirut</t>
  </si>
  <si>
    <t>Cairo</t>
  </si>
  <si>
    <t>Damascus</t>
  </si>
  <si>
    <t>Doha</t>
  </si>
  <si>
    <t>istanbul</t>
  </si>
  <si>
    <t>Jerusalem</t>
  </si>
  <si>
    <t xml:space="preserve">Kuwait </t>
  </si>
  <si>
    <t>Manama</t>
  </si>
  <si>
    <t>Maquat</t>
  </si>
  <si>
    <t>Nicosia</t>
  </si>
  <si>
    <t>Riyadh</t>
  </si>
  <si>
    <t>Sanaa</t>
  </si>
  <si>
    <t>Tehran</t>
  </si>
  <si>
    <t>HI</t>
  </si>
  <si>
    <t>DI</t>
  </si>
  <si>
    <t>ET</t>
  </si>
  <si>
    <t>HD</t>
  </si>
  <si>
    <t>WBGT</t>
  </si>
  <si>
    <t xml:space="preserve">Ankara </t>
  </si>
  <si>
    <t>Baku</t>
  </si>
  <si>
    <t>Bucharest</t>
  </si>
  <si>
    <t>Istanbul</t>
  </si>
  <si>
    <t>Sofia</t>
  </si>
  <si>
    <t>Tbilisi</t>
  </si>
  <si>
    <t>Yerevan</t>
  </si>
  <si>
    <t>year</t>
  </si>
  <si>
    <t>Kuwait</t>
  </si>
  <si>
    <t xml:space="preserve">. </t>
  </si>
  <si>
    <t>​</t>
  </si>
  <si>
    <t>missing</t>
  </si>
  <si>
    <t xml:space="preserve">Istanbul </t>
  </si>
  <si>
    <t>Masquat</t>
  </si>
  <si>
    <t>Aman</t>
  </si>
  <si>
    <t>Mascat</t>
  </si>
  <si>
    <t>RIyadh</t>
  </si>
  <si>
    <t>ET Anomalies</t>
  </si>
  <si>
    <t>WBGT Anomalies</t>
  </si>
  <si>
    <t>stdev</t>
  </si>
  <si>
    <t>x</t>
  </si>
  <si>
    <t>Line - WBGT</t>
  </si>
  <si>
    <t>Muscat</t>
  </si>
  <si>
    <t xml:space="preserve">Tehran </t>
  </si>
  <si>
    <t>Temperature</t>
  </si>
  <si>
    <t>RH</t>
  </si>
  <si>
    <t>T Anomalies</t>
  </si>
  <si>
    <t>RH Anomalies</t>
  </si>
  <si>
    <t>Southeast</t>
  </si>
  <si>
    <t>Southwest</t>
  </si>
  <si>
    <t>Central</t>
  </si>
  <si>
    <t>Northern</t>
  </si>
  <si>
    <t>T</t>
  </si>
  <si>
    <t>Map1</t>
  </si>
  <si>
    <t>Map2</t>
  </si>
  <si>
    <t>Slope 1980-1998</t>
  </si>
  <si>
    <t>Slope 1999-2023</t>
  </si>
  <si>
    <t>Slope 1980-2023</t>
  </si>
  <si>
    <t>(1999-2023)-(1980-1998)</t>
  </si>
  <si>
    <t>(1999-2023)-(1980-2023)</t>
  </si>
  <si>
    <t>central</t>
  </si>
  <si>
    <t>southeast</t>
  </si>
  <si>
    <t>southwest</t>
  </si>
  <si>
    <t>northern</t>
  </si>
  <si>
    <t>1980-1998</t>
  </si>
  <si>
    <t>1999-2023</t>
  </si>
  <si>
    <t>1980-2023</t>
  </si>
  <si>
    <t>Windspeed</t>
  </si>
  <si>
    <t>WS</t>
  </si>
  <si>
    <t>map1</t>
  </si>
  <si>
    <t>map2</t>
  </si>
  <si>
    <t>WS anomalies</t>
  </si>
  <si>
    <t>slope 1980-2023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</si>
</sst>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family val="2"/>
      <scheme val="minor"/>
    </font>
    <font>
      <sz val="12"/>
      <name val="Times New Roman"/>
      <family val="1"/>
    </font>
    <font>
      <sz val="11"/>
      <color rgb="FF006100"/>
      <name val="Calibri"/>
      <family val="2"/>
      <scheme val="minor"/>
    </font>
    <font>
      <sz val="11"/>
      <color rgb="FF9C0006"/>
      <name val="Calibri"/>
      <family val="2"/>
      <scheme val="minor"/>
    </font>
    <font>
      <sz val="11"/>
      <color rgb="FF9C5700"/>
      <name val="Calibri"/>
      <family val="2"/>
      <scheme val="minor"/>
    </font>
    <font>
      <b/>
      <sz val="11"/>
      <color rgb="FFFF0000"/>
      <name val="Calibri"/>
      <family val="2"/>
      <scheme val="minor"/>
    </font>
    <font>
      <sz val="11"/>
      <name val="Times New Roman"/>
      <family val="1"/>
    </font>
    <font>
      <sz val="11"/>
      <color theme="1"/>
      <name val="Helvetica"/>
      <charset val="1"/>
    </font>
    <font>
      <sz val="11"/>
      <color theme="1"/>
      <name val="Helvetica"/>
      <family val="2"/>
      <charset val="1"/>
    </font>
    <font>
      <sz val="11"/>
      <color rgb="FFFF0000"/>
      <name val="Calibri"/>
      <family val="2"/>
      <scheme val="minor"/>
    </font>
    <font>
      <sz val="11"/>
      <color rgb="FF000000"/>
      <name val="Calibri"/>
      <family val="2"/>
      <scheme val="minor"/>
    </font>
    <font>
      <b/>
      <sz val="11"/>
      <color rgb="FF000000"/>
      <name val="Calibri"/>
      <family val="2"/>
      <scheme val="minor"/>
    </font>
  </fonts>
  <fills count="2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rgb="FFFFFFFF"/>
        <bgColor indexed="64"/>
      </patternFill>
    </fill>
    <fill>
      <patternFill patternType="solid">
        <fgColor rgb="FFF5F5F5"/>
        <bgColor indexed="64"/>
      </patternFill>
    </fill>
    <fill>
      <patternFill patternType="solid">
        <fgColor rgb="FFFFFF0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bgColor indexed="64"/>
      </patternFill>
    </fill>
    <fill>
      <patternFill patternType="solid">
        <fgColor theme="2"/>
        <bgColor indexed="64"/>
      </patternFill>
    </fill>
    <fill>
      <patternFill patternType="solid">
        <fgColor rgb="FFFFFF00"/>
        <bgColor rgb="FF000000"/>
      </patternFill>
    </fill>
    <fill>
      <patternFill patternType="solid">
        <fgColor rgb="FF5B9BD5"/>
        <bgColor rgb="FF000000"/>
      </patternFill>
    </fill>
    <fill>
      <patternFill patternType="solid">
        <fgColor rgb="FFE7E6E6"/>
        <bgColor rgb="FF000000"/>
      </patternFill>
    </fill>
    <fill>
      <patternFill patternType="solid">
        <fgColor theme="6" tint="0.79998168889431442"/>
        <bgColor indexed="64"/>
      </patternFill>
    </fill>
  </fills>
  <borders count="26">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bottom style="thin">
        <color rgb="FF000000"/>
      </bottom>
      <diagonal/>
    </border>
    <border>
      <left/>
      <right style="thin">
        <color rgb="FF000000"/>
      </right>
      <top/>
      <bottom/>
      <diagonal/>
    </border>
    <border>
      <left style="thin">
        <color indexed="64"/>
      </left>
      <right/>
      <top/>
      <bottom style="thin">
        <color rgb="FF000000"/>
      </bottom>
      <diagonal/>
    </border>
    <border>
      <left/>
      <right style="thin">
        <color indexed="64"/>
      </right>
      <top/>
      <bottom style="thin">
        <color rgb="FF000000"/>
      </bottom>
      <diagonal/>
    </border>
    <border>
      <left/>
      <right style="double">
        <color indexed="64"/>
      </right>
      <top/>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3"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cellStyleXfs>
  <cellXfs count="120">
    <xf numFmtId="0" fontId="0" fillId="0" borderId="0" xfId="0"/>
    <xf numFmtId="0" fontId="1" fillId="2" borderId="0" xfId="1" applyAlignment="1">
      <alignment horizontal="center" vertical="center"/>
    </xf>
    <xf numFmtId="0" fontId="1" fillId="3" borderId="0" xfId="2" applyAlignment="1">
      <alignment horizontal="center" vertical="center"/>
    </xf>
    <xf numFmtId="0" fontId="1" fillId="4" borderId="0" xfId="3" applyAlignment="1">
      <alignment horizontal="center" vertical="center"/>
    </xf>
    <xf numFmtId="0" fontId="1" fillId="5" borderId="0" xfId="4" applyAlignment="1">
      <alignment horizontal="center" vertical="center"/>
    </xf>
    <xf numFmtId="0" fontId="1" fillId="6" borderId="0" xfId="5" applyAlignment="1">
      <alignment horizontal="center" vertical="center"/>
    </xf>
    <xf numFmtId="0" fontId="0" fillId="0" borderId="1" xfId="0" applyBorder="1" applyAlignment="1">
      <alignment wrapText="1"/>
    </xf>
    <xf numFmtId="0" fontId="0" fillId="0" borderId="1" xfId="0" applyBorder="1" applyAlignment="1">
      <alignment horizontal="center" wrapText="1"/>
    </xf>
    <xf numFmtId="0" fontId="0" fillId="7" borderId="1" xfId="0" applyFill="1" applyBorder="1" applyAlignment="1">
      <alignment horizontal="center" wrapText="1"/>
    </xf>
    <xf numFmtId="0" fontId="2" fillId="0" borderId="1" xfId="0" applyFont="1" applyBorder="1" applyAlignment="1">
      <alignment wrapText="1"/>
    </xf>
    <xf numFmtId="0" fontId="2" fillId="0" borderId="0" xfId="0" applyFont="1"/>
    <xf numFmtId="0" fontId="2" fillId="0" borderId="1" xfId="0" applyFont="1" applyBorder="1" applyAlignment="1">
      <alignment horizontal="center" wrapText="1"/>
    </xf>
    <xf numFmtId="0" fontId="2" fillId="7" borderId="1" xfId="0" applyFont="1" applyFill="1" applyBorder="1" applyAlignment="1">
      <alignment horizontal="center" wrapText="1"/>
    </xf>
    <xf numFmtId="0" fontId="2" fillId="8" borderId="1" xfId="0" applyFont="1" applyFill="1" applyBorder="1" applyAlignment="1">
      <alignment wrapText="1"/>
    </xf>
    <xf numFmtId="0" fontId="2" fillId="7" borderId="1" xfId="0" applyFont="1" applyFill="1" applyBorder="1" applyAlignment="1">
      <alignment wrapText="1"/>
    </xf>
    <xf numFmtId="0" fontId="2" fillId="0" borderId="1" xfId="0" applyFont="1" applyBorder="1" applyAlignment="1">
      <alignment horizontal="right" wrapText="1"/>
    </xf>
    <xf numFmtId="0" fontId="0" fillId="0" borderId="0" xfId="0" applyAlignment="1">
      <alignment horizontal="center" vertical="center"/>
    </xf>
    <xf numFmtId="0" fontId="0" fillId="10" borderId="1" xfId="0" applyFill="1" applyBorder="1" applyAlignment="1">
      <alignment wrapText="1"/>
    </xf>
    <xf numFmtId="0" fontId="1" fillId="2" borderId="5" xfId="1" applyBorder="1" applyAlignment="1">
      <alignment horizontal="center" vertical="center"/>
    </xf>
    <xf numFmtId="0" fontId="0" fillId="0" borderId="5" xfId="0" applyBorder="1" applyAlignment="1">
      <alignment horizontal="center" vertical="center"/>
    </xf>
    <xf numFmtId="0" fontId="1" fillId="3" borderId="5" xfId="2" applyBorder="1" applyAlignment="1">
      <alignment horizontal="center" vertical="center"/>
    </xf>
    <xf numFmtId="0" fontId="1" fillId="4" borderId="5" xfId="3" applyBorder="1" applyAlignment="1">
      <alignment horizontal="center" vertical="center"/>
    </xf>
    <xf numFmtId="0" fontId="1" fillId="5" borderId="5" xfId="4" applyBorder="1" applyAlignment="1">
      <alignment horizontal="center" vertical="center"/>
    </xf>
    <xf numFmtId="0" fontId="1" fillId="6" borderId="5" xfId="5" applyBorder="1" applyAlignment="1">
      <alignment horizontal="center" vertical="center"/>
    </xf>
    <xf numFmtId="0" fontId="0" fillId="0" borderId="7" xfId="0" applyBorder="1"/>
    <xf numFmtId="0" fontId="0" fillId="0" borderId="7" xfId="0" applyBorder="1" applyAlignment="1">
      <alignment horizontal="center" vertical="center"/>
    </xf>
    <xf numFmtId="0" fontId="0" fillId="0" borderId="6" xfId="0" applyBorder="1" applyAlignment="1">
      <alignment horizontal="center" vertical="center"/>
    </xf>
    <xf numFmtId="0" fontId="0" fillId="0" borderId="9" xfId="0" applyBorder="1"/>
    <xf numFmtId="0" fontId="0" fillId="0" borderId="9" xfId="0" applyBorder="1" applyAlignment="1">
      <alignment horizontal="center" vertical="center"/>
    </xf>
    <xf numFmtId="0" fontId="0" fillId="0" borderId="8" xfId="0" applyBorder="1" applyAlignment="1">
      <alignment horizontal="center" vertical="center"/>
    </xf>
    <xf numFmtId="0" fontId="1" fillId="4" borderId="9" xfId="3" applyBorder="1" applyAlignment="1">
      <alignment horizontal="center" vertical="center"/>
    </xf>
    <xf numFmtId="0" fontId="1" fillId="4" borderId="8" xfId="3" applyBorder="1" applyAlignment="1">
      <alignment horizontal="center" vertical="center"/>
    </xf>
    <xf numFmtId="0" fontId="0" fillId="11" borderId="9" xfId="0" applyFill="1" applyBorder="1" applyAlignment="1">
      <alignment horizontal="center" vertical="center"/>
    </xf>
    <xf numFmtId="0" fontId="0" fillId="11" borderId="8" xfId="0" applyFill="1" applyBorder="1" applyAlignment="1">
      <alignment horizontal="center" vertical="center"/>
    </xf>
    <xf numFmtId="0" fontId="1" fillId="0" borderId="0" xfId="3" applyFill="1" applyBorder="1" applyAlignment="1">
      <alignment horizontal="center" vertical="center"/>
    </xf>
    <xf numFmtId="0" fontId="0" fillId="0" borderId="10" xfId="0" applyBorder="1"/>
    <xf numFmtId="0" fontId="0" fillId="0" borderId="13" xfId="0" applyBorder="1"/>
    <xf numFmtId="0" fontId="0" fillId="0" borderId="15" xfId="0" applyBorder="1"/>
    <xf numFmtId="0" fontId="0" fillId="0" borderId="16" xfId="0" applyBorder="1"/>
    <xf numFmtId="0" fontId="6" fillId="0" borderId="0" xfId="0" applyFont="1" applyAlignment="1">
      <alignment horizontal="center"/>
    </xf>
    <xf numFmtId="0" fontId="7" fillId="0" borderId="0" xfId="0" applyFont="1" applyAlignment="1">
      <alignment horizontal="center" wrapText="1"/>
    </xf>
    <xf numFmtId="0" fontId="7" fillId="0" borderId="20" xfId="0" applyFont="1" applyBorder="1" applyAlignment="1">
      <alignment horizontal="center" wrapText="1"/>
    </xf>
    <xf numFmtId="0" fontId="7" fillId="0" borderId="5" xfId="0" applyFont="1" applyBorder="1" applyAlignment="1">
      <alignment horizontal="center" wrapText="1"/>
    </xf>
    <xf numFmtId="0" fontId="0" fillId="0" borderId="5" xfId="0" applyBorder="1"/>
    <xf numFmtId="0" fontId="7" fillId="0" borderId="18" xfId="0" applyFont="1" applyBorder="1" applyAlignment="1">
      <alignment wrapText="1"/>
    </xf>
    <xf numFmtId="0" fontId="3" fillId="12" borderId="0" xfId="6" applyAlignment="1">
      <alignment horizontal="center" vertical="center"/>
    </xf>
    <xf numFmtId="0" fontId="3" fillId="12" borderId="5" xfId="6" applyBorder="1" applyAlignment="1">
      <alignment horizontal="center" vertical="center"/>
    </xf>
    <xf numFmtId="0" fontId="4" fillId="13" borderId="0" xfId="7" applyAlignment="1">
      <alignment horizontal="center" vertical="center"/>
    </xf>
    <xf numFmtId="0" fontId="4" fillId="13" borderId="5" xfId="7" applyBorder="1" applyAlignment="1">
      <alignment horizontal="center" vertical="center"/>
    </xf>
    <xf numFmtId="0" fontId="5" fillId="14" borderId="0" xfId="8" applyAlignment="1">
      <alignment horizontal="center" vertical="center"/>
    </xf>
    <xf numFmtId="0" fontId="5" fillId="14" borderId="5" xfId="8" applyBorder="1" applyAlignment="1">
      <alignment horizontal="center" vertical="center"/>
    </xf>
    <xf numFmtId="0" fontId="0" fillId="0" borderId="0" xfId="0" applyAlignment="1">
      <alignment horizontal="center"/>
    </xf>
    <xf numFmtId="0" fontId="7" fillId="0" borderId="21" xfId="0" applyFont="1" applyBorder="1" applyAlignment="1">
      <alignment horizontal="center" wrapText="1"/>
    </xf>
    <xf numFmtId="0" fontId="0" fillId="0" borderId="21" xfId="0" applyBorder="1"/>
    <xf numFmtId="0" fontId="0" fillId="0" borderId="22" xfId="0" applyBorder="1"/>
    <xf numFmtId="0" fontId="7" fillId="0" borderId="23" xfId="0" applyFont="1" applyBorder="1" applyAlignment="1">
      <alignment horizontal="center" wrapText="1"/>
    </xf>
    <xf numFmtId="0" fontId="7" fillId="0" borderId="22" xfId="0" applyFont="1" applyBorder="1" applyAlignment="1">
      <alignment horizontal="center" wrapText="1"/>
    </xf>
    <xf numFmtId="0" fontId="7" fillId="0" borderId="24" xfId="0" applyFont="1" applyBorder="1" applyAlignment="1">
      <alignment horizontal="center" wrapText="1"/>
    </xf>
    <xf numFmtId="0" fontId="8" fillId="0" borderId="0" xfId="0" applyFont="1"/>
    <xf numFmtId="0" fontId="9" fillId="0" borderId="0" xfId="0" applyFont="1"/>
    <xf numFmtId="0" fontId="0" fillId="9" borderId="0" xfId="0" applyFill="1"/>
    <xf numFmtId="0" fontId="4" fillId="13" borderId="0" xfId="7"/>
    <xf numFmtId="0" fontId="0" fillId="0" borderId="25" xfId="0" applyBorder="1"/>
    <xf numFmtId="0" fontId="0" fillId="15" borderId="0" xfId="0" applyFill="1"/>
    <xf numFmtId="0" fontId="0" fillId="16" borderId="0" xfId="0" applyFill="1"/>
    <xf numFmtId="0" fontId="0" fillId="0" borderId="0" xfId="0" applyAlignment="1">
      <alignment horizontal="right"/>
    </xf>
    <xf numFmtId="0" fontId="0" fillId="0" borderId="11" xfId="0" applyBorder="1"/>
    <xf numFmtId="0" fontId="0" fillId="0" borderId="12" xfId="0" applyBorder="1"/>
    <xf numFmtId="0" fontId="0" fillId="0" borderId="14" xfId="0" applyBorder="1"/>
    <xf numFmtId="0" fontId="0" fillId="0" borderId="17" xfId="0" applyBorder="1"/>
    <xf numFmtId="0" fontId="0" fillId="16" borderId="0" xfId="0" applyFill="1" applyAlignment="1">
      <alignment horizontal="center" vertical="center"/>
    </xf>
    <xf numFmtId="0" fontId="11" fillId="17" borderId="0" xfId="0" applyFont="1" applyFill="1"/>
    <xf numFmtId="0" fontId="11" fillId="0" borderId="0" xfId="0" applyFont="1"/>
    <xf numFmtId="0" fontId="11" fillId="18" borderId="0" xfId="0" applyFont="1" applyFill="1"/>
    <xf numFmtId="0" fontId="11" fillId="19" borderId="0" xfId="0" applyFont="1" applyFill="1" applyAlignment="1">
      <alignment horizontal="center" vertical="center"/>
    </xf>
    <xf numFmtId="0" fontId="11" fillId="19" borderId="0" xfId="0" applyFont="1" applyFill="1"/>
    <xf numFmtId="0" fontId="11" fillId="0" borderId="11" xfId="0" applyFont="1" applyBorder="1"/>
    <xf numFmtId="0" fontId="11" fillId="0" borderId="12" xfId="0" applyFont="1" applyBorder="1"/>
    <xf numFmtId="0" fontId="11" fillId="0" borderId="0" xfId="0" applyFont="1" applyAlignment="1">
      <alignment horizontal="right"/>
    </xf>
    <xf numFmtId="0" fontId="11" fillId="0" borderId="13" xfId="0" applyFont="1" applyBorder="1"/>
    <xf numFmtId="0" fontId="11" fillId="0" borderId="14" xfId="0" applyFont="1" applyBorder="1"/>
    <xf numFmtId="11" fontId="11" fillId="19" borderId="0" xfId="0" applyNumberFormat="1" applyFont="1" applyFill="1"/>
    <xf numFmtId="0" fontId="11" fillId="0" borderId="15" xfId="0" applyFont="1" applyBorder="1"/>
    <xf numFmtId="0" fontId="11" fillId="0" borderId="16" xfId="0" applyFont="1" applyBorder="1"/>
    <xf numFmtId="0" fontId="11" fillId="0" borderId="17" xfId="0" applyFont="1" applyBorder="1"/>
    <xf numFmtId="0" fontId="12" fillId="0" borderId="10" xfId="0" applyFont="1" applyBorder="1"/>
    <xf numFmtId="0" fontId="11" fillId="9" borderId="0" xfId="0" applyFont="1" applyFill="1"/>
    <xf numFmtId="0" fontId="0" fillId="20" borderId="0" xfId="0" applyFill="1"/>
    <xf numFmtId="0" fontId="1" fillId="2" borderId="0" xfId="1" applyAlignment="1">
      <alignment horizontal="center"/>
    </xf>
    <xf numFmtId="0" fontId="1" fillId="3" borderId="0" xfId="2" applyAlignment="1">
      <alignment horizontal="center"/>
    </xf>
    <xf numFmtId="0" fontId="1" fillId="4" borderId="0" xfId="3" applyAlignment="1">
      <alignment horizontal="center"/>
    </xf>
    <xf numFmtId="0" fontId="1" fillId="5" borderId="0" xfId="4" applyAlignment="1">
      <alignment horizontal="center"/>
    </xf>
    <xf numFmtId="0" fontId="1" fillId="6" borderId="0" xfId="5" applyAlignment="1">
      <alignment horizontal="center"/>
    </xf>
    <xf numFmtId="0" fontId="2" fillId="0" borderId="2" xfId="0" applyFont="1" applyBorder="1" applyAlignment="1">
      <alignment horizontal="center"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0" fillId="9" borderId="2" xfId="0" applyFill="1" applyBorder="1" applyAlignment="1">
      <alignment horizontal="center" wrapText="1"/>
    </xf>
    <xf numFmtId="0" fontId="0" fillId="9" borderId="3" xfId="0" applyFill="1" applyBorder="1" applyAlignment="1">
      <alignment horizontal="center" wrapText="1"/>
    </xf>
    <xf numFmtId="0" fontId="0" fillId="9" borderId="4" xfId="0" applyFill="1" applyBorder="1" applyAlignment="1">
      <alignment horizontal="center" wrapText="1"/>
    </xf>
    <xf numFmtId="0" fontId="7" fillId="0" borderId="18" xfId="0" applyFont="1" applyBorder="1" applyAlignment="1">
      <alignment horizontal="center" wrapText="1"/>
    </xf>
    <xf numFmtId="0" fontId="7" fillId="0" borderId="19" xfId="0" applyFont="1" applyBorder="1" applyAlignment="1">
      <alignment horizontal="center" wrapText="1"/>
    </xf>
    <xf numFmtId="0" fontId="3" fillId="12" borderId="0" xfId="6" applyAlignment="1">
      <alignment horizontal="center"/>
    </xf>
    <xf numFmtId="0" fontId="4" fillId="13" borderId="0" xfId="7" applyAlignment="1">
      <alignment horizontal="center"/>
    </xf>
    <xf numFmtId="0" fontId="5" fillId="14" borderId="0" xfId="8" applyAlignment="1">
      <alignment horizontal="center"/>
    </xf>
    <xf numFmtId="0" fontId="7" fillId="0" borderId="0" xfId="0" applyFont="1" applyAlignment="1">
      <alignment horizontal="center" wrapText="1"/>
    </xf>
    <xf numFmtId="0" fontId="7" fillId="0" borderId="18" xfId="0" applyFont="1" applyBorder="1" applyAlignment="1">
      <alignment horizontal="center" vertical="center" wrapText="1"/>
    </xf>
    <xf numFmtId="0" fontId="7" fillId="0" borderId="19" xfId="0" applyFont="1" applyBorder="1" applyAlignment="1">
      <alignment horizontal="center" vertical="center" wrapText="1"/>
    </xf>
    <xf numFmtId="0" fontId="0" fillId="0" borderId="0" xfId="0" applyAlignment="1">
      <alignment horizontal="center"/>
    </xf>
    <xf numFmtId="0" fontId="1" fillId="2" borderId="0" xfId="1" applyBorder="1" applyAlignment="1">
      <alignment horizontal="center" vertical="center"/>
    </xf>
    <xf numFmtId="0" fontId="10" fillId="0" borderId="0" xfId="0" applyFont="1" applyAlignment="1">
      <alignment horizontal="center"/>
    </xf>
    <xf numFmtId="0" fontId="7" fillId="9" borderId="18" xfId="0" applyFont="1" applyFill="1" applyBorder="1" applyAlignment="1">
      <alignment horizontal="center" wrapText="1"/>
    </xf>
    <xf numFmtId="0" fontId="7" fillId="9" borderId="19" xfId="0" applyFont="1" applyFill="1" applyBorder="1" applyAlignment="1">
      <alignment horizontal="center" wrapText="1"/>
    </xf>
    <xf numFmtId="0" fontId="7" fillId="9" borderId="0" xfId="0" applyFont="1" applyFill="1" applyAlignment="1">
      <alignment horizontal="center" wrapText="1"/>
    </xf>
    <xf numFmtId="0" fontId="2" fillId="9" borderId="2" xfId="0" applyFont="1" applyFill="1" applyBorder="1" applyAlignment="1">
      <alignment horizontal="center" wrapText="1"/>
    </xf>
    <xf numFmtId="0" fontId="2" fillId="9" borderId="3" xfId="0" applyFont="1" applyFill="1" applyBorder="1" applyAlignment="1">
      <alignment horizontal="center" wrapText="1"/>
    </xf>
    <xf numFmtId="0" fontId="2" fillId="9" borderId="4" xfId="0" applyFont="1" applyFill="1" applyBorder="1" applyAlignment="1">
      <alignment horizontal="center" wrapText="1"/>
    </xf>
    <xf numFmtId="0" fontId="7" fillId="9" borderId="18" xfId="0" applyFont="1" applyFill="1" applyBorder="1" applyAlignment="1">
      <alignment horizontal="center" vertical="center" wrapText="1"/>
    </xf>
    <xf numFmtId="0" fontId="7" fillId="9" borderId="19" xfId="0" applyFont="1" applyFill="1" applyBorder="1" applyAlignment="1">
      <alignment horizontal="center" vertical="center" wrapText="1"/>
    </xf>
    <xf numFmtId="0" fontId="3" fillId="12" borderId="0" xfId="6"/>
    <xf numFmtId="0" fontId="0" fillId="0" borderId="0" xfId="0" applyFill="1" applyBorder="1"/>
  </cellXfs>
  <cellStyles count="9">
    <cellStyle name="20% - Accent1" xfId="1" builtinId="30"/>
    <cellStyle name="20% - Accent2" xfId="2" builtinId="34"/>
    <cellStyle name="20% - Accent3" xfId="3" builtinId="38"/>
    <cellStyle name="20% - Accent4" xfId="4" builtinId="42"/>
    <cellStyle name="20% - Accent6" xfId="5" builtinId="50"/>
    <cellStyle name="Bad" xfId="7" builtinId="27"/>
    <cellStyle name="Good" xfId="6" builtinId="26"/>
    <cellStyle name="Neutral" xfId="8"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Amman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917276251059775"/>
          <c:y val="0.12799680902382252"/>
          <c:w val="0.75475944683642104"/>
          <c:h val="0.71628230460084441"/>
        </c:manualLayout>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month'!$B$2:$G$2</c:f>
              <c:strCache>
                <c:ptCount val="6"/>
                <c:pt idx="0">
                  <c:v>May</c:v>
                </c:pt>
                <c:pt idx="1">
                  <c:v>June</c:v>
                </c:pt>
                <c:pt idx="2">
                  <c:v>July</c:v>
                </c:pt>
                <c:pt idx="3">
                  <c:v>August</c:v>
                </c:pt>
                <c:pt idx="4">
                  <c:v>September</c:v>
                </c:pt>
                <c:pt idx="5">
                  <c:v>May</c:v>
                </c:pt>
              </c:strCache>
            </c:strRef>
          </c:cat>
          <c:val>
            <c:numRef>
              <c:f>'Discom. days @ each sumer month'!$B$3:$F$3</c:f>
              <c:numCache>
                <c:formatCode>General</c:formatCode>
                <c:ptCount val="5"/>
                <c:pt idx="0">
                  <c:v>14.3</c:v>
                </c:pt>
                <c:pt idx="1">
                  <c:v>24.58</c:v>
                </c:pt>
                <c:pt idx="2">
                  <c:v>30.36</c:v>
                </c:pt>
                <c:pt idx="3">
                  <c:v>30.8</c:v>
                </c:pt>
                <c:pt idx="4">
                  <c:v>25.83</c:v>
                </c:pt>
              </c:numCache>
            </c:numRef>
          </c:val>
          <c:extLst>
            <c:ext xmlns:c16="http://schemas.microsoft.com/office/drawing/2014/chart" uri="{C3380CC4-5D6E-409C-BE32-E72D297353CC}">
              <c16:uniqueId val="{00000000-4006-4A99-A855-BC565D0C560B}"/>
            </c:ext>
          </c:extLst>
        </c:ser>
        <c:ser>
          <c:idx val="1"/>
          <c:order val="1"/>
          <c:tx>
            <c:v>ET</c:v>
          </c:tx>
          <c:spPr>
            <a:solidFill>
              <a:schemeClr val="tx1">
                <a:lumMod val="75000"/>
                <a:lumOff val="25000"/>
              </a:schemeClr>
            </a:solidFill>
            <a:ln>
              <a:solidFill>
                <a:schemeClr val="tx1"/>
              </a:solidFill>
            </a:ln>
            <a:effectLst/>
          </c:spPr>
          <c:invertIfNegative val="0"/>
          <c:cat>
            <c:strRef>
              <c:f>'Discom. days @ each sumer month'!$B$2:$G$2</c:f>
              <c:strCache>
                <c:ptCount val="6"/>
                <c:pt idx="0">
                  <c:v>May</c:v>
                </c:pt>
                <c:pt idx="1">
                  <c:v>June</c:v>
                </c:pt>
                <c:pt idx="2">
                  <c:v>July</c:v>
                </c:pt>
                <c:pt idx="3">
                  <c:v>August</c:v>
                </c:pt>
                <c:pt idx="4">
                  <c:v>September</c:v>
                </c:pt>
                <c:pt idx="5">
                  <c:v>May</c:v>
                </c:pt>
              </c:strCache>
            </c:strRef>
          </c:cat>
          <c:val>
            <c:numRef>
              <c:f>'Discom. days @ each sumer month'!$G$3:$K$3</c:f>
              <c:numCache>
                <c:formatCode>General</c:formatCode>
                <c:ptCount val="5"/>
                <c:pt idx="0">
                  <c:v>5.73</c:v>
                </c:pt>
                <c:pt idx="1">
                  <c:v>12.68</c:v>
                </c:pt>
                <c:pt idx="2">
                  <c:v>22.78</c:v>
                </c:pt>
                <c:pt idx="3">
                  <c:v>24.39</c:v>
                </c:pt>
                <c:pt idx="4">
                  <c:v>14.05</c:v>
                </c:pt>
              </c:numCache>
            </c:numRef>
          </c:val>
          <c:extLst>
            <c:ext xmlns:c16="http://schemas.microsoft.com/office/drawing/2014/chart" uri="{C3380CC4-5D6E-409C-BE32-E72D297353CC}">
              <c16:uniqueId val="{00000001-4006-4A99-A855-BC565D0C560B}"/>
            </c:ext>
          </c:extLst>
        </c:ser>
        <c:ser>
          <c:idx val="2"/>
          <c:order val="2"/>
          <c:tx>
            <c:v>HD</c:v>
          </c:tx>
          <c:spPr>
            <a:solidFill>
              <a:schemeClr val="bg1"/>
            </a:solidFill>
            <a:ln>
              <a:solidFill>
                <a:schemeClr val="tx1"/>
              </a:solidFill>
            </a:ln>
            <a:effectLst/>
          </c:spPr>
          <c:invertIfNegative val="0"/>
          <c:cat>
            <c:strRef>
              <c:f>'Discom. days @ each sumer month'!$B$2:$G$2</c:f>
              <c:strCache>
                <c:ptCount val="6"/>
                <c:pt idx="0">
                  <c:v>May</c:v>
                </c:pt>
                <c:pt idx="1">
                  <c:v>June</c:v>
                </c:pt>
                <c:pt idx="2">
                  <c:v>July</c:v>
                </c:pt>
                <c:pt idx="3">
                  <c:v>August</c:v>
                </c:pt>
                <c:pt idx="4">
                  <c:v>September</c:v>
                </c:pt>
                <c:pt idx="5">
                  <c:v>May</c:v>
                </c:pt>
              </c:strCache>
            </c:strRef>
          </c:cat>
          <c:val>
            <c:numRef>
              <c:f>'Discom. days @ each sumer month'!$L$3:$P$3</c:f>
              <c:numCache>
                <c:formatCode>General</c:formatCode>
                <c:ptCount val="5"/>
                <c:pt idx="0">
                  <c:v>0</c:v>
                </c:pt>
                <c:pt idx="1">
                  <c:v>2.4E-2</c:v>
                </c:pt>
                <c:pt idx="2">
                  <c:v>1.1200000000000001</c:v>
                </c:pt>
                <c:pt idx="3">
                  <c:v>1.19</c:v>
                </c:pt>
                <c:pt idx="4">
                  <c:v>0.39</c:v>
                </c:pt>
              </c:numCache>
            </c:numRef>
          </c:val>
          <c:extLst>
            <c:ext xmlns:c16="http://schemas.microsoft.com/office/drawing/2014/chart" uri="{C3380CC4-5D6E-409C-BE32-E72D297353CC}">
              <c16:uniqueId val="{00000002-4006-4A99-A855-BC565D0C560B}"/>
            </c:ext>
          </c:extLst>
        </c:ser>
        <c:ser>
          <c:idx val="3"/>
          <c:order val="3"/>
          <c:tx>
            <c:v>WBGT</c:v>
          </c:tx>
          <c:spPr>
            <a:solidFill>
              <a:schemeClr val="accent5">
                <a:lumMod val="60000"/>
                <a:lumOff val="40000"/>
              </a:schemeClr>
            </a:solidFill>
            <a:ln>
              <a:solidFill>
                <a:schemeClr val="tx1"/>
              </a:solidFill>
            </a:ln>
            <a:effectLst/>
          </c:spPr>
          <c:invertIfNegative val="0"/>
          <c:cat>
            <c:strRef>
              <c:f>'Discom. days @ each sumer month'!$B$2:$G$2</c:f>
              <c:strCache>
                <c:ptCount val="6"/>
                <c:pt idx="0">
                  <c:v>May</c:v>
                </c:pt>
                <c:pt idx="1">
                  <c:v>June</c:v>
                </c:pt>
                <c:pt idx="2">
                  <c:v>July</c:v>
                </c:pt>
                <c:pt idx="3">
                  <c:v>August</c:v>
                </c:pt>
                <c:pt idx="4">
                  <c:v>September</c:v>
                </c:pt>
                <c:pt idx="5">
                  <c:v>May</c:v>
                </c:pt>
              </c:strCache>
            </c:strRef>
          </c:cat>
          <c:val>
            <c:numRef>
              <c:f>'Discom. days @ each sumer month'!$Q$3:$U$3</c:f>
              <c:numCache>
                <c:formatCode>General</c:formatCode>
                <c:ptCount val="5"/>
                <c:pt idx="0">
                  <c:v>0.12</c:v>
                </c:pt>
                <c:pt idx="1">
                  <c:v>2.0699999999999998</c:v>
                </c:pt>
                <c:pt idx="2">
                  <c:v>10.050000000000001</c:v>
                </c:pt>
                <c:pt idx="3">
                  <c:v>12</c:v>
                </c:pt>
                <c:pt idx="4">
                  <c:v>3.34</c:v>
                </c:pt>
              </c:numCache>
            </c:numRef>
          </c:val>
          <c:extLst>
            <c:ext xmlns:c16="http://schemas.microsoft.com/office/drawing/2014/chart" uri="{C3380CC4-5D6E-409C-BE32-E72D297353CC}">
              <c16:uniqueId val="{00000003-4006-4A99-A855-BC565D0C560B}"/>
            </c:ext>
          </c:extLst>
        </c:ser>
        <c:ser>
          <c:idx val="4"/>
          <c:order val="4"/>
          <c:tx>
            <c:v>HI</c:v>
          </c:tx>
          <c:spPr>
            <a:solidFill>
              <a:srgbClr val="C00000">
                <a:alpha val="40000"/>
              </a:srgbClr>
            </a:solidFill>
            <a:ln>
              <a:solidFill>
                <a:schemeClr val="tx1"/>
              </a:solidFill>
            </a:ln>
            <a:effectLst/>
          </c:spPr>
          <c:invertIfNegative val="0"/>
          <c:cat>
            <c:strRef>
              <c:f>'Discom. days @ each sumer month'!$B$2:$G$2</c:f>
              <c:strCache>
                <c:ptCount val="6"/>
                <c:pt idx="0">
                  <c:v>May</c:v>
                </c:pt>
                <c:pt idx="1">
                  <c:v>June</c:v>
                </c:pt>
                <c:pt idx="2">
                  <c:v>July</c:v>
                </c:pt>
                <c:pt idx="3">
                  <c:v>August</c:v>
                </c:pt>
                <c:pt idx="4">
                  <c:v>September</c:v>
                </c:pt>
                <c:pt idx="5">
                  <c:v>May</c:v>
                </c:pt>
              </c:strCache>
            </c:strRef>
          </c:cat>
          <c:val>
            <c:numRef>
              <c:f>'Discom. days @ each sumer month'!$V$3:$Z$3</c:f>
              <c:numCache>
                <c:formatCode>General</c:formatCode>
                <c:ptCount val="5"/>
                <c:pt idx="0">
                  <c:v>2.95</c:v>
                </c:pt>
                <c:pt idx="1">
                  <c:v>3.46</c:v>
                </c:pt>
                <c:pt idx="2">
                  <c:v>8.9</c:v>
                </c:pt>
                <c:pt idx="3">
                  <c:v>10.097</c:v>
                </c:pt>
                <c:pt idx="4">
                  <c:v>3.76</c:v>
                </c:pt>
              </c:numCache>
            </c:numRef>
          </c:val>
          <c:extLst>
            <c:ext xmlns:c16="http://schemas.microsoft.com/office/drawing/2014/chart" uri="{C3380CC4-5D6E-409C-BE32-E72D297353CC}">
              <c16:uniqueId val="{00000004-4006-4A99-A855-BC565D0C560B}"/>
            </c:ext>
          </c:extLst>
        </c:ser>
        <c:dLbls>
          <c:showLegendKey val="0"/>
          <c:showVal val="0"/>
          <c:showCatName val="0"/>
          <c:showSerName val="0"/>
          <c:showPercent val="0"/>
          <c:showBubbleSize val="0"/>
        </c:dLbls>
        <c:gapWidth val="219"/>
        <c:overlap val="-27"/>
        <c:axId val="288394111"/>
        <c:axId val="288390751"/>
      </c:barChart>
      <c:catAx>
        <c:axId val="288394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Summer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0751"/>
        <c:crosses val="autoZero"/>
        <c:auto val="1"/>
        <c:lblAlgn val="ctr"/>
        <c:lblOffset val="100"/>
        <c:noMultiLvlLbl val="0"/>
      </c:catAx>
      <c:valAx>
        <c:axId val="2883907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a:solidFill>
                      <a:schemeClr val="tx1"/>
                    </a:solidFill>
                    <a:latin typeface="Times New Roman" panose="02020603050405020304" pitchFamily="18" charset="0"/>
                    <a:cs typeface="Times New Roman" panose="02020603050405020304" pitchFamily="18" charset="0"/>
                  </a:rPr>
                  <a:t>Mean number of days during which the pedestrians are experimencing hot or</a:t>
                </a:r>
                <a:r>
                  <a:rPr lang="en-US" sz="1200" b="0" baseline="0">
                    <a:solidFill>
                      <a:schemeClr val="tx1"/>
                    </a:solidFill>
                    <a:latin typeface="Times New Roman" panose="02020603050405020304" pitchFamily="18" charset="0"/>
                    <a:cs typeface="Times New Roman" panose="02020603050405020304" pitchFamily="18" charset="0"/>
                  </a:rPr>
                  <a:t> sweltering sensations for more than 4 hours in a row</a:t>
                </a:r>
                <a:endParaRPr lang="en-US" sz="1200" b="0">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6.4257022693860145E-3"/>
              <c:y val="7.843052055270705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month'!$B$4:$F$4</c:f>
              <c:numCache>
                <c:formatCode>General</c:formatCode>
                <c:ptCount val="5"/>
                <c:pt idx="0">
                  <c:v>2.0699999999999998</c:v>
                </c:pt>
                <c:pt idx="1">
                  <c:v>9.51</c:v>
                </c:pt>
                <c:pt idx="2">
                  <c:v>22.5</c:v>
                </c:pt>
                <c:pt idx="3">
                  <c:v>23.6</c:v>
                </c:pt>
                <c:pt idx="4">
                  <c:v>9.14</c:v>
                </c:pt>
              </c:numCache>
            </c:numRef>
          </c:val>
          <c:extLst>
            <c:ext xmlns:c16="http://schemas.microsoft.com/office/drawing/2014/chart" uri="{C3380CC4-5D6E-409C-BE32-E72D297353CC}">
              <c16:uniqueId val="{00000000-4D6B-4AD7-BD7D-5FE812E30B0C}"/>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month'!$G$4:$K$4</c:f>
              <c:numCache>
                <c:formatCode>General</c:formatCode>
                <c:ptCount val="5"/>
                <c:pt idx="0">
                  <c:v>9.7000000000000003E-2</c:v>
                </c:pt>
                <c:pt idx="1">
                  <c:v>2.39</c:v>
                </c:pt>
                <c:pt idx="2">
                  <c:v>11.32</c:v>
                </c:pt>
                <c:pt idx="3">
                  <c:v>11.39</c:v>
                </c:pt>
                <c:pt idx="4">
                  <c:v>2.02</c:v>
                </c:pt>
              </c:numCache>
            </c:numRef>
          </c:val>
          <c:extLst>
            <c:ext xmlns:c16="http://schemas.microsoft.com/office/drawing/2014/chart" uri="{C3380CC4-5D6E-409C-BE32-E72D297353CC}">
              <c16:uniqueId val="{00000001-4D6B-4AD7-BD7D-5FE812E30B0C}"/>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month'!$L$4:$P$4</c:f>
              <c:numCache>
                <c:formatCode>General</c:formatCode>
                <c:ptCount val="5"/>
                <c:pt idx="0">
                  <c:v>0</c:v>
                </c:pt>
                <c:pt idx="1">
                  <c:v>0</c:v>
                </c:pt>
                <c:pt idx="2">
                  <c:v>4.9000000000000002E-2</c:v>
                </c:pt>
                <c:pt idx="3">
                  <c:v>0</c:v>
                </c:pt>
                <c:pt idx="4">
                  <c:v>0</c:v>
                </c:pt>
              </c:numCache>
            </c:numRef>
          </c:val>
          <c:extLst>
            <c:ext xmlns:c16="http://schemas.microsoft.com/office/drawing/2014/chart" uri="{C3380CC4-5D6E-409C-BE32-E72D297353CC}">
              <c16:uniqueId val="{00000002-4D6B-4AD7-BD7D-5FE812E30B0C}"/>
            </c:ext>
          </c:extLst>
        </c:ser>
        <c:ser>
          <c:idx val="3"/>
          <c:order val="3"/>
          <c:tx>
            <c:v>WBGT</c:v>
          </c:tx>
          <c:spPr>
            <a:solidFill>
              <a:schemeClr val="accent1">
                <a:lumMod val="60000"/>
                <a:lumOff val="40000"/>
              </a:schemeClr>
            </a:solidFill>
            <a:ln>
              <a:solidFill>
                <a:schemeClr val="tx1">
                  <a:alpha val="40000"/>
                </a:schemeClr>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month'!$Q$4:$U$4</c:f>
              <c:numCache>
                <c:formatCode>General</c:formatCode>
                <c:ptCount val="5"/>
                <c:pt idx="0">
                  <c:v>0</c:v>
                </c:pt>
                <c:pt idx="1">
                  <c:v>0</c:v>
                </c:pt>
                <c:pt idx="2">
                  <c:v>0.61</c:v>
                </c:pt>
                <c:pt idx="3">
                  <c:v>0.56000000000000005</c:v>
                </c:pt>
                <c:pt idx="4">
                  <c:v>0</c:v>
                </c:pt>
              </c:numCache>
            </c:numRef>
          </c:val>
          <c:extLst>
            <c:ext xmlns:c16="http://schemas.microsoft.com/office/drawing/2014/chart" uri="{C3380CC4-5D6E-409C-BE32-E72D297353CC}">
              <c16:uniqueId val="{00000003-4D6B-4AD7-BD7D-5FE812E30B0C}"/>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month'!$V$4:$Z$4</c:f>
              <c:numCache>
                <c:formatCode>General</c:formatCode>
                <c:ptCount val="5"/>
                <c:pt idx="0">
                  <c:v>16.32</c:v>
                </c:pt>
                <c:pt idx="1">
                  <c:v>3.88</c:v>
                </c:pt>
                <c:pt idx="2">
                  <c:v>3.27</c:v>
                </c:pt>
                <c:pt idx="3">
                  <c:v>2.78</c:v>
                </c:pt>
                <c:pt idx="4">
                  <c:v>10</c:v>
                </c:pt>
              </c:numCache>
            </c:numRef>
          </c:val>
          <c:extLst>
            <c:ext xmlns:c16="http://schemas.microsoft.com/office/drawing/2014/chart" uri="{C3380CC4-5D6E-409C-BE32-E72D297353CC}">
              <c16:uniqueId val="{00000004-4D6B-4AD7-BD7D-5FE812E30B0C}"/>
            </c:ext>
          </c:extLst>
        </c:ser>
        <c:dLbls>
          <c:showLegendKey val="0"/>
          <c:showVal val="0"/>
          <c:showCatName val="0"/>
          <c:showSerName val="0"/>
          <c:showPercent val="0"/>
          <c:showBubbleSize val="0"/>
        </c:dLbls>
        <c:gapWidth val="219"/>
        <c:overlap val="-27"/>
        <c:axId val="402950719"/>
        <c:axId val="378711263"/>
      </c:barChart>
      <c:catAx>
        <c:axId val="402950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Summer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11263"/>
        <c:crosses val="autoZero"/>
        <c:auto val="1"/>
        <c:lblAlgn val="ctr"/>
        <c:lblOffset val="100"/>
        <c:noMultiLvlLbl val="0"/>
      </c:catAx>
      <c:valAx>
        <c:axId val="378711263"/>
        <c:scaling>
          <c:orientation val="minMax"/>
          <c:max val="35"/>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kern="1200" baseline="0">
                    <a:solidFill>
                      <a:schemeClr val="tx1"/>
                    </a:solidFill>
                    <a:latin typeface="Times New Roman" panose="02020603050405020304" pitchFamily="18" charset="0"/>
                    <a:cs typeface="Times New Roman" panose="02020603050405020304" pitchFamily="18" charset="0"/>
                  </a:rPr>
                  <a:t>Mean number of days during which the pedestrians are experimencing hot or sweltering sensations for more than 4 hours in a row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295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month'!$G$2:$K$2</c:f>
              <c:strCache>
                <c:ptCount val="5"/>
                <c:pt idx="0">
                  <c:v>May</c:v>
                </c:pt>
                <c:pt idx="1">
                  <c:v>June</c:v>
                </c:pt>
                <c:pt idx="2">
                  <c:v>July</c:v>
                </c:pt>
                <c:pt idx="3">
                  <c:v>August</c:v>
                </c:pt>
                <c:pt idx="4">
                  <c:v>September</c:v>
                </c:pt>
              </c:strCache>
            </c:strRef>
          </c:cat>
          <c:val>
            <c:numRef>
              <c:f>'Discom. days @ each sumer month'!$B$5:$F$5</c:f>
              <c:numCache>
                <c:formatCode>General</c:formatCode>
                <c:ptCount val="5"/>
                <c:pt idx="0">
                  <c:v>7.97</c:v>
                </c:pt>
                <c:pt idx="1">
                  <c:v>23.6</c:v>
                </c:pt>
                <c:pt idx="2">
                  <c:v>29.5</c:v>
                </c:pt>
                <c:pt idx="3">
                  <c:v>29.8</c:v>
                </c:pt>
                <c:pt idx="4">
                  <c:v>18.170000000000002</c:v>
                </c:pt>
              </c:numCache>
            </c:numRef>
          </c:val>
          <c:extLst>
            <c:ext xmlns:c16="http://schemas.microsoft.com/office/drawing/2014/chart" uri="{C3380CC4-5D6E-409C-BE32-E72D297353CC}">
              <c16:uniqueId val="{00000000-555C-4D35-8BD5-94773A71BEC2}"/>
            </c:ext>
          </c:extLst>
        </c:ser>
        <c:ser>
          <c:idx val="1"/>
          <c:order val="1"/>
          <c:tx>
            <c:v>ET</c:v>
          </c:tx>
          <c:spPr>
            <a:solidFill>
              <a:schemeClr val="tx1"/>
            </a:solidFill>
            <a:ln>
              <a:solidFill>
                <a:schemeClr val="tx1"/>
              </a:solidFill>
            </a:ln>
            <a:effectLst/>
          </c:spPr>
          <c:invertIfNegative val="0"/>
          <c:val>
            <c:numRef>
              <c:f>'Discom. days @ each sumer month'!$G$5:$K$5</c:f>
              <c:numCache>
                <c:formatCode>General</c:formatCode>
                <c:ptCount val="5"/>
                <c:pt idx="0">
                  <c:v>2.2200000000000002</c:v>
                </c:pt>
                <c:pt idx="1">
                  <c:v>15.17</c:v>
                </c:pt>
                <c:pt idx="2">
                  <c:v>24.02</c:v>
                </c:pt>
                <c:pt idx="3">
                  <c:v>23.78</c:v>
                </c:pt>
                <c:pt idx="4">
                  <c:v>9.24</c:v>
                </c:pt>
              </c:numCache>
            </c:numRef>
          </c:val>
          <c:extLst>
            <c:ext xmlns:c16="http://schemas.microsoft.com/office/drawing/2014/chart" uri="{C3380CC4-5D6E-409C-BE32-E72D297353CC}">
              <c16:uniqueId val="{00000001-555C-4D35-8BD5-94773A71BEC2}"/>
            </c:ext>
          </c:extLst>
        </c:ser>
        <c:ser>
          <c:idx val="2"/>
          <c:order val="2"/>
          <c:tx>
            <c:v>HD</c:v>
          </c:tx>
          <c:spPr>
            <a:solidFill>
              <a:schemeClr val="bg1"/>
            </a:solidFill>
            <a:ln>
              <a:solidFill>
                <a:schemeClr val="tx1"/>
              </a:solidFill>
            </a:ln>
            <a:effectLst/>
          </c:spPr>
          <c:invertIfNegative val="0"/>
          <c:val>
            <c:numRef>
              <c:f>'Discom. days @ each sumer month'!$L$5:$P$5</c:f>
              <c:numCache>
                <c:formatCode>General</c:formatCode>
                <c:ptCount val="5"/>
                <c:pt idx="0">
                  <c:v>0</c:v>
                </c:pt>
                <c:pt idx="1">
                  <c:v>0.44</c:v>
                </c:pt>
                <c:pt idx="2">
                  <c:v>1.76</c:v>
                </c:pt>
                <c:pt idx="3">
                  <c:v>1.59</c:v>
                </c:pt>
                <c:pt idx="4">
                  <c:v>0</c:v>
                </c:pt>
              </c:numCache>
            </c:numRef>
          </c:val>
          <c:extLst>
            <c:ext xmlns:c16="http://schemas.microsoft.com/office/drawing/2014/chart" uri="{C3380CC4-5D6E-409C-BE32-E72D297353CC}">
              <c16:uniqueId val="{00000002-555C-4D35-8BD5-94773A71BEC2}"/>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month'!$Q$5:$U$5</c:f>
              <c:numCache>
                <c:formatCode>General</c:formatCode>
                <c:ptCount val="5"/>
                <c:pt idx="0">
                  <c:v>7.2999999999999995E-2</c:v>
                </c:pt>
                <c:pt idx="1">
                  <c:v>5.8</c:v>
                </c:pt>
                <c:pt idx="2">
                  <c:v>14.93</c:v>
                </c:pt>
                <c:pt idx="3">
                  <c:v>14.9</c:v>
                </c:pt>
                <c:pt idx="4">
                  <c:v>2.56</c:v>
                </c:pt>
              </c:numCache>
            </c:numRef>
          </c:val>
          <c:extLst>
            <c:ext xmlns:c16="http://schemas.microsoft.com/office/drawing/2014/chart" uri="{C3380CC4-5D6E-409C-BE32-E72D297353CC}">
              <c16:uniqueId val="{00000003-555C-4D35-8BD5-94773A71BEC2}"/>
            </c:ext>
          </c:extLst>
        </c:ser>
        <c:ser>
          <c:idx val="4"/>
          <c:order val="4"/>
          <c:tx>
            <c:v>HI</c:v>
          </c:tx>
          <c:spPr>
            <a:solidFill>
              <a:srgbClr val="C00000">
                <a:alpha val="40000"/>
              </a:srgbClr>
            </a:solidFill>
            <a:ln>
              <a:solidFill>
                <a:schemeClr val="tx1"/>
              </a:solidFill>
            </a:ln>
            <a:effectLst/>
          </c:spPr>
          <c:invertIfNegative val="0"/>
          <c:val>
            <c:numRef>
              <c:f>'Discom. days @ each sumer month'!$V$5:$Z$5</c:f>
              <c:numCache>
                <c:formatCode>General</c:formatCode>
                <c:ptCount val="5"/>
                <c:pt idx="0">
                  <c:v>1.32</c:v>
                </c:pt>
                <c:pt idx="1">
                  <c:v>5.46</c:v>
                </c:pt>
                <c:pt idx="2">
                  <c:v>13.048999999999999</c:v>
                </c:pt>
                <c:pt idx="3">
                  <c:v>12.098000000000001</c:v>
                </c:pt>
                <c:pt idx="4">
                  <c:v>1.76</c:v>
                </c:pt>
              </c:numCache>
            </c:numRef>
          </c:val>
          <c:extLst>
            <c:ext xmlns:c16="http://schemas.microsoft.com/office/drawing/2014/chart" uri="{C3380CC4-5D6E-409C-BE32-E72D297353CC}">
              <c16:uniqueId val="{00000004-555C-4D35-8BD5-94773A71BEC2}"/>
            </c:ext>
          </c:extLst>
        </c:ser>
        <c:dLbls>
          <c:showLegendKey val="0"/>
          <c:showVal val="0"/>
          <c:showCatName val="0"/>
          <c:showSerName val="0"/>
          <c:showPercent val="0"/>
          <c:showBubbleSize val="0"/>
        </c:dLbls>
        <c:gapWidth val="219"/>
        <c:overlap val="-27"/>
        <c:axId val="148339839"/>
        <c:axId val="148355679"/>
      </c:barChart>
      <c:catAx>
        <c:axId val="14833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Summer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55679"/>
        <c:crosses val="autoZero"/>
        <c:auto val="1"/>
        <c:lblAlgn val="ctr"/>
        <c:lblOffset val="100"/>
        <c:noMultiLvlLbl val="0"/>
      </c:catAx>
      <c:valAx>
        <c:axId val="14835567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3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Baghdad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month'!$V$2:$Z$2</c:f>
              <c:strCache>
                <c:ptCount val="5"/>
                <c:pt idx="0">
                  <c:v>May</c:v>
                </c:pt>
                <c:pt idx="1">
                  <c:v>June</c:v>
                </c:pt>
                <c:pt idx="2">
                  <c:v>July</c:v>
                </c:pt>
                <c:pt idx="3">
                  <c:v>August</c:v>
                </c:pt>
                <c:pt idx="4">
                  <c:v>September</c:v>
                </c:pt>
              </c:strCache>
            </c:strRef>
          </c:cat>
          <c:val>
            <c:numRef>
              <c:f>'Discom. days @ each sumer month'!$B$6:$F$6</c:f>
              <c:numCache>
                <c:formatCode>General</c:formatCode>
                <c:ptCount val="5"/>
                <c:pt idx="0">
                  <c:v>30.4</c:v>
                </c:pt>
                <c:pt idx="1">
                  <c:v>30</c:v>
                </c:pt>
                <c:pt idx="2">
                  <c:v>31</c:v>
                </c:pt>
                <c:pt idx="3">
                  <c:v>31</c:v>
                </c:pt>
                <c:pt idx="4">
                  <c:v>30</c:v>
                </c:pt>
              </c:numCache>
            </c:numRef>
          </c:val>
          <c:extLst>
            <c:ext xmlns:c16="http://schemas.microsoft.com/office/drawing/2014/chart" uri="{C3380CC4-5D6E-409C-BE32-E72D297353CC}">
              <c16:uniqueId val="{00000000-BFF2-475D-A4E9-4223EF580F06}"/>
            </c:ext>
          </c:extLst>
        </c:ser>
        <c:ser>
          <c:idx val="1"/>
          <c:order val="1"/>
          <c:tx>
            <c:v>ET</c:v>
          </c:tx>
          <c:spPr>
            <a:solidFill>
              <a:schemeClr val="tx1"/>
            </a:solidFill>
            <a:ln>
              <a:solidFill>
                <a:schemeClr val="tx1"/>
              </a:solidFill>
            </a:ln>
            <a:effectLst/>
          </c:spPr>
          <c:invertIfNegative val="0"/>
          <c:cat>
            <c:strRef>
              <c:f>'Discom. days @ each sumer month'!$V$2:$Z$2</c:f>
              <c:strCache>
                <c:ptCount val="5"/>
                <c:pt idx="0">
                  <c:v>May</c:v>
                </c:pt>
                <c:pt idx="1">
                  <c:v>June</c:v>
                </c:pt>
                <c:pt idx="2">
                  <c:v>July</c:v>
                </c:pt>
                <c:pt idx="3">
                  <c:v>August</c:v>
                </c:pt>
                <c:pt idx="4">
                  <c:v>September</c:v>
                </c:pt>
              </c:strCache>
            </c:strRef>
          </c:cat>
          <c:val>
            <c:numRef>
              <c:f>'Discom. days @ each sumer month'!$G$6:$K$6</c:f>
              <c:numCache>
                <c:formatCode>General</c:formatCode>
                <c:ptCount val="5"/>
                <c:pt idx="0">
                  <c:v>28.09</c:v>
                </c:pt>
                <c:pt idx="1">
                  <c:v>30</c:v>
                </c:pt>
                <c:pt idx="2">
                  <c:v>31</c:v>
                </c:pt>
                <c:pt idx="3">
                  <c:v>31</c:v>
                </c:pt>
                <c:pt idx="4">
                  <c:v>29.9</c:v>
                </c:pt>
              </c:numCache>
            </c:numRef>
          </c:val>
          <c:extLst>
            <c:ext xmlns:c16="http://schemas.microsoft.com/office/drawing/2014/chart" uri="{C3380CC4-5D6E-409C-BE32-E72D297353CC}">
              <c16:uniqueId val="{00000001-BFF2-475D-A4E9-4223EF580F06}"/>
            </c:ext>
          </c:extLst>
        </c:ser>
        <c:ser>
          <c:idx val="2"/>
          <c:order val="2"/>
          <c:tx>
            <c:v>HD</c:v>
          </c:tx>
          <c:spPr>
            <a:solidFill>
              <a:schemeClr val="bg1"/>
            </a:solidFill>
            <a:ln>
              <a:solidFill>
                <a:schemeClr val="tx1"/>
              </a:solidFill>
            </a:ln>
            <a:effectLst/>
          </c:spPr>
          <c:invertIfNegative val="0"/>
          <c:cat>
            <c:strRef>
              <c:f>'Discom. days @ each sumer month'!$V$2:$Z$2</c:f>
              <c:strCache>
                <c:ptCount val="5"/>
                <c:pt idx="0">
                  <c:v>May</c:v>
                </c:pt>
                <c:pt idx="1">
                  <c:v>June</c:v>
                </c:pt>
                <c:pt idx="2">
                  <c:v>July</c:v>
                </c:pt>
                <c:pt idx="3">
                  <c:v>August</c:v>
                </c:pt>
                <c:pt idx="4">
                  <c:v>September</c:v>
                </c:pt>
              </c:strCache>
            </c:strRef>
          </c:cat>
          <c:val>
            <c:numRef>
              <c:f>'Discom. days @ each sumer month'!$L$6:$P$6</c:f>
              <c:numCache>
                <c:formatCode>General</c:formatCode>
                <c:ptCount val="5"/>
                <c:pt idx="0">
                  <c:v>6.9</c:v>
                </c:pt>
                <c:pt idx="1">
                  <c:v>21.56</c:v>
                </c:pt>
                <c:pt idx="2">
                  <c:v>30.19</c:v>
                </c:pt>
                <c:pt idx="3">
                  <c:v>29.66</c:v>
                </c:pt>
                <c:pt idx="4">
                  <c:v>19.149999999999999</c:v>
                </c:pt>
              </c:numCache>
            </c:numRef>
          </c:val>
          <c:extLst>
            <c:ext xmlns:c16="http://schemas.microsoft.com/office/drawing/2014/chart" uri="{C3380CC4-5D6E-409C-BE32-E72D297353CC}">
              <c16:uniqueId val="{00000002-BFF2-475D-A4E9-4223EF580F06}"/>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month'!$V$2:$Z$2</c:f>
              <c:strCache>
                <c:ptCount val="5"/>
                <c:pt idx="0">
                  <c:v>May</c:v>
                </c:pt>
                <c:pt idx="1">
                  <c:v>June</c:v>
                </c:pt>
                <c:pt idx="2">
                  <c:v>July</c:v>
                </c:pt>
                <c:pt idx="3">
                  <c:v>August</c:v>
                </c:pt>
                <c:pt idx="4">
                  <c:v>September</c:v>
                </c:pt>
              </c:strCache>
            </c:strRef>
          </c:cat>
          <c:val>
            <c:numRef>
              <c:f>'Discom. days @ each sumer month'!$Q$6:$U$6</c:f>
              <c:numCache>
                <c:formatCode>General</c:formatCode>
                <c:ptCount val="5"/>
                <c:pt idx="0">
                  <c:v>15.93</c:v>
                </c:pt>
                <c:pt idx="1">
                  <c:v>28.24</c:v>
                </c:pt>
                <c:pt idx="2">
                  <c:v>30.95</c:v>
                </c:pt>
                <c:pt idx="3">
                  <c:v>30.9</c:v>
                </c:pt>
                <c:pt idx="4">
                  <c:v>27.32</c:v>
                </c:pt>
              </c:numCache>
            </c:numRef>
          </c:val>
          <c:extLst>
            <c:ext xmlns:c16="http://schemas.microsoft.com/office/drawing/2014/chart" uri="{C3380CC4-5D6E-409C-BE32-E72D297353CC}">
              <c16:uniqueId val="{00000003-BFF2-475D-A4E9-4223EF580F06}"/>
            </c:ext>
          </c:extLst>
        </c:ser>
        <c:ser>
          <c:idx val="4"/>
          <c:order val="4"/>
          <c:tx>
            <c:v>HI</c:v>
          </c:tx>
          <c:spPr>
            <a:solidFill>
              <a:srgbClr val="C00000">
                <a:alpha val="40000"/>
              </a:srgbClr>
            </a:solidFill>
            <a:ln>
              <a:solidFill>
                <a:schemeClr val="tx1"/>
              </a:solidFill>
            </a:ln>
            <a:effectLst/>
          </c:spPr>
          <c:invertIfNegative val="0"/>
          <c:cat>
            <c:strRef>
              <c:f>'Discom. days @ each sumer month'!$V$2:$Z$2</c:f>
              <c:strCache>
                <c:ptCount val="5"/>
                <c:pt idx="0">
                  <c:v>May</c:v>
                </c:pt>
                <c:pt idx="1">
                  <c:v>June</c:v>
                </c:pt>
                <c:pt idx="2">
                  <c:v>July</c:v>
                </c:pt>
                <c:pt idx="3">
                  <c:v>August</c:v>
                </c:pt>
                <c:pt idx="4">
                  <c:v>September</c:v>
                </c:pt>
              </c:strCache>
            </c:strRef>
          </c:cat>
          <c:val>
            <c:numRef>
              <c:f>'Discom. days @ each sumer month'!$V$6:$Z$6</c:f>
              <c:numCache>
                <c:formatCode>General</c:formatCode>
                <c:ptCount val="5"/>
                <c:pt idx="0">
                  <c:v>23.63</c:v>
                </c:pt>
                <c:pt idx="1">
                  <c:v>29.95</c:v>
                </c:pt>
                <c:pt idx="2">
                  <c:v>31</c:v>
                </c:pt>
                <c:pt idx="3">
                  <c:v>31</c:v>
                </c:pt>
                <c:pt idx="4">
                  <c:v>29.54</c:v>
                </c:pt>
              </c:numCache>
            </c:numRef>
          </c:val>
          <c:extLst>
            <c:ext xmlns:c16="http://schemas.microsoft.com/office/drawing/2014/chart" uri="{C3380CC4-5D6E-409C-BE32-E72D297353CC}">
              <c16:uniqueId val="{00000004-BFF2-475D-A4E9-4223EF580F06}"/>
            </c:ext>
          </c:extLst>
        </c:ser>
        <c:dLbls>
          <c:showLegendKey val="0"/>
          <c:showVal val="0"/>
          <c:showCatName val="0"/>
          <c:showSerName val="0"/>
          <c:showPercent val="0"/>
          <c:showBubbleSize val="0"/>
        </c:dLbls>
        <c:gapWidth val="219"/>
        <c:overlap val="-27"/>
        <c:axId val="494284095"/>
        <c:axId val="494285055"/>
      </c:barChart>
      <c:catAx>
        <c:axId val="49428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85055"/>
        <c:crosses val="autoZero"/>
        <c:auto val="1"/>
        <c:lblAlgn val="ctr"/>
        <c:lblOffset val="100"/>
        <c:noMultiLvlLbl val="0"/>
      </c:catAx>
      <c:valAx>
        <c:axId val="494285055"/>
        <c:scaling>
          <c:orientation val="minMax"/>
          <c:max val="35"/>
          <c:min val="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8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Baku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month'!$B$7:$F$7</c:f>
              <c:numCache>
                <c:formatCode>General</c:formatCode>
                <c:ptCount val="5"/>
                <c:pt idx="0">
                  <c:v>0</c:v>
                </c:pt>
                <c:pt idx="1">
                  <c:v>2.2999999999999998</c:v>
                </c:pt>
                <c:pt idx="2">
                  <c:v>12.5</c:v>
                </c:pt>
                <c:pt idx="3">
                  <c:v>13.9</c:v>
                </c:pt>
                <c:pt idx="4">
                  <c:v>2.4</c:v>
                </c:pt>
              </c:numCache>
            </c:numRef>
          </c:val>
          <c:extLst>
            <c:ext xmlns:c16="http://schemas.microsoft.com/office/drawing/2014/chart" uri="{C3380CC4-5D6E-409C-BE32-E72D297353CC}">
              <c16:uniqueId val="{00000000-1D86-434C-97BE-5C4D2D6FAFC5}"/>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month'!$G$7:$K$7</c:f>
              <c:numCache>
                <c:formatCode>General</c:formatCode>
                <c:ptCount val="5"/>
                <c:pt idx="0">
                  <c:v>0</c:v>
                </c:pt>
                <c:pt idx="1">
                  <c:v>0.76</c:v>
                </c:pt>
                <c:pt idx="2">
                  <c:v>7.17</c:v>
                </c:pt>
                <c:pt idx="3">
                  <c:v>8.34</c:v>
                </c:pt>
                <c:pt idx="4">
                  <c:v>0.78</c:v>
                </c:pt>
              </c:numCache>
            </c:numRef>
          </c:val>
          <c:extLst>
            <c:ext xmlns:c16="http://schemas.microsoft.com/office/drawing/2014/chart" uri="{C3380CC4-5D6E-409C-BE32-E72D297353CC}">
              <c16:uniqueId val="{00000001-1D86-434C-97BE-5C4D2D6FAFC5}"/>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month'!$L$7:$P$7</c:f>
              <c:numCache>
                <c:formatCode>General</c:formatCode>
                <c:ptCount val="5"/>
                <c:pt idx="0">
                  <c:v>0</c:v>
                </c:pt>
                <c:pt idx="1">
                  <c:v>0.12</c:v>
                </c:pt>
                <c:pt idx="2">
                  <c:v>2.63</c:v>
                </c:pt>
                <c:pt idx="3">
                  <c:v>4.29</c:v>
                </c:pt>
                <c:pt idx="4">
                  <c:v>0.15</c:v>
                </c:pt>
              </c:numCache>
            </c:numRef>
          </c:val>
          <c:extLst>
            <c:ext xmlns:c16="http://schemas.microsoft.com/office/drawing/2014/chart" uri="{C3380CC4-5D6E-409C-BE32-E72D297353CC}">
              <c16:uniqueId val="{00000002-1D86-434C-97BE-5C4D2D6FAFC5}"/>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month'!$Q$7:$U$7</c:f>
              <c:numCache>
                <c:formatCode>General</c:formatCode>
                <c:ptCount val="5"/>
                <c:pt idx="0">
                  <c:v>0</c:v>
                </c:pt>
                <c:pt idx="1">
                  <c:v>1.49</c:v>
                </c:pt>
                <c:pt idx="2">
                  <c:v>12.27</c:v>
                </c:pt>
                <c:pt idx="3">
                  <c:v>13.29</c:v>
                </c:pt>
                <c:pt idx="4">
                  <c:v>2.12</c:v>
                </c:pt>
              </c:numCache>
            </c:numRef>
          </c:val>
          <c:extLst>
            <c:ext xmlns:c16="http://schemas.microsoft.com/office/drawing/2014/chart" uri="{C3380CC4-5D6E-409C-BE32-E72D297353CC}">
              <c16:uniqueId val="{00000003-1D86-434C-97BE-5C4D2D6FAFC5}"/>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month'!$V$7:$Z$7</c:f>
              <c:numCache>
                <c:formatCode>General</c:formatCode>
                <c:ptCount val="5"/>
                <c:pt idx="0">
                  <c:v>1.8</c:v>
                </c:pt>
                <c:pt idx="1">
                  <c:v>0.22</c:v>
                </c:pt>
                <c:pt idx="2">
                  <c:v>4.41</c:v>
                </c:pt>
                <c:pt idx="3">
                  <c:v>6.27</c:v>
                </c:pt>
                <c:pt idx="4">
                  <c:v>0.32</c:v>
                </c:pt>
              </c:numCache>
            </c:numRef>
          </c:val>
          <c:extLst>
            <c:ext xmlns:c16="http://schemas.microsoft.com/office/drawing/2014/chart" uri="{C3380CC4-5D6E-409C-BE32-E72D297353CC}">
              <c16:uniqueId val="{00000004-1D86-434C-97BE-5C4D2D6FAFC5}"/>
            </c:ext>
          </c:extLst>
        </c:ser>
        <c:dLbls>
          <c:showLegendKey val="0"/>
          <c:showVal val="0"/>
          <c:showCatName val="0"/>
          <c:showSerName val="0"/>
          <c:showPercent val="0"/>
          <c:showBubbleSize val="0"/>
        </c:dLbls>
        <c:gapWidth val="219"/>
        <c:overlap val="-27"/>
        <c:axId val="148346559"/>
        <c:axId val="148326879"/>
      </c:barChart>
      <c:catAx>
        <c:axId val="1483465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26879"/>
        <c:crosses val="autoZero"/>
        <c:auto val="1"/>
        <c:lblAlgn val="ctr"/>
        <c:lblOffset val="100"/>
        <c:noMultiLvlLbl val="0"/>
      </c:catAx>
      <c:valAx>
        <c:axId val="148326879"/>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4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month'!$B$8:$F$8</c:f>
              <c:numCache>
                <c:formatCode>General</c:formatCode>
                <c:ptCount val="5"/>
                <c:pt idx="0">
                  <c:v>5.78</c:v>
                </c:pt>
                <c:pt idx="1">
                  <c:v>12.68</c:v>
                </c:pt>
                <c:pt idx="2">
                  <c:v>24.22</c:v>
                </c:pt>
                <c:pt idx="3">
                  <c:v>26.87</c:v>
                </c:pt>
                <c:pt idx="4">
                  <c:v>17.649999999999999</c:v>
                </c:pt>
              </c:numCache>
            </c:numRef>
          </c:val>
          <c:extLst>
            <c:ext xmlns:c16="http://schemas.microsoft.com/office/drawing/2014/chart" uri="{C3380CC4-5D6E-409C-BE32-E72D297353CC}">
              <c16:uniqueId val="{00000000-A23C-455D-B78E-EC07BF2A953D}"/>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month'!$G$8:$K$8</c:f>
              <c:numCache>
                <c:formatCode>General</c:formatCode>
                <c:ptCount val="5"/>
                <c:pt idx="0">
                  <c:v>2.4900000000000002</c:v>
                </c:pt>
                <c:pt idx="1">
                  <c:v>6.15</c:v>
                </c:pt>
                <c:pt idx="2">
                  <c:v>17.37</c:v>
                </c:pt>
                <c:pt idx="3">
                  <c:v>20.63</c:v>
                </c:pt>
                <c:pt idx="4">
                  <c:v>10.66</c:v>
                </c:pt>
              </c:numCache>
            </c:numRef>
          </c:val>
          <c:extLst>
            <c:ext xmlns:c16="http://schemas.microsoft.com/office/drawing/2014/chart" uri="{C3380CC4-5D6E-409C-BE32-E72D297353CC}">
              <c16:uniqueId val="{00000001-A23C-455D-B78E-EC07BF2A953D}"/>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month'!$L$8:$P$8</c:f>
              <c:numCache>
                <c:formatCode>General</c:formatCode>
                <c:ptCount val="5"/>
                <c:pt idx="0">
                  <c:v>0</c:v>
                </c:pt>
                <c:pt idx="1">
                  <c:v>9.8000000000000004E-2</c:v>
                </c:pt>
                <c:pt idx="2">
                  <c:v>1.65</c:v>
                </c:pt>
                <c:pt idx="3">
                  <c:v>2.93</c:v>
                </c:pt>
                <c:pt idx="4">
                  <c:v>1</c:v>
                </c:pt>
              </c:numCache>
            </c:numRef>
          </c:val>
          <c:extLst>
            <c:ext xmlns:c16="http://schemas.microsoft.com/office/drawing/2014/chart" uri="{C3380CC4-5D6E-409C-BE32-E72D297353CC}">
              <c16:uniqueId val="{00000002-A23C-455D-B78E-EC07BF2A953D}"/>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month'!$Q$8:$U$8</c:f>
              <c:numCache>
                <c:formatCode>General</c:formatCode>
                <c:ptCount val="5"/>
                <c:pt idx="0">
                  <c:v>0.12</c:v>
                </c:pt>
                <c:pt idx="1">
                  <c:v>4.24</c:v>
                </c:pt>
                <c:pt idx="2">
                  <c:v>17.8</c:v>
                </c:pt>
                <c:pt idx="3">
                  <c:v>22.54</c:v>
                </c:pt>
                <c:pt idx="4">
                  <c:v>10.8</c:v>
                </c:pt>
              </c:numCache>
            </c:numRef>
          </c:val>
          <c:extLst>
            <c:ext xmlns:c16="http://schemas.microsoft.com/office/drawing/2014/chart" uri="{C3380CC4-5D6E-409C-BE32-E72D297353CC}">
              <c16:uniqueId val="{00000003-A23C-455D-B78E-EC07BF2A953D}"/>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month'!$V$8:$Z$8</c:f>
              <c:numCache>
                <c:formatCode>General</c:formatCode>
                <c:ptCount val="5"/>
                <c:pt idx="0">
                  <c:v>0.98</c:v>
                </c:pt>
                <c:pt idx="1">
                  <c:v>1.24</c:v>
                </c:pt>
                <c:pt idx="2">
                  <c:v>7.9</c:v>
                </c:pt>
                <c:pt idx="3">
                  <c:v>11.22</c:v>
                </c:pt>
                <c:pt idx="4">
                  <c:v>3.83</c:v>
                </c:pt>
              </c:numCache>
            </c:numRef>
          </c:val>
          <c:extLst>
            <c:ext xmlns:c16="http://schemas.microsoft.com/office/drawing/2014/chart" uri="{C3380CC4-5D6E-409C-BE32-E72D297353CC}">
              <c16:uniqueId val="{00000004-A23C-455D-B78E-EC07BF2A953D}"/>
            </c:ext>
          </c:extLst>
        </c:ser>
        <c:dLbls>
          <c:showLegendKey val="0"/>
          <c:showVal val="0"/>
          <c:showCatName val="0"/>
          <c:showSerName val="0"/>
          <c:showPercent val="0"/>
          <c:showBubbleSize val="0"/>
        </c:dLbls>
        <c:gapWidth val="219"/>
        <c:overlap val="-27"/>
        <c:axId val="470213903"/>
        <c:axId val="470209103"/>
      </c:barChart>
      <c:catAx>
        <c:axId val="47021390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09103"/>
        <c:crosses val="autoZero"/>
        <c:auto val="1"/>
        <c:lblAlgn val="ctr"/>
        <c:lblOffset val="100"/>
        <c:noMultiLvlLbl val="0"/>
      </c:catAx>
      <c:valAx>
        <c:axId val="470209103"/>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1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solidFill>
                  <a:schemeClr val="tx1"/>
                </a:solidFill>
                <a:latin typeface="Times New Roman" panose="02020603050405020304" pitchFamily="18" charset="0"/>
                <a:cs typeface="Times New Roman" panose="02020603050405020304" pitchFamily="18" charset="0"/>
              </a:rPr>
              <a:t>Bucharest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month'!$B$9:$F$9</c:f>
              <c:numCache>
                <c:formatCode>General</c:formatCode>
                <c:ptCount val="5"/>
                <c:pt idx="0">
                  <c:v>2.8</c:v>
                </c:pt>
                <c:pt idx="1">
                  <c:v>10.6</c:v>
                </c:pt>
                <c:pt idx="2">
                  <c:v>17.43</c:v>
                </c:pt>
                <c:pt idx="3">
                  <c:v>18.39</c:v>
                </c:pt>
                <c:pt idx="4">
                  <c:v>5.0730000000000004</c:v>
                </c:pt>
              </c:numCache>
            </c:numRef>
          </c:val>
          <c:extLst>
            <c:ext xmlns:c16="http://schemas.microsoft.com/office/drawing/2014/chart" uri="{C3380CC4-5D6E-409C-BE32-E72D297353CC}">
              <c16:uniqueId val="{00000000-4666-4993-BF62-E021B1A55E01}"/>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month'!$G$9:$K$9</c:f>
              <c:numCache>
                <c:formatCode>General</c:formatCode>
                <c:ptCount val="5"/>
                <c:pt idx="0">
                  <c:v>0.93</c:v>
                </c:pt>
                <c:pt idx="1">
                  <c:v>7.19</c:v>
                </c:pt>
                <c:pt idx="2">
                  <c:v>13.63</c:v>
                </c:pt>
                <c:pt idx="3">
                  <c:v>14.76</c:v>
                </c:pt>
                <c:pt idx="4">
                  <c:v>2.54</c:v>
                </c:pt>
              </c:numCache>
            </c:numRef>
          </c:val>
          <c:extLst>
            <c:ext xmlns:c16="http://schemas.microsoft.com/office/drawing/2014/chart" uri="{C3380CC4-5D6E-409C-BE32-E72D297353CC}">
              <c16:uniqueId val="{00000001-4666-4993-BF62-E021B1A55E01}"/>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month'!$L$9:$P$9</c:f>
              <c:numCache>
                <c:formatCode>General</c:formatCode>
                <c:ptCount val="5"/>
                <c:pt idx="0">
                  <c:v>0</c:v>
                </c:pt>
                <c:pt idx="1">
                  <c:v>0.61</c:v>
                </c:pt>
                <c:pt idx="2">
                  <c:v>2.024</c:v>
                </c:pt>
                <c:pt idx="3">
                  <c:v>1.8</c:v>
                </c:pt>
                <c:pt idx="4">
                  <c:v>0</c:v>
                </c:pt>
              </c:numCache>
            </c:numRef>
          </c:val>
          <c:extLst>
            <c:ext xmlns:c16="http://schemas.microsoft.com/office/drawing/2014/chart" uri="{C3380CC4-5D6E-409C-BE32-E72D297353CC}">
              <c16:uniqueId val="{00000002-4666-4993-BF62-E021B1A55E01}"/>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month'!$Q$9:$U$9</c:f>
              <c:numCache>
                <c:formatCode>General</c:formatCode>
                <c:ptCount val="5"/>
                <c:pt idx="0">
                  <c:v>0.17</c:v>
                </c:pt>
                <c:pt idx="1">
                  <c:v>4.24</c:v>
                </c:pt>
                <c:pt idx="2">
                  <c:v>9.1199999999999992</c:v>
                </c:pt>
                <c:pt idx="3">
                  <c:v>8.9</c:v>
                </c:pt>
                <c:pt idx="4">
                  <c:v>0.76</c:v>
                </c:pt>
              </c:numCache>
            </c:numRef>
          </c:val>
          <c:extLst>
            <c:ext xmlns:c16="http://schemas.microsoft.com/office/drawing/2014/chart" uri="{C3380CC4-5D6E-409C-BE32-E72D297353CC}">
              <c16:uniqueId val="{00000003-4666-4993-BF62-E021B1A55E01}"/>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month'!$V$9:$Z$9</c:f>
              <c:numCache>
                <c:formatCode>General</c:formatCode>
                <c:ptCount val="5"/>
                <c:pt idx="0">
                  <c:v>5.83</c:v>
                </c:pt>
                <c:pt idx="1">
                  <c:v>2.66</c:v>
                </c:pt>
                <c:pt idx="2">
                  <c:v>5.44</c:v>
                </c:pt>
                <c:pt idx="3">
                  <c:v>5.88</c:v>
                </c:pt>
                <c:pt idx="4">
                  <c:v>6.51</c:v>
                </c:pt>
              </c:numCache>
            </c:numRef>
          </c:val>
          <c:extLst>
            <c:ext xmlns:c16="http://schemas.microsoft.com/office/drawing/2014/chart" uri="{C3380CC4-5D6E-409C-BE32-E72D297353CC}">
              <c16:uniqueId val="{00000004-4666-4993-BF62-E021B1A55E01}"/>
            </c:ext>
          </c:extLst>
        </c:ser>
        <c:dLbls>
          <c:showLegendKey val="0"/>
          <c:showVal val="0"/>
          <c:showCatName val="0"/>
          <c:showSerName val="0"/>
          <c:showPercent val="0"/>
          <c:showBubbleSize val="0"/>
        </c:dLbls>
        <c:gapWidth val="219"/>
        <c:overlap val="-27"/>
        <c:axId val="470248943"/>
        <c:axId val="470247023"/>
      </c:barChart>
      <c:catAx>
        <c:axId val="470248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47023"/>
        <c:crosses val="autoZero"/>
        <c:auto val="1"/>
        <c:lblAlgn val="ctr"/>
        <c:lblOffset val="100"/>
        <c:noMultiLvlLbl val="0"/>
      </c:catAx>
      <c:valAx>
        <c:axId val="470247023"/>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month'!$B$10:$F$10</c:f>
              <c:numCache>
                <c:formatCode>General</c:formatCode>
                <c:ptCount val="5"/>
                <c:pt idx="0">
                  <c:v>26.5</c:v>
                </c:pt>
                <c:pt idx="1">
                  <c:v>29.95</c:v>
                </c:pt>
                <c:pt idx="2">
                  <c:v>31</c:v>
                </c:pt>
                <c:pt idx="3">
                  <c:v>31</c:v>
                </c:pt>
                <c:pt idx="4">
                  <c:v>30</c:v>
                </c:pt>
              </c:numCache>
            </c:numRef>
          </c:val>
          <c:extLst>
            <c:ext xmlns:c16="http://schemas.microsoft.com/office/drawing/2014/chart" uri="{C3380CC4-5D6E-409C-BE32-E72D297353CC}">
              <c16:uniqueId val="{00000000-885B-4807-89D1-B44B08DB5DF9}"/>
            </c:ext>
          </c:extLst>
        </c:ser>
        <c:ser>
          <c:idx val="1"/>
          <c:order val="1"/>
          <c:tx>
            <c:v>ET</c:v>
          </c:tx>
          <c:spPr>
            <a:solidFill>
              <a:schemeClr val="tx1"/>
            </a:solidFill>
            <a:ln>
              <a:solidFill>
                <a:schemeClr val="tx1"/>
              </a:solidFill>
            </a:ln>
            <a:effectLst/>
          </c:spPr>
          <c:invertIfNegative val="0"/>
          <c:val>
            <c:numRef>
              <c:f>'Discom. days @ each sumer month'!$G$10:$K$10</c:f>
              <c:numCache>
                <c:formatCode>General</c:formatCode>
                <c:ptCount val="5"/>
                <c:pt idx="0">
                  <c:v>16.829999999999998</c:v>
                </c:pt>
                <c:pt idx="1">
                  <c:v>27.56</c:v>
                </c:pt>
                <c:pt idx="2">
                  <c:v>30.9</c:v>
                </c:pt>
                <c:pt idx="3">
                  <c:v>30.98</c:v>
                </c:pt>
                <c:pt idx="4">
                  <c:v>27.12</c:v>
                </c:pt>
              </c:numCache>
            </c:numRef>
          </c:val>
          <c:extLst>
            <c:ext xmlns:c16="http://schemas.microsoft.com/office/drawing/2014/chart" uri="{C3380CC4-5D6E-409C-BE32-E72D297353CC}">
              <c16:uniqueId val="{00000001-885B-4807-89D1-B44B08DB5DF9}"/>
            </c:ext>
          </c:extLst>
        </c:ser>
        <c:ser>
          <c:idx val="2"/>
          <c:order val="2"/>
          <c:tx>
            <c:v>HD</c:v>
          </c:tx>
          <c:spPr>
            <a:solidFill>
              <a:schemeClr val="bg1"/>
            </a:solidFill>
            <a:ln>
              <a:solidFill>
                <a:schemeClr val="tx1"/>
              </a:solidFill>
            </a:ln>
            <a:effectLst/>
          </c:spPr>
          <c:invertIfNegative val="0"/>
          <c:val>
            <c:numRef>
              <c:f>'Discom. days @ each sumer month'!$L$10:$P$10</c:f>
              <c:numCache>
                <c:formatCode>General</c:formatCode>
                <c:ptCount val="5"/>
                <c:pt idx="0">
                  <c:v>1.17</c:v>
                </c:pt>
                <c:pt idx="1">
                  <c:v>4.2699999999999996</c:v>
                </c:pt>
                <c:pt idx="2">
                  <c:v>10.46</c:v>
                </c:pt>
                <c:pt idx="3">
                  <c:v>10.98</c:v>
                </c:pt>
                <c:pt idx="4">
                  <c:v>4.32</c:v>
                </c:pt>
              </c:numCache>
            </c:numRef>
          </c:val>
          <c:extLst>
            <c:ext xmlns:c16="http://schemas.microsoft.com/office/drawing/2014/chart" uri="{C3380CC4-5D6E-409C-BE32-E72D297353CC}">
              <c16:uniqueId val="{00000002-885B-4807-89D1-B44B08DB5DF9}"/>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month'!$Q$10:$U$10</c:f>
              <c:numCache>
                <c:formatCode>General</c:formatCode>
                <c:ptCount val="5"/>
                <c:pt idx="0">
                  <c:v>4.12</c:v>
                </c:pt>
                <c:pt idx="1">
                  <c:v>16.170000000000002</c:v>
                </c:pt>
                <c:pt idx="2">
                  <c:v>26.9</c:v>
                </c:pt>
                <c:pt idx="3">
                  <c:v>28.68</c:v>
                </c:pt>
                <c:pt idx="4">
                  <c:v>18.78</c:v>
                </c:pt>
              </c:numCache>
            </c:numRef>
          </c:val>
          <c:extLst>
            <c:ext xmlns:c16="http://schemas.microsoft.com/office/drawing/2014/chart" uri="{C3380CC4-5D6E-409C-BE32-E72D297353CC}">
              <c16:uniqueId val="{00000003-885B-4807-89D1-B44B08DB5DF9}"/>
            </c:ext>
          </c:extLst>
        </c:ser>
        <c:ser>
          <c:idx val="4"/>
          <c:order val="4"/>
          <c:tx>
            <c:v>HI</c:v>
          </c:tx>
          <c:spPr>
            <a:solidFill>
              <a:srgbClr val="C00000">
                <a:alpha val="40000"/>
              </a:srgbClr>
            </a:solidFill>
            <a:ln>
              <a:solidFill>
                <a:schemeClr val="tx1"/>
              </a:solidFill>
            </a:ln>
            <a:effectLst/>
          </c:spPr>
          <c:invertIfNegative val="0"/>
          <c:val>
            <c:numRef>
              <c:f>'Discom. days @ each sumer month'!$V$10:$Z$10</c:f>
              <c:numCache>
                <c:formatCode>General</c:formatCode>
                <c:ptCount val="5"/>
                <c:pt idx="0">
                  <c:v>8.0489999999999995</c:v>
                </c:pt>
                <c:pt idx="1">
                  <c:v>17.899999999999999</c:v>
                </c:pt>
                <c:pt idx="2">
                  <c:v>26.59</c:v>
                </c:pt>
                <c:pt idx="3">
                  <c:v>27.83</c:v>
                </c:pt>
                <c:pt idx="4">
                  <c:v>16.34</c:v>
                </c:pt>
              </c:numCache>
            </c:numRef>
          </c:val>
          <c:extLst>
            <c:ext xmlns:c16="http://schemas.microsoft.com/office/drawing/2014/chart" uri="{C3380CC4-5D6E-409C-BE32-E72D297353CC}">
              <c16:uniqueId val="{00000004-885B-4807-89D1-B44B08DB5DF9}"/>
            </c:ext>
          </c:extLst>
        </c:ser>
        <c:dLbls>
          <c:showLegendKey val="0"/>
          <c:showVal val="0"/>
          <c:showCatName val="0"/>
          <c:showSerName val="0"/>
          <c:showPercent val="0"/>
          <c:showBubbleSize val="0"/>
        </c:dLbls>
        <c:gapWidth val="219"/>
        <c:overlap val="-27"/>
        <c:axId val="494270655"/>
        <c:axId val="494288895"/>
      </c:barChart>
      <c:catAx>
        <c:axId val="49427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88895"/>
        <c:crosses val="autoZero"/>
        <c:auto val="1"/>
        <c:lblAlgn val="ctr"/>
        <c:lblOffset val="100"/>
        <c:noMultiLvlLbl val="0"/>
      </c:catAx>
      <c:valAx>
        <c:axId val="494288895"/>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7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month'!$B$11:$F$11</c:f>
              <c:numCache>
                <c:formatCode>General</c:formatCode>
                <c:ptCount val="5"/>
                <c:pt idx="0">
                  <c:v>10.75</c:v>
                </c:pt>
                <c:pt idx="1">
                  <c:v>24.63</c:v>
                </c:pt>
                <c:pt idx="2">
                  <c:v>30.5</c:v>
                </c:pt>
                <c:pt idx="3">
                  <c:v>30.8</c:v>
                </c:pt>
                <c:pt idx="4">
                  <c:v>25.39</c:v>
                </c:pt>
              </c:numCache>
            </c:numRef>
          </c:val>
          <c:extLst>
            <c:ext xmlns:c16="http://schemas.microsoft.com/office/drawing/2014/chart" uri="{C3380CC4-5D6E-409C-BE32-E72D297353CC}">
              <c16:uniqueId val="{00000000-B2F8-476C-893E-02B2F0227718}"/>
            </c:ext>
          </c:extLst>
        </c:ser>
        <c:ser>
          <c:idx val="1"/>
          <c:order val="1"/>
          <c:tx>
            <c:v>ET</c:v>
          </c:tx>
          <c:spPr>
            <a:solidFill>
              <a:schemeClr val="tx1"/>
            </a:solidFill>
            <a:ln>
              <a:solidFill>
                <a:schemeClr val="tx1"/>
              </a:solidFill>
            </a:ln>
            <a:effectLst/>
          </c:spPr>
          <c:invertIfNegative val="0"/>
          <c:val>
            <c:numRef>
              <c:f>'Discom. days @ each sumer month'!$G$11:$K$11</c:f>
              <c:numCache>
                <c:formatCode>General</c:formatCode>
                <c:ptCount val="5"/>
                <c:pt idx="0">
                  <c:v>2.37</c:v>
                </c:pt>
                <c:pt idx="1">
                  <c:v>11.12</c:v>
                </c:pt>
                <c:pt idx="2">
                  <c:v>24.51</c:v>
                </c:pt>
                <c:pt idx="3">
                  <c:v>25.59</c:v>
                </c:pt>
                <c:pt idx="4">
                  <c:v>11.22</c:v>
                </c:pt>
              </c:numCache>
            </c:numRef>
          </c:val>
          <c:extLst>
            <c:ext xmlns:c16="http://schemas.microsoft.com/office/drawing/2014/chart" uri="{C3380CC4-5D6E-409C-BE32-E72D297353CC}">
              <c16:uniqueId val="{00000001-B2F8-476C-893E-02B2F0227718}"/>
            </c:ext>
          </c:extLst>
        </c:ser>
        <c:ser>
          <c:idx val="2"/>
          <c:order val="2"/>
          <c:tx>
            <c:v>HD</c:v>
          </c:tx>
          <c:spPr>
            <a:solidFill>
              <a:schemeClr val="bg1"/>
            </a:solidFill>
            <a:ln>
              <a:solidFill>
                <a:schemeClr val="tx1"/>
              </a:solidFill>
            </a:ln>
            <a:effectLst/>
          </c:spPr>
          <c:invertIfNegative val="0"/>
          <c:val>
            <c:numRef>
              <c:f>'Discom. days @ each sumer month'!$L$11:$P$11</c:f>
              <c:numCache>
                <c:formatCode>General</c:formatCode>
                <c:ptCount val="5"/>
                <c:pt idx="0">
                  <c:v>0</c:v>
                </c:pt>
                <c:pt idx="1">
                  <c:v>0</c:v>
                </c:pt>
                <c:pt idx="2">
                  <c:v>0.37</c:v>
                </c:pt>
                <c:pt idx="3">
                  <c:v>0.37</c:v>
                </c:pt>
                <c:pt idx="4">
                  <c:v>0</c:v>
                </c:pt>
              </c:numCache>
            </c:numRef>
          </c:val>
          <c:extLst>
            <c:ext xmlns:c16="http://schemas.microsoft.com/office/drawing/2014/chart" uri="{C3380CC4-5D6E-409C-BE32-E72D297353CC}">
              <c16:uniqueId val="{00000002-B2F8-476C-893E-02B2F0227718}"/>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month'!$Q$11:$U$11</c:f>
              <c:numCache>
                <c:formatCode>General</c:formatCode>
                <c:ptCount val="5"/>
                <c:pt idx="0">
                  <c:v>0</c:v>
                </c:pt>
                <c:pt idx="1">
                  <c:v>0.15</c:v>
                </c:pt>
                <c:pt idx="2">
                  <c:v>2.78</c:v>
                </c:pt>
                <c:pt idx="3">
                  <c:v>3.61</c:v>
                </c:pt>
                <c:pt idx="4">
                  <c:v>0.44</c:v>
                </c:pt>
              </c:numCache>
            </c:numRef>
          </c:val>
          <c:extLst>
            <c:ext xmlns:c16="http://schemas.microsoft.com/office/drawing/2014/chart" uri="{C3380CC4-5D6E-409C-BE32-E72D297353CC}">
              <c16:uniqueId val="{00000003-B2F8-476C-893E-02B2F0227718}"/>
            </c:ext>
          </c:extLst>
        </c:ser>
        <c:ser>
          <c:idx val="4"/>
          <c:order val="4"/>
          <c:tx>
            <c:v>HI</c:v>
          </c:tx>
          <c:spPr>
            <a:solidFill>
              <a:srgbClr val="C00000">
                <a:alpha val="40000"/>
              </a:srgbClr>
            </a:solidFill>
            <a:ln>
              <a:solidFill>
                <a:schemeClr val="tx1"/>
              </a:solidFill>
            </a:ln>
            <a:effectLst/>
          </c:spPr>
          <c:invertIfNegative val="0"/>
          <c:val>
            <c:numRef>
              <c:f>'Discom. days @ each sumer month'!$V$11:$Z$11</c:f>
              <c:numCache>
                <c:formatCode>General</c:formatCode>
                <c:ptCount val="5"/>
                <c:pt idx="0">
                  <c:v>7.44</c:v>
                </c:pt>
                <c:pt idx="1">
                  <c:v>2.56</c:v>
                </c:pt>
                <c:pt idx="2">
                  <c:v>9.49</c:v>
                </c:pt>
                <c:pt idx="3">
                  <c:v>9.32</c:v>
                </c:pt>
                <c:pt idx="4">
                  <c:v>2.02</c:v>
                </c:pt>
              </c:numCache>
            </c:numRef>
          </c:val>
          <c:extLst>
            <c:ext xmlns:c16="http://schemas.microsoft.com/office/drawing/2014/chart" uri="{C3380CC4-5D6E-409C-BE32-E72D297353CC}">
              <c16:uniqueId val="{00000004-B2F8-476C-893E-02B2F0227718}"/>
            </c:ext>
          </c:extLst>
        </c:ser>
        <c:dLbls>
          <c:showLegendKey val="0"/>
          <c:showVal val="0"/>
          <c:showCatName val="0"/>
          <c:showSerName val="0"/>
          <c:showPercent val="0"/>
          <c:showBubbleSize val="0"/>
        </c:dLbls>
        <c:gapWidth val="219"/>
        <c:overlap val="-27"/>
        <c:axId val="494291775"/>
        <c:axId val="494289855"/>
      </c:barChart>
      <c:catAx>
        <c:axId val="49429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89855"/>
        <c:crosses val="autoZero"/>
        <c:auto val="1"/>
        <c:lblAlgn val="ctr"/>
        <c:lblOffset val="100"/>
        <c:noMultiLvlLbl val="0"/>
      </c:catAx>
      <c:valAx>
        <c:axId val="494289855"/>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month'!$B$12:$F$12</c:f>
              <c:numCache>
                <c:formatCode>General</c:formatCode>
                <c:ptCount val="5"/>
                <c:pt idx="0">
                  <c:v>31</c:v>
                </c:pt>
                <c:pt idx="1">
                  <c:v>30</c:v>
                </c:pt>
                <c:pt idx="2">
                  <c:v>31</c:v>
                </c:pt>
                <c:pt idx="3">
                  <c:v>31</c:v>
                </c:pt>
                <c:pt idx="4">
                  <c:v>30</c:v>
                </c:pt>
              </c:numCache>
            </c:numRef>
          </c:val>
          <c:extLst>
            <c:ext xmlns:c16="http://schemas.microsoft.com/office/drawing/2014/chart" uri="{C3380CC4-5D6E-409C-BE32-E72D297353CC}">
              <c16:uniqueId val="{00000000-E8F0-49E7-89F3-D61AB778FD1A}"/>
            </c:ext>
          </c:extLst>
        </c:ser>
        <c:ser>
          <c:idx val="1"/>
          <c:order val="1"/>
          <c:tx>
            <c:v>ET</c:v>
          </c:tx>
          <c:spPr>
            <a:solidFill>
              <a:schemeClr val="tx1"/>
            </a:solidFill>
            <a:ln>
              <a:solidFill>
                <a:schemeClr val="tx1"/>
              </a:solidFill>
            </a:ln>
            <a:effectLst/>
          </c:spPr>
          <c:invertIfNegative val="0"/>
          <c:val>
            <c:numRef>
              <c:f>'Discom. days @ each sumer month'!$G$12:$K$12</c:f>
              <c:numCache>
                <c:formatCode>General</c:formatCode>
                <c:ptCount val="5"/>
                <c:pt idx="0">
                  <c:v>30.12</c:v>
                </c:pt>
                <c:pt idx="1">
                  <c:v>30</c:v>
                </c:pt>
                <c:pt idx="2">
                  <c:v>31</c:v>
                </c:pt>
                <c:pt idx="3">
                  <c:v>31</c:v>
                </c:pt>
                <c:pt idx="4">
                  <c:v>30</c:v>
                </c:pt>
              </c:numCache>
            </c:numRef>
          </c:val>
          <c:extLst>
            <c:ext xmlns:c16="http://schemas.microsoft.com/office/drawing/2014/chart" uri="{C3380CC4-5D6E-409C-BE32-E72D297353CC}">
              <c16:uniqueId val="{00000001-E8F0-49E7-89F3-D61AB778FD1A}"/>
            </c:ext>
          </c:extLst>
        </c:ser>
        <c:ser>
          <c:idx val="2"/>
          <c:order val="2"/>
          <c:tx>
            <c:v>HD</c:v>
          </c:tx>
          <c:spPr>
            <a:solidFill>
              <a:schemeClr val="bg1"/>
            </a:solidFill>
            <a:ln>
              <a:solidFill>
                <a:schemeClr val="tx1"/>
              </a:solidFill>
            </a:ln>
            <a:effectLst/>
          </c:spPr>
          <c:invertIfNegative val="0"/>
          <c:val>
            <c:numRef>
              <c:f>'Discom. days @ each sumer month'!$L$12:$P$12</c:f>
              <c:numCache>
                <c:formatCode>General</c:formatCode>
                <c:ptCount val="5"/>
                <c:pt idx="0">
                  <c:v>15.32</c:v>
                </c:pt>
                <c:pt idx="1">
                  <c:v>27.44</c:v>
                </c:pt>
                <c:pt idx="2">
                  <c:v>30.88</c:v>
                </c:pt>
                <c:pt idx="3">
                  <c:v>30.85</c:v>
                </c:pt>
                <c:pt idx="4">
                  <c:v>29.34</c:v>
                </c:pt>
              </c:numCache>
            </c:numRef>
          </c:val>
          <c:extLst>
            <c:ext xmlns:c16="http://schemas.microsoft.com/office/drawing/2014/chart" uri="{C3380CC4-5D6E-409C-BE32-E72D297353CC}">
              <c16:uniqueId val="{00000002-E8F0-49E7-89F3-D61AB778FD1A}"/>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month'!$Q$12:$U$12</c:f>
              <c:numCache>
                <c:formatCode>General</c:formatCode>
                <c:ptCount val="5"/>
                <c:pt idx="0">
                  <c:v>24.24</c:v>
                </c:pt>
                <c:pt idx="1">
                  <c:v>29.95</c:v>
                </c:pt>
                <c:pt idx="2">
                  <c:v>31</c:v>
                </c:pt>
                <c:pt idx="3">
                  <c:v>31</c:v>
                </c:pt>
                <c:pt idx="4">
                  <c:v>30</c:v>
                </c:pt>
              </c:numCache>
            </c:numRef>
          </c:val>
          <c:extLst>
            <c:ext xmlns:c16="http://schemas.microsoft.com/office/drawing/2014/chart" uri="{C3380CC4-5D6E-409C-BE32-E72D297353CC}">
              <c16:uniqueId val="{00000003-E8F0-49E7-89F3-D61AB778FD1A}"/>
            </c:ext>
          </c:extLst>
        </c:ser>
        <c:ser>
          <c:idx val="4"/>
          <c:order val="4"/>
          <c:tx>
            <c:v>HI</c:v>
          </c:tx>
          <c:spPr>
            <a:solidFill>
              <a:srgbClr val="C00000">
                <a:alpha val="40000"/>
              </a:srgbClr>
            </a:solidFill>
            <a:ln>
              <a:solidFill>
                <a:schemeClr val="tx1"/>
              </a:solidFill>
            </a:ln>
            <a:effectLst/>
          </c:spPr>
          <c:invertIfNegative val="0"/>
          <c:val>
            <c:numRef>
              <c:f>'Discom. days @ each sumer month'!$V$12:$Z$12</c:f>
              <c:numCache>
                <c:formatCode>General</c:formatCode>
                <c:ptCount val="5"/>
                <c:pt idx="0">
                  <c:v>26.73</c:v>
                </c:pt>
                <c:pt idx="1">
                  <c:v>29.98</c:v>
                </c:pt>
                <c:pt idx="2">
                  <c:v>31</c:v>
                </c:pt>
                <c:pt idx="3">
                  <c:v>31</c:v>
                </c:pt>
                <c:pt idx="4">
                  <c:v>30</c:v>
                </c:pt>
              </c:numCache>
            </c:numRef>
          </c:val>
          <c:extLst>
            <c:ext xmlns:c16="http://schemas.microsoft.com/office/drawing/2014/chart" uri="{C3380CC4-5D6E-409C-BE32-E72D297353CC}">
              <c16:uniqueId val="{00000004-E8F0-49E7-89F3-D61AB778FD1A}"/>
            </c:ext>
          </c:extLst>
        </c:ser>
        <c:dLbls>
          <c:showLegendKey val="0"/>
          <c:showVal val="0"/>
          <c:showCatName val="0"/>
          <c:showSerName val="0"/>
          <c:showPercent val="0"/>
          <c:showBubbleSize val="0"/>
        </c:dLbls>
        <c:gapWidth val="219"/>
        <c:overlap val="-27"/>
        <c:axId val="494279295"/>
        <c:axId val="494269695"/>
      </c:barChart>
      <c:catAx>
        <c:axId val="49427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69695"/>
        <c:crosses val="autoZero"/>
        <c:auto val="1"/>
        <c:lblAlgn val="ctr"/>
        <c:lblOffset val="100"/>
        <c:noMultiLvlLbl val="0"/>
      </c:catAx>
      <c:valAx>
        <c:axId val="494269695"/>
        <c:scaling>
          <c:orientation val="minMax"/>
          <c:min val="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7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month'!$B$13:$F$13</c:f>
              <c:numCache>
                <c:formatCode>General</c:formatCode>
                <c:ptCount val="5"/>
                <c:pt idx="0">
                  <c:v>2.4E-2</c:v>
                </c:pt>
                <c:pt idx="1">
                  <c:v>1.56</c:v>
                </c:pt>
                <c:pt idx="2">
                  <c:v>7.51</c:v>
                </c:pt>
                <c:pt idx="3">
                  <c:v>8.26</c:v>
                </c:pt>
                <c:pt idx="4">
                  <c:v>0.60899999999999999</c:v>
                </c:pt>
              </c:numCache>
            </c:numRef>
          </c:val>
          <c:extLst>
            <c:ext xmlns:c16="http://schemas.microsoft.com/office/drawing/2014/chart" uri="{C3380CC4-5D6E-409C-BE32-E72D297353CC}">
              <c16:uniqueId val="{00000000-28A6-4350-AF34-FC6BEA6ADD96}"/>
            </c:ext>
          </c:extLst>
        </c:ser>
        <c:ser>
          <c:idx val="1"/>
          <c:order val="1"/>
          <c:tx>
            <c:v>ET</c:v>
          </c:tx>
          <c:spPr>
            <a:solidFill>
              <a:schemeClr val="tx1"/>
            </a:solidFill>
            <a:ln>
              <a:solidFill>
                <a:schemeClr val="tx1"/>
              </a:solidFill>
            </a:ln>
            <a:effectLst/>
          </c:spPr>
          <c:invertIfNegative val="0"/>
          <c:val>
            <c:numRef>
              <c:f>'Discom. days @ each sumer month'!$G$13:$K$13</c:f>
              <c:numCache>
                <c:formatCode>General</c:formatCode>
                <c:ptCount val="5"/>
                <c:pt idx="0">
                  <c:v>0</c:v>
                </c:pt>
                <c:pt idx="1">
                  <c:v>0.41</c:v>
                </c:pt>
                <c:pt idx="2">
                  <c:v>2.39</c:v>
                </c:pt>
                <c:pt idx="3">
                  <c:v>2.54</c:v>
                </c:pt>
                <c:pt idx="4">
                  <c:v>0.24</c:v>
                </c:pt>
              </c:numCache>
            </c:numRef>
          </c:val>
          <c:extLst>
            <c:ext xmlns:c16="http://schemas.microsoft.com/office/drawing/2014/chart" uri="{C3380CC4-5D6E-409C-BE32-E72D297353CC}">
              <c16:uniqueId val="{00000001-28A6-4350-AF34-FC6BEA6ADD96}"/>
            </c:ext>
          </c:extLst>
        </c:ser>
        <c:ser>
          <c:idx val="2"/>
          <c:order val="2"/>
          <c:tx>
            <c:v>HD</c:v>
          </c:tx>
          <c:spPr>
            <a:solidFill>
              <a:schemeClr val="bg1"/>
            </a:solidFill>
            <a:ln>
              <a:solidFill>
                <a:schemeClr val="tx1"/>
              </a:solidFill>
            </a:ln>
            <a:effectLst/>
          </c:spPr>
          <c:invertIfNegative val="0"/>
          <c:val>
            <c:numRef>
              <c:f>'Discom. days @ each sumer month'!$L$13:$P$13</c:f>
              <c:numCache>
                <c:formatCode>General</c:formatCode>
                <c:ptCount val="5"/>
                <c:pt idx="0">
                  <c:v>0</c:v>
                </c:pt>
                <c:pt idx="1">
                  <c:v>0</c:v>
                </c:pt>
                <c:pt idx="2">
                  <c:v>4.9000000000000002E-2</c:v>
                </c:pt>
                <c:pt idx="3">
                  <c:v>0.34</c:v>
                </c:pt>
                <c:pt idx="4">
                  <c:v>0</c:v>
                </c:pt>
              </c:numCache>
            </c:numRef>
          </c:val>
          <c:extLst>
            <c:ext xmlns:c16="http://schemas.microsoft.com/office/drawing/2014/chart" uri="{C3380CC4-5D6E-409C-BE32-E72D297353CC}">
              <c16:uniqueId val="{00000002-28A6-4350-AF34-FC6BEA6ADD96}"/>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month'!$Q$13:$U$13</c:f>
              <c:numCache>
                <c:formatCode>General</c:formatCode>
                <c:ptCount val="5"/>
                <c:pt idx="0">
                  <c:v>0</c:v>
                </c:pt>
                <c:pt idx="1">
                  <c:v>0.37</c:v>
                </c:pt>
                <c:pt idx="2">
                  <c:v>3.37</c:v>
                </c:pt>
                <c:pt idx="3">
                  <c:v>4.51</c:v>
                </c:pt>
                <c:pt idx="4">
                  <c:v>0.27</c:v>
                </c:pt>
              </c:numCache>
            </c:numRef>
          </c:val>
          <c:extLst>
            <c:ext xmlns:c16="http://schemas.microsoft.com/office/drawing/2014/chart" uri="{C3380CC4-5D6E-409C-BE32-E72D297353CC}">
              <c16:uniqueId val="{00000003-28A6-4350-AF34-FC6BEA6ADD96}"/>
            </c:ext>
          </c:extLst>
        </c:ser>
        <c:ser>
          <c:idx val="4"/>
          <c:order val="4"/>
          <c:tx>
            <c:v>HI</c:v>
          </c:tx>
          <c:spPr>
            <a:solidFill>
              <a:srgbClr val="C00000">
                <a:alpha val="40000"/>
              </a:srgbClr>
            </a:solidFill>
            <a:ln>
              <a:solidFill>
                <a:schemeClr val="tx1"/>
              </a:solidFill>
            </a:ln>
            <a:effectLst/>
          </c:spPr>
          <c:invertIfNegative val="0"/>
          <c:val>
            <c:numRef>
              <c:f>'Discom. days @ each sumer month'!$V$13:$Z$13</c:f>
              <c:numCache>
                <c:formatCode>General</c:formatCode>
                <c:ptCount val="5"/>
                <c:pt idx="0">
                  <c:v>2.15</c:v>
                </c:pt>
                <c:pt idx="1">
                  <c:v>4.9000000000000002E-2</c:v>
                </c:pt>
                <c:pt idx="2">
                  <c:v>0.39</c:v>
                </c:pt>
                <c:pt idx="3">
                  <c:v>0.85</c:v>
                </c:pt>
                <c:pt idx="4">
                  <c:v>0</c:v>
                </c:pt>
              </c:numCache>
            </c:numRef>
          </c:val>
          <c:extLst>
            <c:ext xmlns:c16="http://schemas.microsoft.com/office/drawing/2014/chart" uri="{C3380CC4-5D6E-409C-BE32-E72D297353CC}">
              <c16:uniqueId val="{00000004-28A6-4350-AF34-FC6BEA6ADD96}"/>
            </c:ext>
          </c:extLst>
        </c:ser>
        <c:dLbls>
          <c:showLegendKey val="0"/>
          <c:showVal val="0"/>
          <c:showCatName val="0"/>
          <c:showSerName val="0"/>
          <c:showPercent val="0"/>
          <c:showBubbleSize val="0"/>
        </c:dLbls>
        <c:gapWidth val="219"/>
        <c:overlap val="-27"/>
        <c:axId val="148348479"/>
        <c:axId val="148351839"/>
      </c:barChart>
      <c:catAx>
        <c:axId val="14834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51839"/>
        <c:crosses val="autoZero"/>
        <c:auto val="1"/>
        <c:lblAlgn val="ctr"/>
        <c:lblOffset val="100"/>
        <c:noMultiLvlLbl val="0"/>
      </c:catAx>
      <c:valAx>
        <c:axId val="148351839"/>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4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month'!$B$14:$F$14</c:f>
              <c:numCache>
                <c:formatCode>General</c:formatCode>
                <c:ptCount val="5"/>
                <c:pt idx="0">
                  <c:v>16.21</c:v>
                </c:pt>
                <c:pt idx="1">
                  <c:v>27.51</c:v>
                </c:pt>
                <c:pt idx="2">
                  <c:v>30.95</c:v>
                </c:pt>
                <c:pt idx="3">
                  <c:v>31</c:v>
                </c:pt>
                <c:pt idx="4">
                  <c:v>28.92</c:v>
                </c:pt>
              </c:numCache>
            </c:numRef>
          </c:val>
          <c:extLst>
            <c:ext xmlns:c16="http://schemas.microsoft.com/office/drawing/2014/chart" uri="{C3380CC4-5D6E-409C-BE32-E72D297353CC}">
              <c16:uniqueId val="{00000000-E484-4DDE-ACE3-CF9DF6635669}"/>
            </c:ext>
          </c:extLst>
        </c:ser>
        <c:ser>
          <c:idx val="1"/>
          <c:order val="1"/>
          <c:tx>
            <c:v>ET</c:v>
          </c:tx>
          <c:spPr>
            <a:solidFill>
              <a:schemeClr val="tx1"/>
            </a:solidFill>
            <a:ln>
              <a:solidFill>
                <a:schemeClr val="tx1"/>
              </a:solidFill>
            </a:ln>
            <a:effectLst/>
          </c:spPr>
          <c:invertIfNegative val="0"/>
          <c:val>
            <c:numRef>
              <c:f>'Discom. days @ each sumer month'!$G$14:$K$14</c:f>
              <c:numCache>
                <c:formatCode>General</c:formatCode>
                <c:ptCount val="5"/>
                <c:pt idx="0">
                  <c:v>8.15</c:v>
                </c:pt>
                <c:pt idx="1">
                  <c:v>19.899999999999999</c:v>
                </c:pt>
                <c:pt idx="2">
                  <c:v>29.15</c:v>
                </c:pt>
                <c:pt idx="3">
                  <c:v>30.51</c:v>
                </c:pt>
                <c:pt idx="4">
                  <c:v>24.39</c:v>
                </c:pt>
              </c:numCache>
            </c:numRef>
          </c:val>
          <c:extLst>
            <c:ext xmlns:c16="http://schemas.microsoft.com/office/drawing/2014/chart" uri="{C3380CC4-5D6E-409C-BE32-E72D297353CC}">
              <c16:uniqueId val="{00000001-E484-4DDE-ACE3-CF9DF6635669}"/>
            </c:ext>
          </c:extLst>
        </c:ser>
        <c:ser>
          <c:idx val="2"/>
          <c:order val="2"/>
          <c:tx>
            <c:v>HD</c:v>
          </c:tx>
          <c:spPr>
            <a:solidFill>
              <a:schemeClr val="bg1"/>
            </a:solidFill>
            <a:ln>
              <a:solidFill>
                <a:schemeClr val="tx1"/>
              </a:solidFill>
            </a:ln>
            <a:effectLst/>
          </c:spPr>
          <c:invertIfNegative val="0"/>
          <c:val>
            <c:numRef>
              <c:f>'Discom. days @ each sumer month'!$L$14:$P$14</c:f>
              <c:numCache>
                <c:formatCode>General</c:formatCode>
                <c:ptCount val="5"/>
                <c:pt idx="0">
                  <c:v>2.4E-2</c:v>
                </c:pt>
                <c:pt idx="1">
                  <c:v>0.37</c:v>
                </c:pt>
                <c:pt idx="2">
                  <c:v>3.44</c:v>
                </c:pt>
                <c:pt idx="3">
                  <c:v>5.24</c:v>
                </c:pt>
                <c:pt idx="4">
                  <c:v>1.51</c:v>
                </c:pt>
              </c:numCache>
            </c:numRef>
          </c:val>
          <c:extLst>
            <c:ext xmlns:c16="http://schemas.microsoft.com/office/drawing/2014/chart" uri="{C3380CC4-5D6E-409C-BE32-E72D297353CC}">
              <c16:uniqueId val="{00000002-E484-4DDE-ACE3-CF9DF6635669}"/>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month'!$Q$14:$U$14</c:f>
              <c:numCache>
                <c:formatCode>General</c:formatCode>
                <c:ptCount val="5"/>
                <c:pt idx="0">
                  <c:v>1.07</c:v>
                </c:pt>
                <c:pt idx="1">
                  <c:v>8.9</c:v>
                </c:pt>
                <c:pt idx="2">
                  <c:v>23.68</c:v>
                </c:pt>
                <c:pt idx="3">
                  <c:v>27.17</c:v>
                </c:pt>
                <c:pt idx="4">
                  <c:v>15.78</c:v>
                </c:pt>
              </c:numCache>
            </c:numRef>
          </c:val>
          <c:extLst>
            <c:ext xmlns:c16="http://schemas.microsoft.com/office/drawing/2014/chart" uri="{C3380CC4-5D6E-409C-BE32-E72D297353CC}">
              <c16:uniqueId val="{00000003-E484-4DDE-ACE3-CF9DF6635669}"/>
            </c:ext>
          </c:extLst>
        </c:ser>
        <c:ser>
          <c:idx val="4"/>
          <c:order val="4"/>
          <c:tx>
            <c:v>HI</c:v>
          </c:tx>
          <c:spPr>
            <a:solidFill>
              <a:srgbClr val="C00000">
                <a:alpha val="40000"/>
              </a:srgbClr>
            </a:solidFill>
            <a:ln>
              <a:solidFill>
                <a:schemeClr val="tx1"/>
              </a:solidFill>
            </a:ln>
            <a:effectLst/>
          </c:spPr>
          <c:invertIfNegative val="0"/>
          <c:val>
            <c:numRef>
              <c:f>'Discom. days @ each sumer month'!$V$14:$Z$14</c:f>
              <c:numCache>
                <c:formatCode>General</c:formatCode>
                <c:ptCount val="5"/>
                <c:pt idx="0">
                  <c:v>2.37</c:v>
                </c:pt>
                <c:pt idx="1">
                  <c:v>7.59</c:v>
                </c:pt>
                <c:pt idx="2">
                  <c:v>20.05</c:v>
                </c:pt>
                <c:pt idx="3">
                  <c:v>22.61</c:v>
                </c:pt>
                <c:pt idx="4">
                  <c:v>10.07</c:v>
                </c:pt>
              </c:numCache>
            </c:numRef>
          </c:val>
          <c:extLst>
            <c:ext xmlns:c16="http://schemas.microsoft.com/office/drawing/2014/chart" uri="{C3380CC4-5D6E-409C-BE32-E72D297353CC}">
              <c16:uniqueId val="{00000004-E484-4DDE-ACE3-CF9DF6635669}"/>
            </c:ext>
          </c:extLst>
        </c:ser>
        <c:dLbls>
          <c:showLegendKey val="0"/>
          <c:showVal val="0"/>
          <c:showCatName val="0"/>
          <c:showSerName val="0"/>
          <c:showPercent val="0"/>
          <c:showBubbleSize val="0"/>
        </c:dLbls>
        <c:gapWidth val="219"/>
        <c:overlap val="-27"/>
        <c:axId val="288391711"/>
        <c:axId val="1694751039"/>
      </c:barChart>
      <c:catAx>
        <c:axId val="28839171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94751039"/>
        <c:crosses val="autoZero"/>
        <c:auto val="1"/>
        <c:lblAlgn val="ctr"/>
        <c:lblOffset val="100"/>
        <c:noMultiLvlLbl val="0"/>
      </c:catAx>
      <c:valAx>
        <c:axId val="1694751039"/>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month'!$B$15:$F$15</c:f>
              <c:numCache>
                <c:formatCode>General</c:formatCode>
                <c:ptCount val="5"/>
                <c:pt idx="0">
                  <c:v>30.9</c:v>
                </c:pt>
                <c:pt idx="1">
                  <c:v>30</c:v>
                </c:pt>
                <c:pt idx="2">
                  <c:v>31</c:v>
                </c:pt>
                <c:pt idx="3">
                  <c:v>31</c:v>
                </c:pt>
                <c:pt idx="4">
                  <c:v>30</c:v>
                </c:pt>
              </c:numCache>
            </c:numRef>
          </c:val>
          <c:extLst>
            <c:ext xmlns:c16="http://schemas.microsoft.com/office/drawing/2014/chart" uri="{C3380CC4-5D6E-409C-BE32-E72D297353CC}">
              <c16:uniqueId val="{00000000-9A10-4D8D-978C-09B581D6809B}"/>
            </c:ext>
          </c:extLst>
        </c:ser>
        <c:ser>
          <c:idx val="1"/>
          <c:order val="1"/>
          <c:tx>
            <c:v>ET</c:v>
          </c:tx>
          <c:spPr>
            <a:solidFill>
              <a:schemeClr val="tx1"/>
            </a:solidFill>
            <a:ln>
              <a:solidFill>
                <a:schemeClr val="tx1"/>
              </a:solidFill>
            </a:ln>
            <a:effectLst/>
          </c:spPr>
          <c:invertIfNegative val="0"/>
          <c:val>
            <c:numRef>
              <c:f>'Discom. days @ each sumer month'!$G$15:$K$15</c:f>
              <c:numCache>
                <c:formatCode>General</c:formatCode>
                <c:ptCount val="5"/>
                <c:pt idx="0">
                  <c:v>29.71</c:v>
                </c:pt>
                <c:pt idx="1">
                  <c:v>30</c:v>
                </c:pt>
                <c:pt idx="2">
                  <c:v>31</c:v>
                </c:pt>
                <c:pt idx="3">
                  <c:v>31</c:v>
                </c:pt>
                <c:pt idx="4">
                  <c:v>30</c:v>
                </c:pt>
              </c:numCache>
            </c:numRef>
          </c:val>
          <c:extLst>
            <c:ext xmlns:c16="http://schemas.microsoft.com/office/drawing/2014/chart" uri="{C3380CC4-5D6E-409C-BE32-E72D297353CC}">
              <c16:uniqueId val="{00000001-9A10-4D8D-978C-09B581D6809B}"/>
            </c:ext>
          </c:extLst>
        </c:ser>
        <c:ser>
          <c:idx val="2"/>
          <c:order val="2"/>
          <c:tx>
            <c:v>HD</c:v>
          </c:tx>
          <c:spPr>
            <a:solidFill>
              <a:schemeClr val="bg1"/>
            </a:solidFill>
            <a:ln>
              <a:solidFill>
                <a:schemeClr val="tx1"/>
              </a:solidFill>
            </a:ln>
            <a:effectLst/>
          </c:spPr>
          <c:invertIfNegative val="0"/>
          <c:val>
            <c:numRef>
              <c:f>'Discom. days @ each sumer month'!$L$15:$P$15</c:f>
              <c:numCache>
                <c:formatCode>General</c:formatCode>
                <c:ptCount val="5"/>
                <c:pt idx="0">
                  <c:v>8.61</c:v>
                </c:pt>
                <c:pt idx="1">
                  <c:v>21.83</c:v>
                </c:pt>
                <c:pt idx="2">
                  <c:v>29.61</c:v>
                </c:pt>
                <c:pt idx="3">
                  <c:v>28.68</c:v>
                </c:pt>
                <c:pt idx="4">
                  <c:v>17.12</c:v>
                </c:pt>
              </c:numCache>
            </c:numRef>
          </c:val>
          <c:extLst>
            <c:ext xmlns:c16="http://schemas.microsoft.com/office/drawing/2014/chart" uri="{C3380CC4-5D6E-409C-BE32-E72D297353CC}">
              <c16:uniqueId val="{00000002-9A10-4D8D-978C-09B581D6809B}"/>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month'!$Q$15:$U$15</c:f>
              <c:numCache>
                <c:formatCode>General</c:formatCode>
                <c:ptCount val="5"/>
                <c:pt idx="0">
                  <c:v>17.149999999999999</c:v>
                </c:pt>
                <c:pt idx="1">
                  <c:v>27.17</c:v>
                </c:pt>
                <c:pt idx="2">
                  <c:v>30.85</c:v>
                </c:pt>
                <c:pt idx="3">
                  <c:v>30.8</c:v>
                </c:pt>
                <c:pt idx="4">
                  <c:v>25.95</c:v>
                </c:pt>
              </c:numCache>
            </c:numRef>
          </c:val>
          <c:extLst>
            <c:ext xmlns:c16="http://schemas.microsoft.com/office/drawing/2014/chart" uri="{C3380CC4-5D6E-409C-BE32-E72D297353CC}">
              <c16:uniqueId val="{00000003-9A10-4D8D-978C-09B581D6809B}"/>
            </c:ext>
          </c:extLst>
        </c:ser>
        <c:ser>
          <c:idx val="4"/>
          <c:order val="4"/>
          <c:tx>
            <c:v>HI</c:v>
          </c:tx>
          <c:spPr>
            <a:solidFill>
              <a:srgbClr val="C00000">
                <a:alpha val="40000"/>
              </a:srgbClr>
            </a:solidFill>
            <a:ln>
              <a:solidFill>
                <a:schemeClr val="tx1"/>
              </a:solidFill>
            </a:ln>
            <a:effectLst/>
          </c:spPr>
          <c:invertIfNegative val="0"/>
          <c:val>
            <c:numRef>
              <c:f>'Discom. days @ each sumer month'!$V$15:$Z$15</c:f>
              <c:numCache>
                <c:formatCode>General</c:formatCode>
                <c:ptCount val="5"/>
                <c:pt idx="0">
                  <c:v>27.12</c:v>
                </c:pt>
                <c:pt idx="1">
                  <c:v>30</c:v>
                </c:pt>
                <c:pt idx="2">
                  <c:v>31</c:v>
                </c:pt>
                <c:pt idx="3">
                  <c:v>31</c:v>
                </c:pt>
                <c:pt idx="4">
                  <c:v>29.8</c:v>
                </c:pt>
              </c:numCache>
            </c:numRef>
          </c:val>
          <c:extLst>
            <c:ext xmlns:c16="http://schemas.microsoft.com/office/drawing/2014/chart" uri="{C3380CC4-5D6E-409C-BE32-E72D297353CC}">
              <c16:uniqueId val="{00000004-9A10-4D8D-978C-09B581D6809B}"/>
            </c:ext>
          </c:extLst>
        </c:ser>
        <c:dLbls>
          <c:showLegendKey val="0"/>
          <c:showVal val="0"/>
          <c:showCatName val="0"/>
          <c:showSerName val="0"/>
          <c:showPercent val="0"/>
          <c:showBubbleSize val="0"/>
        </c:dLbls>
        <c:gapWidth val="219"/>
        <c:overlap val="-27"/>
        <c:axId val="479734815"/>
        <c:axId val="479746815"/>
      </c:barChart>
      <c:catAx>
        <c:axId val="47973481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9746815"/>
        <c:crosses val="autoZero"/>
        <c:auto val="1"/>
        <c:lblAlgn val="ctr"/>
        <c:lblOffset val="100"/>
        <c:noMultiLvlLbl val="0"/>
      </c:catAx>
      <c:valAx>
        <c:axId val="479746815"/>
        <c:scaling>
          <c:orientation val="minMax"/>
          <c:min val="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973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month'!$B$16:$F$16</c:f>
              <c:numCache>
                <c:formatCode>General</c:formatCode>
                <c:ptCount val="5"/>
                <c:pt idx="0">
                  <c:v>25.75</c:v>
                </c:pt>
                <c:pt idx="1">
                  <c:v>30</c:v>
                </c:pt>
                <c:pt idx="2">
                  <c:v>31</c:v>
                </c:pt>
                <c:pt idx="3">
                  <c:v>31</c:v>
                </c:pt>
                <c:pt idx="4">
                  <c:v>30</c:v>
                </c:pt>
              </c:numCache>
            </c:numRef>
          </c:val>
          <c:extLst>
            <c:ext xmlns:c16="http://schemas.microsoft.com/office/drawing/2014/chart" uri="{C3380CC4-5D6E-409C-BE32-E72D297353CC}">
              <c16:uniqueId val="{00000000-1206-415B-B836-021034F5D35C}"/>
            </c:ext>
          </c:extLst>
        </c:ser>
        <c:ser>
          <c:idx val="1"/>
          <c:order val="1"/>
          <c:tx>
            <c:v>ET</c:v>
          </c:tx>
          <c:spPr>
            <a:solidFill>
              <a:schemeClr val="tx1"/>
            </a:solidFill>
            <a:ln>
              <a:solidFill>
                <a:schemeClr val="tx1"/>
              </a:solidFill>
            </a:ln>
            <a:effectLst/>
          </c:spPr>
          <c:invertIfNegative val="0"/>
          <c:val>
            <c:numRef>
              <c:f>'Discom. days @ each sumer month'!$G$16:$K$16</c:f>
              <c:numCache>
                <c:formatCode>General</c:formatCode>
                <c:ptCount val="5"/>
                <c:pt idx="0">
                  <c:v>14.61</c:v>
                </c:pt>
                <c:pt idx="1">
                  <c:v>29.66</c:v>
                </c:pt>
                <c:pt idx="2">
                  <c:v>31</c:v>
                </c:pt>
                <c:pt idx="3">
                  <c:v>31</c:v>
                </c:pt>
                <c:pt idx="4">
                  <c:v>30</c:v>
                </c:pt>
              </c:numCache>
            </c:numRef>
          </c:val>
          <c:extLst>
            <c:ext xmlns:c16="http://schemas.microsoft.com/office/drawing/2014/chart" uri="{C3380CC4-5D6E-409C-BE32-E72D297353CC}">
              <c16:uniqueId val="{00000001-1206-415B-B836-021034F5D35C}"/>
            </c:ext>
          </c:extLst>
        </c:ser>
        <c:ser>
          <c:idx val="2"/>
          <c:order val="2"/>
          <c:tx>
            <c:v>HD</c:v>
          </c:tx>
          <c:spPr>
            <a:solidFill>
              <a:schemeClr val="bg1"/>
            </a:solidFill>
            <a:ln>
              <a:solidFill>
                <a:schemeClr val="tx1"/>
              </a:solidFill>
            </a:ln>
            <a:effectLst/>
          </c:spPr>
          <c:invertIfNegative val="0"/>
          <c:val>
            <c:numRef>
              <c:f>'Discom. days @ each sumer month'!$L$16:$P$16</c:f>
              <c:numCache>
                <c:formatCode>General</c:formatCode>
                <c:ptCount val="5"/>
                <c:pt idx="0">
                  <c:v>13.17</c:v>
                </c:pt>
                <c:pt idx="1">
                  <c:v>27.88</c:v>
                </c:pt>
                <c:pt idx="2">
                  <c:v>31</c:v>
                </c:pt>
                <c:pt idx="3">
                  <c:v>31</c:v>
                </c:pt>
                <c:pt idx="4">
                  <c:v>29.58</c:v>
                </c:pt>
              </c:numCache>
            </c:numRef>
          </c:val>
          <c:extLst>
            <c:ext xmlns:c16="http://schemas.microsoft.com/office/drawing/2014/chart" uri="{C3380CC4-5D6E-409C-BE32-E72D297353CC}">
              <c16:uniqueId val="{00000002-1206-415B-B836-021034F5D35C}"/>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month'!$Q$16:$U$16</c:f>
              <c:numCache>
                <c:formatCode>General</c:formatCode>
                <c:ptCount val="5"/>
                <c:pt idx="0">
                  <c:v>15.76</c:v>
                </c:pt>
                <c:pt idx="1">
                  <c:v>29.8</c:v>
                </c:pt>
                <c:pt idx="2">
                  <c:v>31</c:v>
                </c:pt>
                <c:pt idx="3">
                  <c:v>31</c:v>
                </c:pt>
                <c:pt idx="4">
                  <c:v>30</c:v>
                </c:pt>
              </c:numCache>
            </c:numRef>
          </c:val>
          <c:extLst>
            <c:ext xmlns:c16="http://schemas.microsoft.com/office/drawing/2014/chart" uri="{C3380CC4-5D6E-409C-BE32-E72D297353CC}">
              <c16:uniqueId val="{00000003-1206-415B-B836-021034F5D35C}"/>
            </c:ext>
          </c:extLst>
        </c:ser>
        <c:ser>
          <c:idx val="4"/>
          <c:order val="4"/>
          <c:tx>
            <c:v>HI</c:v>
          </c:tx>
          <c:spPr>
            <a:solidFill>
              <a:srgbClr val="C00000">
                <a:alpha val="40000"/>
              </a:srgbClr>
            </a:solidFill>
            <a:ln>
              <a:solidFill>
                <a:schemeClr val="tx1"/>
              </a:solidFill>
            </a:ln>
            <a:effectLst/>
          </c:spPr>
          <c:invertIfNegative val="0"/>
          <c:val>
            <c:numRef>
              <c:f>'Discom. days @ each sumer month'!$V$16:$Z$16</c:f>
              <c:numCache>
                <c:formatCode>General</c:formatCode>
                <c:ptCount val="5"/>
                <c:pt idx="0">
                  <c:v>8.44</c:v>
                </c:pt>
                <c:pt idx="1">
                  <c:v>28.56</c:v>
                </c:pt>
                <c:pt idx="2">
                  <c:v>31</c:v>
                </c:pt>
                <c:pt idx="3">
                  <c:v>31</c:v>
                </c:pt>
                <c:pt idx="4">
                  <c:v>29.78</c:v>
                </c:pt>
              </c:numCache>
            </c:numRef>
          </c:val>
          <c:extLst>
            <c:ext xmlns:c16="http://schemas.microsoft.com/office/drawing/2014/chart" uri="{C3380CC4-5D6E-409C-BE32-E72D297353CC}">
              <c16:uniqueId val="{00000004-1206-415B-B836-021034F5D35C}"/>
            </c:ext>
          </c:extLst>
        </c:ser>
        <c:dLbls>
          <c:showLegendKey val="0"/>
          <c:showVal val="0"/>
          <c:showCatName val="0"/>
          <c:showSerName val="0"/>
          <c:showPercent val="0"/>
          <c:showBubbleSize val="0"/>
        </c:dLbls>
        <c:gapWidth val="219"/>
        <c:overlap val="-27"/>
        <c:axId val="470260943"/>
        <c:axId val="470261423"/>
      </c:barChart>
      <c:catAx>
        <c:axId val="470260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61423"/>
        <c:crosses val="autoZero"/>
        <c:auto val="1"/>
        <c:lblAlgn val="ctr"/>
        <c:lblOffset val="100"/>
        <c:noMultiLvlLbl val="0"/>
      </c:catAx>
      <c:valAx>
        <c:axId val="470261423"/>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6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month'!$B$17:$F$17</c:f>
              <c:numCache>
                <c:formatCode>General</c:formatCode>
                <c:ptCount val="5"/>
                <c:pt idx="0">
                  <c:v>13.48</c:v>
                </c:pt>
                <c:pt idx="1">
                  <c:v>27.41</c:v>
                </c:pt>
                <c:pt idx="2">
                  <c:v>30.87</c:v>
                </c:pt>
                <c:pt idx="3">
                  <c:v>30.95</c:v>
                </c:pt>
                <c:pt idx="4">
                  <c:v>28</c:v>
                </c:pt>
              </c:numCache>
            </c:numRef>
          </c:val>
          <c:extLst>
            <c:ext xmlns:c16="http://schemas.microsoft.com/office/drawing/2014/chart" uri="{C3380CC4-5D6E-409C-BE32-E72D297353CC}">
              <c16:uniqueId val="{00000000-D496-4573-ADFC-12F18FD47884}"/>
            </c:ext>
          </c:extLst>
        </c:ser>
        <c:ser>
          <c:idx val="1"/>
          <c:order val="1"/>
          <c:tx>
            <c:v>ET</c:v>
          </c:tx>
          <c:spPr>
            <a:solidFill>
              <a:schemeClr val="tx1"/>
            </a:solidFill>
            <a:ln>
              <a:solidFill>
                <a:schemeClr val="tx1"/>
              </a:solidFill>
            </a:ln>
            <a:effectLst/>
          </c:spPr>
          <c:invertIfNegative val="0"/>
          <c:val>
            <c:numRef>
              <c:f>'Discom. days @ each sumer month'!$G$17:$K$17</c:f>
              <c:numCache>
                <c:formatCode>General</c:formatCode>
                <c:ptCount val="5"/>
                <c:pt idx="0">
                  <c:v>8.32</c:v>
                </c:pt>
                <c:pt idx="1">
                  <c:v>23.83</c:v>
                </c:pt>
                <c:pt idx="2">
                  <c:v>30.78</c:v>
                </c:pt>
                <c:pt idx="3">
                  <c:v>30.85</c:v>
                </c:pt>
                <c:pt idx="4">
                  <c:v>24.9</c:v>
                </c:pt>
              </c:numCache>
            </c:numRef>
          </c:val>
          <c:extLst>
            <c:ext xmlns:c16="http://schemas.microsoft.com/office/drawing/2014/chart" uri="{C3380CC4-5D6E-409C-BE32-E72D297353CC}">
              <c16:uniqueId val="{00000001-D496-4573-ADFC-12F18FD47884}"/>
            </c:ext>
          </c:extLst>
        </c:ser>
        <c:ser>
          <c:idx val="2"/>
          <c:order val="2"/>
          <c:tx>
            <c:v>HD</c:v>
          </c:tx>
          <c:spPr>
            <a:solidFill>
              <a:schemeClr val="bg1"/>
            </a:solidFill>
            <a:ln>
              <a:solidFill>
                <a:schemeClr val="tx1"/>
              </a:solidFill>
            </a:ln>
            <a:effectLst/>
          </c:spPr>
          <c:invertIfNegative val="0"/>
          <c:val>
            <c:numRef>
              <c:f>'Discom. days @ each sumer month'!$L$17:$P$17</c:f>
              <c:numCache>
                <c:formatCode>General</c:formatCode>
                <c:ptCount val="5"/>
                <c:pt idx="0">
                  <c:v>0</c:v>
                </c:pt>
                <c:pt idx="1">
                  <c:v>0.37</c:v>
                </c:pt>
                <c:pt idx="2">
                  <c:v>4.68</c:v>
                </c:pt>
                <c:pt idx="3">
                  <c:v>5.46</c:v>
                </c:pt>
                <c:pt idx="4">
                  <c:v>0.28999999999999998</c:v>
                </c:pt>
              </c:numCache>
            </c:numRef>
          </c:val>
          <c:extLst>
            <c:ext xmlns:c16="http://schemas.microsoft.com/office/drawing/2014/chart" uri="{C3380CC4-5D6E-409C-BE32-E72D297353CC}">
              <c16:uniqueId val="{00000002-D496-4573-ADFC-12F18FD47884}"/>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month'!$Q$17:$U$17</c:f>
              <c:numCache>
                <c:formatCode>General</c:formatCode>
                <c:ptCount val="5"/>
                <c:pt idx="0">
                  <c:v>1.29</c:v>
                </c:pt>
                <c:pt idx="1">
                  <c:v>13.8</c:v>
                </c:pt>
                <c:pt idx="2">
                  <c:v>28.2</c:v>
                </c:pt>
                <c:pt idx="3">
                  <c:v>29</c:v>
                </c:pt>
                <c:pt idx="4">
                  <c:v>13.63</c:v>
                </c:pt>
              </c:numCache>
            </c:numRef>
          </c:val>
          <c:extLst>
            <c:ext xmlns:c16="http://schemas.microsoft.com/office/drawing/2014/chart" uri="{C3380CC4-5D6E-409C-BE32-E72D297353CC}">
              <c16:uniqueId val="{00000003-D496-4573-ADFC-12F18FD47884}"/>
            </c:ext>
          </c:extLst>
        </c:ser>
        <c:ser>
          <c:idx val="4"/>
          <c:order val="4"/>
          <c:tx>
            <c:v>HI</c:v>
          </c:tx>
          <c:spPr>
            <a:solidFill>
              <a:srgbClr val="C00000">
                <a:alpha val="40000"/>
              </a:srgbClr>
            </a:solidFill>
            <a:ln>
              <a:solidFill>
                <a:schemeClr val="tx1"/>
              </a:solidFill>
            </a:ln>
            <a:effectLst/>
          </c:spPr>
          <c:invertIfNegative val="0"/>
          <c:val>
            <c:numRef>
              <c:f>'Discom. days @ each sumer month'!$V$17:$Z$17</c:f>
              <c:numCache>
                <c:formatCode>General</c:formatCode>
                <c:ptCount val="5"/>
                <c:pt idx="0">
                  <c:v>2.3199999999999998</c:v>
                </c:pt>
                <c:pt idx="1">
                  <c:v>12.17</c:v>
                </c:pt>
                <c:pt idx="2">
                  <c:v>26.98</c:v>
                </c:pt>
                <c:pt idx="3">
                  <c:v>27.61</c:v>
                </c:pt>
                <c:pt idx="4">
                  <c:v>10.44</c:v>
                </c:pt>
              </c:numCache>
            </c:numRef>
          </c:val>
          <c:extLst>
            <c:ext xmlns:c16="http://schemas.microsoft.com/office/drawing/2014/chart" uri="{C3380CC4-5D6E-409C-BE32-E72D297353CC}">
              <c16:uniqueId val="{00000004-D496-4573-ADFC-12F18FD47884}"/>
            </c:ext>
          </c:extLst>
        </c:ser>
        <c:dLbls>
          <c:showLegendKey val="0"/>
          <c:showVal val="0"/>
          <c:showCatName val="0"/>
          <c:showSerName val="0"/>
          <c:showPercent val="0"/>
          <c:showBubbleSize val="0"/>
        </c:dLbls>
        <c:gapWidth val="219"/>
        <c:overlap val="-27"/>
        <c:axId val="470214383"/>
        <c:axId val="470215343"/>
      </c:barChart>
      <c:catAx>
        <c:axId val="47021438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15343"/>
        <c:crosses val="autoZero"/>
        <c:auto val="1"/>
        <c:lblAlgn val="ctr"/>
        <c:lblOffset val="100"/>
        <c:noMultiLvlLbl val="0"/>
      </c:catAx>
      <c:valAx>
        <c:axId val="470215343"/>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1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month'!$B$18:$F$18</c:f>
              <c:numCache>
                <c:formatCode>General</c:formatCode>
                <c:ptCount val="5"/>
                <c:pt idx="0">
                  <c:v>30.93</c:v>
                </c:pt>
                <c:pt idx="1">
                  <c:v>30</c:v>
                </c:pt>
                <c:pt idx="2">
                  <c:v>31</c:v>
                </c:pt>
                <c:pt idx="3">
                  <c:v>31</c:v>
                </c:pt>
                <c:pt idx="4">
                  <c:v>30</c:v>
                </c:pt>
              </c:numCache>
            </c:numRef>
          </c:val>
          <c:extLst>
            <c:ext xmlns:c16="http://schemas.microsoft.com/office/drawing/2014/chart" uri="{C3380CC4-5D6E-409C-BE32-E72D297353CC}">
              <c16:uniqueId val="{00000000-A31A-4902-82DE-7FC3AF5DD14D}"/>
            </c:ext>
          </c:extLst>
        </c:ser>
        <c:ser>
          <c:idx val="1"/>
          <c:order val="1"/>
          <c:tx>
            <c:v>ET</c:v>
          </c:tx>
          <c:spPr>
            <a:solidFill>
              <a:schemeClr val="tx1"/>
            </a:solidFill>
            <a:ln>
              <a:solidFill>
                <a:schemeClr val="tx1"/>
              </a:solidFill>
            </a:ln>
            <a:effectLst/>
          </c:spPr>
          <c:invertIfNegative val="0"/>
          <c:val>
            <c:numRef>
              <c:f>'Discom. days @ each sumer month'!$G$18:$K$18</c:f>
              <c:numCache>
                <c:formatCode>General</c:formatCode>
                <c:ptCount val="5"/>
                <c:pt idx="0">
                  <c:v>29.95</c:v>
                </c:pt>
                <c:pt idx="1">
                  <c:v>30</c:v>
                </c:pt>
                <c:pt idx="2">
                  <c:v>31</c:v>
                </c:pt>
                <c:pt idx="3">
                  <c:v>31</c:v>
                </c:pt>
                <c:pt idx="4">
                  <c:v>29.97</c:v>
                </c:pt>
              </c:numCache>
            </c:numRef>
          </c:val>
          <c:extLst>
            <c:ext xmlns:c16="http://schemas.microsoft.com/office/drawing/2014/chart" uri="{C3380CC4-5D6E-409C-BE32-E72D297353CC}">
              <c16:uniqueId val="{00000001-A31A-4902-82DE-7FC3AF5DD14D}"/>
            </c:ext>
          </c:extLst>
        </c:ser>
        <c:ser>
          <c:idx val="2"/>
          <c:order val="2"/>
          <c:tx>
            <c:v>HD</c:v>
          </c:tx>
          <c:spPr>
            <a:solidFill>
              <a:schemeClr val="bg1"/>
            </a:solidFill>
            <a:ln>
              <a:solidFill>
                <a:schemeClr val="tx1"/>
              </a:solidFill>
            </a:ln>
            <a:effectLst/>
          </c:spPr>
          <c:invertIfNegative val="0"/>
          <c:val>
            <c:numRef>
              <c:f>'Discom. days @ each sumer month'!$L$18:$P$18</c:f>
              <c:numCache>
                <c:formatCode>General</c:formatCode>
                <c:ptCount val="5"/>
                <c:pt idx="0">
                  <c:v>1.97</c:v>
                </c:pt>
                <c:pt idx="1">
                  <c:v>6.8</c:v>
                </c:pt>
                <c:pt idx="2">
                  <c:v>15.78</c:v>
                </c:pt>
                <c:pt idx="3">
                  <c:v>16.61</c:v>
                </c:pt>
                <c:pt idx="4">
                  <c:v>2.8</c:v>
                </c:pt>
              </c:numCache>
            </c:numRef>
          </c:val>
          <c:extLst>
            <c:ext xmlns:c16="http://schemas.microsoft.com/office/drawing/2014/chart" uri="{C3380CC4-5D6E-409C-BE32-E72D297353CC}">
              <c16:uniqueId val="{00000002-A31A-4902-82DE-7FC3AF5DD14D}"/>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month'!$Q$18:$U$18</c:f>
              <c:numCache>
                <c:formatCode>General</c:formatCode>
                <c:ptCount val="5"/>
                <c:pt idx="0">
                  <c:v>11.37</c:v>
                </c:pt>
                <c:pt idx="1">
                  <c:v>19.88</c:v>
                </c:pt>
                <c:pt idx="2">
                  <c:v>27.9</c:v>
                </c:pt>
                <c:pt idx="3">
                  <c:v>28.17</c:v>
                </c:pt>
                <c:pt idx="4">
                  <c:v>13.83</c:v>
                </c:pt>
              </c:numCache>
            </c:numRef>
          </c:val>
          <c:extLst>
            <c:ext xmlns:c16="http://schemas.microsoft.com/office/drawing/2014/chart" uri="{C3380CC4-5D6E-409C-BE32-E72D297353CC}">
              <c16:uniqueId val="{00000003-A31A-4902-82DE-7FC3AF5DD14D}"/>
            </c:ext>
          </c:extLst>
        </c:ser>
        <c:ser>
          <c:idx val="4"/>
          <c:order val="4"/>
          <c:tx>
            <c:v>HI</c:v>
          </c:tx>
          <c:spPr>
            <a:solidFill>
              <a:srgbClr val="C00000">
                <a:alpha val="40000"/>
              </a:srgbClr>
            </a:solidFill>
            <a:ln>
              <a:solidFill>
                <a:schemeClr val="tx1"/>
              </a:solidFill>
            </a:ln>
            <a:effectLst/>
          </c:spPr>
          <c:invertIfNegative val="0"/>
          <c:val>
            <c:numRef>
              <c:f>'Discom. days @ each sumer month'!$V$18:$Z$18</c:f>
              <c:numCache>
                <c:formatCode>General</c:formatCode>
                <c:ptCount val="5"/>
                <c:pt idx="0">
                  <c:v>26.9</c:v>
                </c:pt>
                <c:pt idx="1">
                  <c:v>30</c:v>
                </c:pt>
                <c:pt idx="2">
                  <c:v>31</c:v>
                </c:pt>
                <c:pt idx="3">
                  <c:v>31</c:v>
                </c:pt>
                <c:pt idx="4">
                  <c:v>29.51</c:v>
                </c:pt>
              </c:numCache>
            </c:numRef>
          </c:val>
          <c:extLst>
            <c:ext xmlns:c16="http://schemas.microsoft.com/office/drawing/2014/chart" uri="{C3380CC4-5D6E-409C-BE32-E72D297353CC}">
              <c16:uniqueId val="{00000004-A31A-4902-82DE-7FC3AF5DD14D}"/>
            </c:ext>
          </c:extLst>
        </c:ser>
        <c:dLbls>
          <c:showLegendKey val="0"/>
          <c:showVal val="0"/>
          <c:showCatName val="0"/>
          <c:showSerName val="0"/>
          <c:showPercent val="0"/>
          <c:showBubbleSize val="0"/>
        </c:dLbls>
        <c:gapWidth val="219"/>
        <c:overlap val="-27"/>
        <c:axId val="470245583"/>
        <c:axId val="470253743"/>
      </c:barChart>
      <c:catAx>
        <c:axId val="47024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53743"/>
        <c:crosses val="autoZero"/>
        <c:auto val="1"/>
        <c:lblAlgn val="ctr"/>
        <c:lblOffset val="100"/>
        <c:noMultiLvlLbl val="0"/>
      </c:catAx>
      <c:valAx>
        <c:axId val="470253743"/>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24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Sofia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month'!$B$19:$F$19</c:f>
              <c:numCache>
                <c:formatCode>General</c:formatCode>
                <c:ptCount val="5"/>
                <c:pt idx="0">
                  <c:v>0.14599999999999999</c:v>
                </c:pt>
                <c:pt idx="1">
                  <c:v>2.36</c:v>
                </c:pt>
                <c:pt idx="2">
                  <c:v>6.36</c:v>
                </c:pt>
                <c:pt idx="3">
                  <c:v>7.63</c:v>
                </c:pt>
                <c:pt idx="4">
                  <c:v>1.46</c:v>
                </c:pt>
              </c:numCache>
            </c:numRef>
          </c:val>
          <c:extLst>
            <c:ext xmlns:c16="http://schemas.microsoft.com/office/drawing/2014/chart" uri="{C3380CC4-5D6E-409C-BE32-E72D297353CC}">
              <c16:uniqueId val="{00000000-7734-4830-8E74-259CF28464D0}"/>
            </c:ext>
          </c:extLst>
        </c:ser>
        <c:ser>
          <c:idx val="1"/>
          <c:order val="1"/>
          <c:tx>
            <c:v>ET</c:v>
          </c:tx>
          <c:spPr>
            <a:solidFill>
              <a:schemeClr val="tx1"/>
            </a:solidFill>
            <a:ln>
              <a:solidFill>
                <a:schemeClr val="tx1"/>
              </a:solidFill>
            </a:ln>
            <a:effectLst/>
          </c:spPr>
          <c:invertIfNegative val="0"/>
          <c:val>
            <c:numRef>
              <c:f>'Discom. days @ each sumer month'!$G$19:$K$19</c:f>
              <c:numCache>
                <c:formatCode>General</c:formatCode>
                <c:ptCount val="5"/>
                <c:pt idx="0">
                  <c:v>0</c:v>
                </c:pt>
                <c:pt idx="1">
                  <c:v>0.51</c:v>
                </c:pt>
                <c:pt idx="2">
                  <c:v>2.63</c:v>
                </c:pt>
                <c:pt idx="3">
                  <c:v>2.46</c:v>
                </c:pt>
                <c:pt idx="4">
                  <c:v>0.19</c:v>
                </c:pt>
              </c:numCache>
            </c:numRef>
          </c:val>
          <c:extLst>
            <c:ext xmlns:c16="http://schemas.microsoft.com/office/drawing/2014/chart" uri="{C3380CC4-5D6E-409C-BE32-E72D297353CC}">
              <c16:uniqueId val="{00000001-7734-4830-8E74-259CF28464D0}"/>
            </c:ext>
          </c:extLst>
        </c:ser>
        <c:ser>
          <c:idx val="2"/>
          <c:order val="2"/>
          <c:tx>
            <c:v>HD</c:v>
          </c:tx>
          <c:spPr>
            <a:solidFill>
              <a:schemeClr val="bg1"/>
            </a:solidFill>
            <a:ln>
              <a:solidFill>
                <a:schemeClr val="tx1"/>
              </a:solidFill>
            </a:ln>
            <a:effectLst/>
          </c:spPr>
          <c:invertIfNegative val="0"/>
          <c:val>
            <c:numRef>
              <c:f>'Discom. days @ each sumer month'!$L$19:$P$19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7734-4830-8E74-259CF28464D0}"/>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month'!$Q$19:$U$19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7734-4830-8E74-259CF28464D0}"/>
            </c:ext>
          </c:extLst>
        </c:ser>
        <c:ser>
          <c:idx val="4"/>
          <c:order val="4"/>
          <c:tx>
            <c:v>HI</c:v>
          </c:tx>
          <c:spPr>
            <a:solidFill>
              <a:srgbClr val="C00000">
                <a:alpha val="40000"/>
              </a:srgbClr>
            </a:solidFill>
            <a:ln>
              <a:solidFill>
                <a:schemeClr val="tx1"/>
              </a:solidFill>
            </a:ln>
            <a:effectLst/>
          </c:spPr>
          <c:invertIfNegative val="0"/>
          <c:val>
            <c:numRef>
              <c:f>'Discom. days @ each sumer month'!$V$19:$Z$19</c:f>
              <c:numCache>
                <c:formatCode>General</c:formatCode>
                <c:ptCount val="5"/>
                <c:pt idx="0">
                  <c:v>17.239999999999998</c:v>
                </c:pt>
                <c:pt idx="1">
                  <c:v>5.24</c:v>
                </c:pt>
                <c:pt idx="2">
                  <c:v>2.2000000000000002</c:v>
                </c:pt>
                <c:pt idx="3">
                  <c:v>2.29</c:v>
                </c:pt>
                <c:pt idx="4">
                  <c:v>13.95</c:v>
                </c:pt>
              </c:numCache>
            </c:numRef>
          </c:val>
          <c:extLst>
            <c:ext xmlns:c16="http://schemas.microsoft.com/office/drawing/2014/chart" uri="{C3380CC4-5D6E-409C-BE32-E72D297353CC}">
              <c16:uniqueId val="{00000004-7734-4830-8E74-259CF28464D0}"/>
            </c:ext>
          </c:extLst>
        </c:ser>
        <c:dLbls>
          <c:showLegendKey val="0"/>
          <c:showVal val="0"/>
          <c:showCatName val="0"/>
          <c:showSerName val="0"/>
          <c:showPercent val="0"/>
          <c:showBubbleSize val="0"/>
        </c:dLbls>
        <c:gapWidth val="219"/>
        <c:overlap val="-27"/>
        <c:axId val="494266335"/>
        <c:axId val="494274495"/>
      </c:barChart>
      <c:catAx>
        <c:axId val="49426633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74495"/>
        <c:crosses val="autoZero"/>
        <c:auto val="1"/>
        <c:lblAlgn val="ctr"/>
        <c:lblOffset val="100"/>
        <c:noMultiLvlLbl val="0"/>
      </c:catAx>
      <c:valAx>
        <c:axId val="494274495"/>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6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Tbilisi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month'!$B$20:$F$20</c:f>
              <c:numCache>
                <c:formatCode>General</c:formatCode>
                <c:ptCount val="5"/>
                <c:pt idx="0">
                  <c:v>1.19</c:v>
                </c:pt>
                <c:pt idx="1">
                  <c:v>11.63</c:v>
                </c:pt>
                <c:pt idx="2">
                  <c:v>23.32</c:v>
                </c:pt>
                <c:pt idx="3">
                  <c:v>21.83</c:v>
                </c:pt>
                <c:pt idx="4">
                  <c:v>7.71</c:v>
                </c:pt>
              </c:numCache>
            </c:numRef>
          </c:val>
          <c:extLst>
            <c:ext xmlns:c16="http://schemas.microsoft.com/office/drawing/2014/chart" uri="{C3380CC4-5D6E-409C-BE32-E72D297353CC}">
              <c16:uniqueId val="{00000000-8819-45BA-83AF-64E85F266F06}"/>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month'!$G$20:$K$20</c:f>
              <c:numCache>
                <c:formatCode>General</c:formatCode>
                <c:ptCount val="5"/>
                <c:pt idx="0">
                  <c:v>0.22</c:v>
                </c:pt>
                <c:pt idx="1">
                  <c:v>6.46</c:v>
                </c:pt>
                <c:pt idx="2">
                  <c:v>17.8</c:v>
                </c:pt>
                <c:pt idx="3">
                  <c:v>16.54</c:v>
                </c:pt>
                <c:pt idx="4">
                  <c:v>3.51</c:v>
                </c:pt>
              </c:numCache>
            </c:numRef>
          </c:val>
          <c:extLst>
            <c:ext xmlns:c16="http://schemas.microsoft.com/office/drawing/2014/chart" uri="{C3380CC4-5D6E-409C-BE32-E72D297353CC}">
              <c16:uniqueId val="{00000001-8819-45BA-83AF-64E85F266F06}"/>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month'!$L$20:$P$20</c:f>
              <c:numCache>
                <c:formatCode>General</c:formatCode>
                <c:ptCount val="5"/>
                <c:pt idx="0">
                  <c:v>0</c:v>
                </c:pt>
                <c:pt idx="1">
                  <c:v>0</c:v>
                </c:pt>
                <c:pt idx="2">
                  <c:v>0.44</c:v>
                </c:pt>
                <c:pt idx="3">
                  <c:v>0.66</c:v>
                </c:pt>
                <c:pt idx="4">
                  <c:v>2.4E-2</c:v>
                </c:pt>
              </c:numCache>
            </c:numRef>
          </c:val>
          <c:extLst>
            <c:ext xmlns:c16="http://schemas.microsoft.com/office/drawing/2014/chart" uri="{C3380CC4-5D6E-409C-BE32-E72D297353CC}">
              <c16:uniqueId val="{00000002-8819-45BA-83AF-64E85F266F06}"/>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month'!$Q$20:$U$20</c:f>
              <c:numCache>
                <c:formatCode>General</c:formatCode>
                <c:ptCount val="5"/>
                <c:pt idx="0">
                  <c:v>4.9000000000000002E-2</c:v>
                </c:pt>
                <c:pt idx="1">
                  <c:v>1.0489999999999999</c:v>
                </c:pt>
                <c:pt idx="2">
                  <c:v>7.93</c:v>
                </c:pt>
                <c:pt idx="3">
                  <c:v>7.19</c:v>
                </c:pt>
                <c:pt idx="4">
                  <c:v>0.59</c:v>
                </c:pt>
              </c:numCache>
            </c:numRef>
          </c:val>
          <c:extLst>
            <c:ext xmlns:c16="http://schemas.microsoft.com/office/drawing/2014/chart" uri="{C3380CC4-5D6E-409C-BE32-E72D297353CC}">
              <c16:uniqueId val="{00000003-8819-45BA-83AF-64E85F266F06}"/>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month'!$V$20:$Z$20</c:f>
              <c:numCache>
                <c:formatCode>General</c:formatCode>
                <c:ptCount val="5"/>
                <c:pt idx="0">
                  <c:v>7</c:v>
                </c:pt>
                <c:pt idx="1">
                  <c:v>1.1200000000000001</c:v>
                </c:pt>
                <c:pt idx="2">
                  <c:v>6.02</c:v>
                </c:pt>
                <c:pt idx="3">
                  <c:v>6.2</c:v>
                </c:pt>
                <c:pt idx="4">
                  <c:v>2.56</c:v>
                </c:pt>
              </c:numCache>
            </c:numRef>
          </c:val>
          <c:extLst>
            <c:ext xmlns:c16="http://schemas.microsoft.com/office/drawing/2014/chart" uri="{C3380CC4-5D6E-409C-BE32-E72D297353CC}">
              <c16:uniqueId val="{00000004-8819-45BA-83AF-64E85F266F06}"/>
            </c:ext>
          </c:extLst>
        </c:ser>
        <c:dLbls>
          <c:showLegendKey val="0"/>
          <c:showVal val="0"/>
          <c:showCatName val="0"/>
          <c:showSerName val="0"/>
          <c:showPercent val="0"/>
          <c:showBubbleSize val="0"/>
        </c:dLbls>
        <c:gapWidth val="219"/>
        <c:overlap val="-27"/>
        <c:axId val="494271615"/>
        <c:axId val="494274015"/>
      </c:barChart>
      <c:catAx>
        <c:axId val="49427161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74015"/>
        <c:crosses val="autoZero"/>
        <c:auto val="1"/>
        <c:lblAlgn val="ctr"/>
        <c:lblOffset val="100"/>
        <c:noMultiLvlLbl val="0"/>
      </c:catAx>
      <c:valAx>
        <c:axId val="494274015"/>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7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month'!$B$21:$F$21</c:f>
              <c:numCache>
                <c:formatCode>General</c:formatCode>
                <c:ptCount val="5"/>
                <c:pt idx="0">
                  <c:v>3.54</c:v>
                </c:pt>
                <c:pt idx="1">
                  <c:v>23.34</c:v>
                </c:pt>
                <c:pt idx="2">
                  <c:v>30.02</c:v>
                </c:pt>
                <c:pt idx="3">
                  <c:v>29.12</c:v>
                </c:pt>
                <c:pt idx="4">
                  <c:v>14.32</c:v>
                </c:pt>
              </c:numCache>
            </c:numRef>
          </c:val>
          <c:extLst>
            <c:ext xmlns:c16="http://schemas.microsoft.com/office/drawing/2014/chart" uri="{C3380CC4-5D6E-409C-BE32-E72D297353CC}">
              <c16:uniqueId val="{00000000-181C-4709-AE37-9BF525F8930A}"/>
            </c:ext>
          </c:extLst>
        </c:ser>
        <c:ser>
          <c:idx val="1"/>
          <c:order val="1"/>
          <c:tx>
            <c:v>ET</c:v>
          </c:tx>
          <c:spPr>
            <a:solidFill>
              <a:schemeClr val="tx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month'!$G$21:$K$21</c:f>
              <c:numCache>
                <c:formatCode>General</c:formatCode>
                <c:ptCount val="5"/>
                <c:pt idx="0">
                  <c:v>2.4E-2</c:v>
                </c:pt>
                <c:pt idx="1">
                  <c:v>6.68</c:v>
                </c:pt>
                <c:pt idx="2">
                  <c:v>21.9</c:v>
                </c:pt>
                <c:pt idx="3">
                  <c:v>16.73</c:v>
                </c:pt>
                <c:pt idx="4">
                  <c:v>0.98</c:v>
                </c:pt>
              </c:numCache>
            </c:numRef>
          </c:val>
          <c:extLst>
            <c:ext xmlns:c16="http://schemas.microsoft.com/office/drawing/2014/chart" uri="{C3380CC4-5D6E-409C-BE32-E72D297353CC}">
              <c16:uniqueId val="{00000001-181C-4709-AE37-9BF525F8930A}"/>
            </c:ext>
          </c:extLst>
        </c:ser>
        <c:ser>
          <c:idx val="2"/>
          <c:order val="2"/>
          <c:tx>
            <c:v>HD</c:v>
          </c:tx>
          <c:spPr>
            <a:solidFill>
              <a:schemeClr val="bg1"/>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month'!$L$21:$P$21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181C-4709-AE37-9BF525F8930A}"/>
            </c:ext>
          </c:extLst>
        </c:ser>
        <c:ser>
          <c:idx val="3"/>
          <c:order val="3"/>
          <c:tx>
            <c:v>WBGT</c:v>
          </c:tx>
          <c:spPr>
            <a:solidFill>
              <a:schemeClr val="accent1">
                <a:lumMod val="60000"/>
                <a:lumOff val="40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month'!$Q$21:$U$21</c:f>
              <c:numCache>
                <c:formatCode>General</c:formatCode>
                <c:ptCount val="5"/>
                <c:pt idx="0">
                  <c:v>0</c:v>
                </c:pt>
                <c:pt idx="1">
                  <c:v>0</c:v>
                </c:pt>
                <c:pt idx="2">
                  <c:v>0.61</c:v>
                </c:pt>
                <c:pt idx="3">
                  <c:v>0.12</c:v>
                </c:pt>
                <c:pt idx="4">
                  <c:v>0</c:v>
                </c:pt>
              </c:numCache>
            </c:numRef>
          </c:val>
          <c:extLst>
            <c:ext xmlns:c16="http://schemas.microsoft.com/office/drawing/2014/chart" uri="{C3380CC4-5D6E-409C-BE32-E72D297353CC}">
              <c16:uniqueId val="{00000003-181C-4709-AE37-9BF525F8930A}"/>
            </c:ext>
          </c:extLst>
        </c:ser>
        <c:ser>
          <c:idx val="4"/>
          <c:order val="4"/>
          <c:tx>
            <c:v>HI</c:v>
          </c:tx>
          <c:spPr>
            <a:solidFill>
              <a:srgbClr val="C00000">
                <a:alpha val="40000"/>
              </a:srgb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month'!$V$21:$Z$21</c:f>
              <c:numCache>
                <c:formatCode>General</c:formatCode>
                <c:ptCount val="5"/>
                <c:pt idx="0">
                  <c:v>8.0500000000000007</c:v>
                </c:pt>
                <c:pt idx="1">
                  <c:v>0.95</c:v>
                </c:pt>
                <c:pt idx="2">
                  <c:v>7.44</c:v>
                </c:pt>
                <c:pt idx="3">
                  <c:v>2.93</c:v>
                </c:pt>
                <c:pt idx="4">
                  <c:v>0.83</c:v>
                </c:pt>
              </c:numCache>
            </c:numRef>
          </c:val>
          <c:extLst>
            <c:ext xmlns:c16="http://schemas.microsoft.com/office/drawing/2014/chart" uri="{C3380CC4-5D6E-409C-BE32-E72D297353CC}">
              <c16:uniqueId val="{00000004-181C-4709-AE37-9BF525F8930A}"/>
            </c:ext>
          </c:extLst>
        </c:ser>
        <c:dLbls>
          <c:showLegendKey val="0"/>
          <c:showVal val="0"/>
          <c:showCatName val="0"/>
          <c:showSerName val="0"/>
          <c:showPercent val="0"/>
          <c:showBubbleSize val="0"/>
        </c:dLbls>
        <c:gapWidth val="219"/>
        <c:overlap val="-27"/>
        <c:axId val="494294655"/>
        <c:axId val="494295135"/>
      </c:barChart>
      <c:catAx>
        <c:axId val="49429465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95135"/>
        <c:crosses val="autoZero"/>
        <c:auto val="1"/>
        <c:lblAlgn val="ctr"/>
        <c:lblOffset val="100"/>
        <c:noMultiLvlLbl val="0"/>
      </c:catAx>
      <c:valAx>
        <c:axId val="494295135"/>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9429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Yerevan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DI</c:v>
          </c:tx>
          <c:spPr>
            <a:solidFill>
              <a:schemeClr val="bg1">
                <a:lumMod val="75000"/>
              </a:schemeClr>
            </a:solidFill>
            <a:ln>
              <a:solidFill>
                <a:schemeClr val="tx1"/>
              </a:solidFill>
            </a:ln>
            <a:effectLst/>
          </c:spPr>
          <c:invertIfNegative val="0"/>
          <c:cat>
            <c:strRef>
              <c:f>'Discom. days @ each sumer month'!$B$2:$F$2</c:f>
              <c:strCache>
                <c:ptCount val="5"/>
                <c:pt idx="0">
                  <c:v>May</c:v>
                </c:pt>
                <c:pt idx="1">
                  <c:v>June</c:v>
                </c:pt>
                <c:pt idx="2">
                  <c:v>July</c:v>
                </c:pt>
                <c:pt idx="3">
                  <c:v>August</c:v>
                </c:pt>
                <c:pt idx="4">
                  <c:v>September</c:v>
                </c:pt>
              </c:strCache>
            </c:strRef>
          </c:cat>
          <c:val>
            <c:numRef>
              <c:f>'Discom. days @ each sumer month'!$B$22:$F$22</c:f>
              <c:numCache>
                <c:formatCode>General</c:formatCode>
                <c:ptCount val="5"/>
                <c:pt idx="0">
                  <c:v>0.54</c:v>
                </c:pt>
                <c:pt idx="1">
                  <c:v>11.83</c:v>
                </c:pt>
                <c:pt idx="2">
                  <c:v>25.68</c:v>
                </c:pt>
                <c:pt idx="3">
                  <c:v>25.22</c:v>
                </c:pt>
                <c:pt idx="4">
                  <c:v>9.2899999999999991</c:v>
                </c:pt>
              </c:numCache>
            </c:numRef>
          </c:val>
          <c:extLst>
            <c:ext xmlns:c16="http://schemas.microsoft.com/office/drawing/2014/chart" uri="{C3380CC4-5D6E-409C-BE32-E72D297353CC}">
              <c16:uniqueId val="{00000000-BEC1-4F1A-BF8A-54D73C6A30D1}"/>
            </c:ext>
          </c:extLst>
        </c:ser>
        <c:ser>
          <c:idx val="1"/>
          <c:order val="1"/>
          <c:tx>
            <c:v>ET</c:v>
          </c:tx>
          <c:spPr>
            <a:solidFill>
              <a:schemeClr val="tx1"/>
            </a:solidFill>
            <a:ln>
              <a:solidFill>
                <a:schemeClr val="tx1"/>
              </a:solidFill>
            </a:ln>
            <a:effectLst/>
          </c:spPr>
          <c:invertIfNegative val="0"/>
          <c:val>
            <c:numRef>
              <c:f>'Discom. days @ each sumer month'!$G$22:$K$22</c:f>
              <c:numCache>
                <c:formatCode>General</c:formatCode>
                <c:ptCount val="5"/>
                <c:pt idx="0">
                  <c:v>0</c:v>
                </c:pt>
                <c:pt idx="1">
                  <c:v>4</c:v>
                </c:pt>
                <c:pt idx="2">
                  <c:v>18.73</c:v>
                </c:pt>
                <c:pt idx="3">
                  <c:v>18.440000000000001</c:v>
                </c:pt>
                <c:pt idx="4">
                  <c:v>3.46</c:v>
                </c:pt>
              </c:numCache>
            </c:numRef>
          </c:val>
          <c:extLst>
            <c:ext xmlns:c16="http://schemas.microsoft.com/office/drawing/2014/chart" uri="{C3380CC4-5D6E-409C-BE32-E72D297353CC}">
              <c16:uniqueId val="{00000001-BEC1-4F1A-BF8A-54D73C6A30D1}"/>
            </c:ext>
          </c:extLst>
        </c:ser>
        <c:ser>
          <c:idx val="2"/>
          <c:order val="2"/>
          <c:tx>
            <c:v>HD</c:v>
          </c:tx>
          <c:spPr>
            <a:solidFill>
              <a:schemeClr val="bg1"/>
            </a:solidFill>
            <a:ln>
              <a:solidFill>
                <a:schemeClr val="tx1"/>
              </a:solidFill>
            </a:ln>
            <a:effectLst/>
          </c:spPr>
          <c:invertIfNegative val="0"/>
          <c:val>
            <c:numRef>
              <c:f>'Discom. days @ each sumer month'!$L$22:$P$22</c:f>
              <c:numCache>
                <c:formatCode>General</c:formatCode>
                <c:ptCount val="5"/>
                <c:pt idx="0">
                  <c:v>0</c:v>
                </c:pt>
                <c:pt idx="1">
                  <c:v>0</c:v>
                </c:pt>
                <c:pt idx="2">
                  <c:v>0.12</c:v>
                </c:pt>
                <c:pt idx="3">
                  <c:v>9.8000000000000004E-2</c:v>
                </c:pt>
                <c:pt idx="4">
                  <c:v>0</c:v>
                </c:pt>
              </c:numCache>
            </c:numRef>
          </c:val>
          <c:extLst>
            <c:ext xmlns:c16="http://schemas.microsoft.com/office/drawing/2014/chart" uri="{C3380CC4-5D6E-409C-BE32-E72D297353CC}">
              <c16:uniqueId val="{00000002-BEC1-4F1A-BF8A-54D73C6A30D1}"/>
            </c:ext>
          </c:extLst>
        </c:ser>
        <c:ser>
          <c:idx val="3"/>
          <c:order val="3"/>
          <c:tx>
            <c:v>WBGT</c:v>
          </c:tx>
          <c:spPr>
            <a:solidFill>
              <a:schemeClr val="accent1">
                <a:lumMod val="60000"/>
                <a:lumOff val="40000"/>
              </a:schemeClr>
            </a:solidFill>
            <a:ln>
              <a:solidFill>
                <a:schemeClr val="tx1"/>
              </a:solidFill>
            </a:ln>
            <a:effectLst/>
          </c:spPr>
          <c:invertIfNegative val="0"/>
          <c:val>
            <c:numRef>
              <c:f>'Discom. days @ each sumer month'!$Q$22:$U$22</c:f>
              <c:numCache>
                <c:formatCode>General</c:formatCode>
                <c:ptCount val="5"/>
                <c:pt idx="0">
                  <c:v>0</c:v>
                </c:pt>
                <c:pt idx="1">
                  <c:v>2.4E-2</c:v>
                </c:pt>
                <c:pt idx="2">
                  <c:v>1.76</c:v>
                </c:pt>
                <c:pt idx="3">
                  <c:v>1.1499999999999999</c:v>
                </c:pt>
                <c:pt idx="4">
                  <c:v>2.4E-2</c:v>
                </c:pt>
              </c:numCache>
            </c:numRef>
          </c:val>
          <c:extLst>
            <c:ext xmlns:c16="http://schemas.microsoft.com/office/drawing/2014/chart" uri="{C3380CC4-5D6E-409C-BE32-E72D297353CC}">
              <c16:uniqueId val="{00000003-BEC1-4F1A-BF8A-54D73C6A30D1}"/>
            </c:ext>
          </c:extLst>
        </c:ser>
        <c:ser>
          <c:idx val="4"/>
          <c:order val="4"/>
          <c:tx>
            <c:v>HI</c:v>
          </c:tx>
          <c:spPr>
            <a:solidFill>
              <a:srgbClr val="C00000">
                <a:alpha val="40000"/>
              </a:srgbClr>
            </a:solidFill>
            <a:ln>
              <a:solidFill>
                <a:schemeClr val="tx1"/>
              </a:solidFill>
            </a:ln>
            <a:effectLst/>
          </c:spPr>
          <c:invertIfNegative val="0"/>
          <c:val>
            <c:numRef>
              <c:f>'Discom. days @ each sumer month'!$V$22:$Z$22</c:f>
              <c:numCache>
                <c:formatCode>General</c:formatCode>
                <c:ptCount val="5"/>
                <c:pt idx="0">
                  <c:v>15.29</c:v>
                </c:pt>
                <c:pt idx="1">
                  <c:v>1.32</c:v>
                </c:pt>
                <c:pt idx="2">
                  <c:v>3.93</c:v>
                </c:pt>
                <c:pt idx="3">
                  <c:v>3.41</c:v>
                </c:pt>
                <c:pt idx="4">
                  <c:v>7.41</c:v>
                </c:pt>
              </c:numCache>
            </c:numRef>
          </c:val>
          <c:extLst>
            <c:ext xmlns:c16="http://schemas.microsoft.com/office/drawing/2014/chart" uri="{C3380CC4-5D6E-409C-BE32-E72D297353CC}">
              <c16:uniqueId val="{00000004-BEC1-4F1A-BF8A-54D73C6A30D1}"/>
            </c:ext>
          </c:extLst>
        </c:ser>
        <c:dLbls>
          <c:showLegendKey val="0"/>
          <c:showVal val="0"/>
          <c:showCatName val="0"/>
          <c:showSerName val="0"/>
          <c:showPercent val="0"/>
          <c:showBubbleSize val="0"/>
        </c:dLbls>
        <c:gapWidth val="219"/>
        <c:overlap val="-27"/>
        <c:axId val="293838767"/>
        <c:axId val="293846447"/>
      </c:barChart>
      <c:catAx>
        <c:axId val="29383876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46447"/>
        <c:crosses val="autoZero"/>
        <c:auto val="1"/>
        <c:lblAlgn val="ctr"/>
        <c:lblOffset val="100"/>
        <c:noMultiLvlLbl val="0"/>
      </c:catAx>
      <c:valAx>
        <c:axId val="293846447"/>
        <c:scaling>
          <c:orientation val="minMax"/>
          <c:max val="35"/>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3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Amman</a:t>
            </a:r>
          </a:p>
        </c:rich>
      </c:tx>
      <c:layout>
        <c:manualLayout>
          <c:xMode val="edge"/>
          <c:yMode val="edge"/>
          <c:x val="0.41902853200385853"/>
          <c:y val="1.5609754498712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230139097425455"/>
          <c:y val="0.12671228456951186"/>
          <c:w val="0.50375641575483265"/>
          <c:h val="0.78585997968273691"/>
        </c:manualLayout>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month'!$B$3:$B$43</c:f>
              <c:numCache>
                <c:formatCode>General</c:formatCode>
                <c:ptCount val="41"/>
                <c:pt idx="0">
                  <c:v>24.8</c:v>
                </c:pt>
                <c:pt idx="1">
                  <c:v>23</c:v>
                </c:pt>
                <c:pt idx="2">
                  <c:v>21</c:v>
                </c:pt>
                <c:pt idx="3">
                  <c:v>21.8</c:v>
                </c:pt>
                <c:pt idx="4">
                  <c:v>24.6</c:v>
                </c:pt>
                <c:pt idx="5">
                  <c:v>25.2</c:v>
                </c:pt>
                <c:pt idx="6">
                  <c:v>23.6</c:v>
                </c:pt>
                <c:pt idx="7">
                  <c:v>26.4</c:v>
                </c:pt>
                <c:pt idx="8">
                  <c:v>26</c:v>
                </c:pt>
                <c:pt idx="9">
                  <c:v>25.6</c:v>
                </c:pt>
                <c:pt idx="10">
                  <c:v>23.4</c:v>
                </c:pt>
                <c:pt idx="11">
                  <c:v>23.6</c:v>
                </c:pt>
                <c:pt idx="12">
                  <c:v>20</c:v>
                </c:pt>
                <c:pt idx="13">
                  <c:v>23.6</c:v>
                </c:pt>
                <c:pt idx="14">
                  <c:v>24.6</c:v>
                </c:pt>
                <c:pt idx="15">
                  <c:v>25.8</c:v>
                </c:pt>
                <c:pt idx="16">
                  <c:v>26</c:v>
                </c:pt>
                <c:pt idx="17">
                  <c:v>25.8</c:v>
                </c:pt>
                <c:pt idx="18">
                  <c:v>25.8</c:v>
                </c:pt>
                <c:pt idx="19">
                  <c:v>27.6</c:v>
                </c:pt>
                <c:pt idx="20">
                  <c:v>25.6</c:v>
                </c:pt>
                <c:pt idx="21">
                  <c:v>26</c:v>
                </c:pt>
                <c:pt idx="22">
                  <c:v>25</c:v>
                </c:pt>
                <c:pt idx="23">
                  <c:v>27.4</c:v>
                </c:pt>
                <c:pt idx="24">
                  <c:v>24.8</c:v>
                </c:pt>
                <c:pt idx="25">
                  <c:v>24</c:v>
                </c:pt>
                <c:pt idx="26">
                  <c:v>26</c:v>
                </c:pt>
                <c:pt idx="27">
                  <c:v>26.6</c:v>
                </c:pt>
                <c:pt idx="28">
                  <c:v>25.2</c:v>
                </c:pt>
                <c:pt idx="29">
                  <c:v>25.6</c:v>
                </c:pt>
                <c:pt idx="30">
                  <c:v>26.4</c:v>
                </c:pt>
                <c:pt idx="31">
                  <c:v>25</c:v>
                </c:pt>
                <c:pt idx="32">
                  <c:v>27.2</c:v>
                </c:pt>
                <c:pt idx="33">
                  <c:v>26.8</c:v>
                </c:pt>
                <c:pt idx="34">
                  <c:v>24</c:v>
                </c:pt>
                <c:pt idx="35">
                  <c:v>24.4</c:v>
                </c:pt>
                <c:pt idx="36">
                  <c:v>25.6</c:v>
                </c:pt>
                <c:pt idx="37">
                  <c:v>26.2</c:v>
                </c:pt>
                <c:pt idx="38">
                  <c:v>27</c:v>
                </c:pt>
                <c:pt idx="39">
                  <c:v>28.6</c:v>
                </c:pt>
                <c:pt idx="40">
                  <c:v>26.8</c:v>
                </c:pt>
              </c:numCache>
            </c:numRef>
          </c:val>
          <c:extLst>
            <c:ext xmlns:c16="http://schemas.microsoft.com/office/drawing/2014/chart" uri="{C3380CC4-5D6E-409C-BE32-E72D297353CC}">
              <c16:uniqueId val="{00000000-AD9E-4EFE-99F1-0AB8A37273F6}"/>
            </c:ext>
          </c:extLst>
        </c:ser>
        <c:ser>
          <c:idx val="1"/>
          <c:order val="1"/>
          <c:tx>
            <c:v>ET</c:v>
          </c:tx>
          <c:spPr>
            <a:ln w="28575" cap="rnd">
              <a:solidFill>
                <a:schemeClr val="tx1"/>
              </a:solidFill>
              <a:round/>
            </a:ln>
            <a:effectLst/>
          </c:spPr>
          <c:marker>
            <c:symbol val="none"/>
          </c:marker>
          <c:val>
            <c:numRef>
              <c:f>'Av.discom.days per summer month'!$C$3:$C$43</c:f>
              <c:numCache>
                <c:formatCode>General</c:formatCode>
                <c:ptCount val="41"/>
                <c:pt idx="0">
                  <c:v>11.8</c:v>
                </c:pt>
                <c:pt idx="1">
                  <c:v>13</c:v>
                </c:pt>
                <c:pt idx="2">
                  <c:v>8.6</c:v>
                </c:pt>
                <c:pt idx="3">
                  <c:v>7.2</c:v>
                </c:pt>
                <c:pt idx="4">
                  <c:v>9</c:v>
                </c:pt>
                <c:pt idx="5">
                  <c:v>13.4</c:v>
                </c:pt>
                <c:pt idx="6">
                  <c:v>15.4</c:v>
                </c:pt>
                <c:pt idx="7">
                  <c:v>14</c:v>
                </c:pt>
                <c:pt idx="8">
                  <c:v>15.8</c:v>
                </c:pt>
                <c:pt idx="9">
                  <c:v>14.4</c:v>
                </c:pt>
                <c:pt idx="10">
                  <c:v>11.2</c:v>
                </c:pt>
                <c:pt idx="11">
                  <c:v>9.6</c:v>
                </c:pt>
                <c:pt idx="12">
                  <c:v>9.4</c:v>
                </c:pt>
                <c:pt idx="13">
                  <c:v>13.4</c:v>
                </c:pt>
                <c:pt idx="14">
                  <c:v>13.8</c:v>
                </c:pt>
                <c:pt idx="15">
                  <c:v>15.6</c:v>
                </c:pt>
                <c:pt idx="16">
                  <c:v>19.600000000000001</c:v>
                </c:pt>
                <c:pt idx="17">
                  <c:v>13.4</c:v>
                </c:pt>
                <c:pt idx="18">
                  <c:v>20.399999999999999</c:v>
                </c:pt>
                <c:pt idx="19">
                  <c:v>18.399999999999999</c:v>
                </c:pt>
                <c:pt idx="20">
                  <c:v>19.399999999999999</c:v>
                </c:pt>
                <c:pt idx="21">
                  <c:v>19.2</c:v>
                </c:pt>
                <c:pt idx="22">
                  <c:v>16.2</c:v>
                </c:pt>
                <c:pt idx="23">
                  <c:v>17.600000000000001</c:v>
                </c:pt>
                <c:pt idx="24">
                  <c:v>17</c:v>
                </c:pt>
                <c:pt idx="25">
                  <c:v>15.6</c:v>
                </c:pt>
                <c:pt idx="26">
                  <c:v>18.2</c:v>
                </c:pt>
                <c:pt idx="27">
                  <c:v>18</c:v>
                </c:pt>
                <c:pt idx="28">
                  <c:v>19.600000000000001</c:v>
                </c:pt>
                <c:pt idx="29">
                  <c:v>17.2</c:v>
                </c:pt>
                <c:pt idx="30">
                  <c:v>21.4</c:v>
                </c:pt>
                <c:pt idx="31">
                  <c:v>17.399999999999999</c:v>
                </c:pt>
                <c:pt idx="32">
                  <c:v>19.8</c:v>
                </c:pt>
                <c:pt idx="33">
                  <c:v>15.8</c:v>
                </c:pt>
                <c:pt idx="34">
                  <c:v>13</c:v>
                </c:pt>
                <c:pt idx="35">
                  <c:v>18</c:v>
                </c:pt>
                <c:pt idx="36">
                  <c:v>19.600000000000001</c:v>
                </c:pt>
                <c:pt idx="37">
                  <c:v>20.399999999999999</c:v>
                </c:pt>
                <c:pt idx="38">
                  <c:v>18.600000000000001</c:v>
                </c:pt>
                <c:pt idx="39">
                  <c:v>22.6</c:v>
                </c:pt>
                <c:pt idx="40">
                  <c:v>21</c:v>
                </c:pt>
              </c:numCache>
            </c:numRef>
          </c:val>
          <c:extLst>
            <c:ext xmlns:c16="http://schemas.microsoft.com/office/drawing/2014/chart" uri="{C3380CC4-5D6E-409C-BE32-E72D297353CC}">
              <c16:uniqueId val="{00000001-AD9E-4EFE-99F1-0AB8A37273F6}"/>
            </c:ext>
          </c:extLst>
        </c:ser>
        <c:ser>
          <c:idx val="2"/>
          <c:order val="2"/>
          <c:tx>
            <c:v>HD</c:v>
          </c:tx>
          <c:spPr>
            <a:ln w="28575" cap="rnd">
              <a:solidFill>
                <a:srgbClr val="00B050"/>
              </a:solidFill>
              <a:round/>
            </a:ln>
            <a:effectLst/>
          </c:spPr>
          <c:marker>
            <c:symbol val="none"/>
          </c:marker>
          <c:val>
            <c:numRef>
              <c:f>'Av.discom.days per summer month'!$D$3:$D$43</c:f>
              <c:numCache>
                <c:formatCode>General</c:formatCode>
                <c:ptCount val="41"/>
                <c:pt idx="0">
                  <c:v>0.4</c:v>
                </c:pt>
                <c:pt idx="1">
                  <c:v>0</c:v>
                </c:pt>
                <c:pt idx="2">
                  <c:v>0</c:v>
                </c:pt>
                <c:pt idx="3">
                  <c:v>0</c:v>
                </c:pt>
                <c:pt idx="4">
                  <c:v>0</c:v>
                </c:pt>
                <c:pt idx="5">
                  <c:v>1</c:v>
                </c:pt>
                <c:pt idx="6">
                  <c:v>0</c:v>
                </c:pt>
                <c:pt idx="7">
                  <c:v>1</c:v>
                </c:pt>
                <c:pt idx="8">
                  <c:v>0</c:v>
                </c:pt>
                <c:pt idx="9">
                  <c:v>0</c:v>
                </c:pt>
                <c:pt idx="10">
                  <c:v>0</c:v>
                </c:pt>
                <c:pt idx="11">
                  <c:v>0</c:v>
                </c:pt>
                <c:pt idx="12">
                  <c:v>0</c:v>
                </c:pt>
                <c:pt idx="13">
                  <c:v>0</c:v>
                </c:pt>
                <c:pt idx="14">
                  <c:v>0.2</c:v>
                </c:pt>
                <c:pt idx="15">
                  <c:v>0</c:v>
                </c:pt>
                <c:pt idx="16">
                  <c:v>0.2</c:v>
                </c:pt>
                <c:pt idx="17">
                  <c:v>0</c:v>
                </c:pt>
                <c:pt idx="18">
                  <c:v>1.4</c:v>
                </c:pt>
                <c:pt idx="19">
                  <c:v>0</c:v>
                </c:pt>
                <c:pt idx="20">
                  <c:v>2.2000000000000002</c:v>
                </c:pt>
                <c:pt idx="21">
                  <c:v>1</c:v>
                </c:pt>
                <c:pt idx="22">
                  <c:v>1</c:v>
                </c:pt>
                <c:pt idx="23">
                  <c:v>0</c:v>
                </c:pt>
                <c:pt idx="24">
                  <c:v>0.2</c:v>
                </c:pt>
                <c:pt idx="25">
                  <c:v>0</c:v>
                </c:pt>
                <c:pt idx="26">
                  <c:v>0</c:v>
                </c:pt>
                <c:pt idx="27">
                  <c:v>1</c:v>
                </c:pt>
                <c:pt idx="28">
                  <c:v>1.4</c:v>
                </c:pt>
                <c:pt idx="29">
                  <c:v>0</c:v>
                </c:pt>
                <c:pt idx="30">
                  <c:v>2.8</c:v>
                </c:pt>
                <c:pt idx="31">
                  <c:v>0.6</c:v>
                </c:pt>
                <c:pt idx="32">
                  <c:v>1.2</c:v>
                </c:pt>
                <c:pt idx="33">
                  <c:v>0.2</c:v>
                </c:pt>
                <c:pt idx="34">
                  <c:v>0</c:v>
                </c:pt>
                <c:pt idx="35">
                  <c:v>1.6</c:v>
                </c:pt>
                <c:pt idx="36">
                  <c:v>0.2</c:v>
                </c:pt>
                <c:pt idx="37">
                  <c:v>1.4</c:v>
                </c:pt>
                <c:pt idx="38">
                  <c:v>0</c:v>
                </c:pt>
                <c:pt idx="39">
                  <c:v>0</c:v>
                </c:pt>
                <c:pt idx="40">
                  <c:v>3.4</c:v>
                </c:pt>
              </c:numCache>
            </c:numRef>
          </c:val>
          <c:extLst>
            <c:ext xmlns:c16="http://schemas.microsoft.com/office/drawing/2014/chart" uri="{C3380CC4-5D6E-409C-BE32-E72D297353CC}">
              <c16:uniqueId val="{00000002-AD9E-4EFE-99F1-0AB8A37273F6}"/>
            </c:ext>
          </c:extLst>
        </c:ser>
        <c:ser>
          <c:idx val="3"/>
          <c:order val="3"/>
          <c:tx>
            <c:v>WBGT</c:v>
          </c:tx>
          <c:spPr>
            <a:ln w="28575" cap="rnd">
              <a:solidFill>
                <a:srgbClr val="C00000"/>
              </a:solidFill>
              <a:round/>
            </a:ln>
            <a:effectLst/>
          </c:spPr>
          <c:marker>
            <c:symbol val="none"/>
          </c:marker>
          <c:val>
            <c:numRef>
              <c:f>'Av.discom.days per summer month'!$E$3:$E$43</c:f>
              <c:numCache>
                <c:formatCode>General</c:formatCode>
                <c:ptCount val="41"/>
                <c:pt idx="0">
                  <c:v>2.4</c:v>
                </c:pt>
                <c:pt idx="1">
                  <c:v>4.2</c:v>
                </c:pt>
                <c:pt idx="2">
                  <c:v>1</c:v>
                </c:pt>
                <c:pt idx="3">
                  <c:v>1.8</c:v>
                </c:pt>
                <c:pt idx="4">
                  <c:v>0.2</c:v>
                </c:pt>
                <c:pt idx="5">
                  <c:v>4.5999999999999996</c:v>
                </c:pt>
                <c:pt idx="6">
                  <c:v>3.2</c:v>
                </c:pt>
                <c:pt idx="7">
                  <c:v>5.4</c:v>
                </c:pt>
                <c:pt idx="8">
                  <c:v>5.4</c:v>
                </c:pt>
                <c:pt idx="9">
                  <c:v>1.6</c:v>
                </c:pt>
                <c:pt idx="10">
                  <c:v>0.6</c:v>
                </c:pt>
                <c:pt idx="11">
                  <c:v>1.2</c:v>
                </c:pt>
                <c:pt idx="12">
                  <c:v>2.8</c:v>
                </c:pt>
                <c:pt idx="13">
                  <c:v>2.6</c:v>
                </c:pt>
                <c:pt idx="14">
                  <c:v>3.4</c:v>
                </c:pt>
                <c:pt idx="15">
                  <c:v>4</c:v>
                </c:pt>
                <c:pt idx="16">
                  <c:v>7.8</c:v>
                </c:pt>
                <c:pt idx="17">
                  <c:v>2</c:v>
                </c:pt>
                <c:pt idx="18">
                  <c:v>8.6</c:v>
                </c:pt>
                <c:pt idx="19">
                  <c:v>7.8</c:v>
                </c:pt>
                <c:pt idx="20">
                  <c:v>8.8000000000000007</c:v>
                </c:pt>
                <c:pt idx="21">
                  <c:v>6.8</c:v>
                </c:pt>
                <c:pt idx="22">
                  <c:v>6.8</c:v>
                </c:pt>
                <c:pt idx="23">
                  <c:v>4.5999999999999996</c:v>
                </c:pt>
                <c:pt idx="24">
                  <c:v>3</c:v>
                </c:pt>
                <c:pt idx="25">
                  <c:v>4.8</c:v>
                </c:pt>
                <c:pt idx="26">
                  <c:v>4.8</c:v>
                </c:pt>
                <c:pt idx="27">
                  <c:v>7.2</c:v>
                </c:pt>
                <c:pt idx="28">
                  <c:v>9.1999999999999993</c:v>
                </c:pt>
                <c:pt idx="29">
                  <c:v>4.8</c:v>
                </c:pt>
                <c:pt idx="30">
                  <c:v>12.6</c:v>
                </c:pt>
                <c:pt idx="31">
                  <c:v>6.8</c:v>
                </c:pt>
                <c:pt idx="32">
                  <c:v>9.1999999999999993</c:v>
                </c:pt>
                <c:pt idx="33">
                  <c:v>3.6</c:v>
                </c:pt>
                <c:pt idx="34">
                  <c:v>4.5999999999999996</c:v>
                </c:pt>
                <c:pt idx="35">
                  <c:v>9.8000000000000007</c:v>
                </c:pt>
                <c:pt idx="36">
                  <c:v>11</c:v>
                </c:pt>
                <c:pt idx="37">
                  <c:v>11.4</c:v>
                </c:pt>
                <c:pt idx="38">
                  <c:v>7</c:v>
                </c:pt>
                <c:pt idx="39">
                  <c:v>7.8</c:v>
                </c:pt>
                <c:pt idx="40">
                  <c:v>11</c:v>
                </c:pt>
              </c:numCache>
            </c:numRef>
          </c:val>
          <c:extLst>
            <c:ext xmlns:c16="http://schemas.microsoft.com/office/drawing/2014/chart" uri="{C3380CC4-5D6E-409C-BE32-E72D297353CC}">
              <c16:uniqueId val="{00000003-AD9E-4EFE-99F1-0AB8A37273F6}"/>
            </c:ext>
          </c:extLst>
        </c:ser>
        <c:ser>
          <c:idx val="4"/>
          <c:order val="4"/>
          <c:tx>
            <c:v>HI</c:v>
          </c:tx>
          <c:spPr>
            <a:ln w="28575" cap="rnd">
              <a:solidFill>
                <a:schemeClr val="accent5"/>
              </a:solidFill>
              <a:round/>
            </a:ln>
            <a:effectLst/>
          </c:spPr>
          <c:marker>
            <c:symbol val="none"/>
          </c:marker>
          <c:val>
            <c:numRef>
              <c:f>'Av.discom.days per summer month'!$F$3:$F$43</c:f>
              <c:numCache>
                <c:formatCode>General</c:formatCode>
                <c:ptCount val="41"/>
                <c:pt idx="0">
                  <c:v>10.199999999999999</c:v>
                </c:pt>
                <c:pt idx="1">
                  <c:v>9.4</c:v>
                </c:pt>
                <c:pt idx="2">
                  <c:v>6.6</c:v>
                </c:pt>
                <c:pt idx="3">
                  <c:v>8.1999999999999993</c:v>
                </c:pt>
                <c:pt idx="4">
                  <c:v>7</c:v>
                </c:pt>
                <c:pt idx="5">
                  <c:v>10.199999999999999</c:v>
                </c:pt>
                <c:pt idx="6">
                  <c:v>8.4</c:v>
                </c:pt>
                <c:pt idx="7">
                  <c:v>13</c:v>
                </c:pt>
                <c:pt idx="8">
                  <c:v>11.6</c:v>
                </c:pt>
                <c:pt idx="9">
                  <c:v>7.2</c:v>
                </c:pt>
                <c:pt idx="10">
                  <c:v>8.8000000000000007</c:v>
                </c:pt>
                <c:pt idx="11">
                  <c:v>6.6</c:v>
                </c:pt>
                <c:pt idx="12">
                  <c:v>8</c:v>
                </c:pt>
                <c:pt idx="13">
                  <c:v>9.4</c:v>
                </c:pt>
                <c:pt idx="14">
                  <c:v>7.2</c:v>
                </c:pt>
                <c:pt idx="15">
                  <c:v>9.8000000000000007</c:v>
                </c:pt>
                <c:pt idx="16">
                  <c:v>13.8</c:v>
                </c:pt>
                <c:pt idx="17">
                  <c:v>7.6</c:v>
                </c:pt>
                <c:pt idx="18">
                  <c:v>14.6</c:v>
                </c:pt>
                <c:pt idx="19">
                  <c:v>11.6</c:v>
                </c:pt>
                <c:pt idx="20">
                  <c:v>14.6</c:v>
                </c:pt>
                <c:pt idx="21">
                  <c:v>14.4</c:v>
                </c:pt>
                <c:pt idx="22">
                  <c:v>11.4</c:v>
                </c:pt>
                <c:pt idx="23">
                  <c:v>11.6</c:v>
                </c:pt>
                <c:pt idx="24">
                  <c:v>9.6</c:v>
                </c:pt>
                <c:pt idx="25">
                  <c:v>12.2</c:v>
                </c:pt>
                <c:pt idx="26">
                  <c:v>10</c:v>
                </c:pt>
                <c:pt idx="27">
                  <c:v>12.8</c:v>
                </c:pt>
                <c:pt idx="28">
                  <c:v>14</c:v>
                </c:pt>
                <c:pt idx="29">
                  <c:v>11.2</c:v>
                </c:pt>
                <c:pt idx="30">
                  <c:v>15.8</c:v>
                </c:pt>
                <c:pt idx="31">
                  <c:v>11.2</c:v>
                </c:pt>
                <c:pt idx="32">
                  <c:v>14.4</c:v>
                </c:pt>
                <c:pt idx="33">
                  <c:v>8.4</c:v>
                </c:pt>
                <c:pt idx="34">
                  <c:v>10.6</c:v>
                </c:pt>
                <c:pt idx="35">
                  <c:v>12.8</c:v>
                </c:pt>
                <c:pt idx="36">
                  <c:v>16.8</c:v>
                </c:pt>
                <c:pt idx="37">
                  <c:v>16.2</c:v>
                </c:pt>
                <c:pt idx="38">
                  <c:v>11.8</c:v>
                </c:pt>
                <c:pt idx="39">
                  <c:v>13.4</c:v>
                </c:pt>
                <c:pt idx="40">
                  <c:v>12</c:v>
                </c:pt>
              </c:numCache>
            </c:numRef>
          </c:val>
          <c:extLst>
            <c:ext xmlns:c16="http://schemas.microsoft.com/office/drawing/2014/chart" uri="{C3380CC4-5D6E-409C-BE32-E72D297353CC}">
              <c16:uniqueId val="{00000004-AD9E-4EFE-99F1-0AB8A37273F6}"/>
            </c:ext>
          </c:extLst>
        </c:ser>
        <c:dLbls>
          <c:showLegendKey val="0"/>
          <c:showVal val="0"/>
          <c:showCatName val="0"/>
          <c:showSerName val="0"/>
          <c:showPercent val="0"/>
          <c:showBubbleSize val="0"/>
        </c:dLbls>
        <c:axId val="288393151"/>
        <c:axId val="288397471"/>
      </c:radarChart>
      <c:catAx>
        <c:axId val="2883931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7471"/>
        <c:crosses val="autoZero"/>
        <c:auto val="1"/>
        <c:lblAlgn val="ctr"/>
        <c:lblOffset val="100"/>
        <c:noMultiLvlLbl val="0"/>
      </c:catAx>
      <c:valAx>
        <c:axId val="288397471"/>
        <c:scaling>
          <c:orientation val="minMax"/>
          <c:max val="3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3151"/>
        <c:crosses val="autoZero"/>
        <c:crossBetween val="between"/>
        <c:majorUnit val="5"/>
        <c:minorUnit val="1"/>
      </c:valAx>
      <c:spPr>
        <a:noFill/>
        <a:ln>
          <a:noFill/>
        </a:ln>
        <a:effectLst/>
      </c:spPr>
    </c:plotArea>
    <c:legend>
      <c:legendPos val="r"/>
      <c:layout>
        <c:manualLayout>
          <c:xMode val="edge"/>
          <c:yMode val="edge"/>
          <c:x val="0.17287457069628026"/>
          <c:y val="0.95102347342439297"/>
          <c:w val="0.57363368026055128"/>
          <c:h val="4.78064095454673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Baghdad</a:t>
            </a:r>
          </a:p>
        </c:rich>
      </c:tx>
      <c:layout>
        <c:manualLayout>
          <c:xMode val="edge"/>
          <c:yMode val="edge"/>
          <c:x val="0.40303988901353027"/>
          <c:y val="1.5296367112810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month'!$W$3:$W$43</c:f>
              <c:numCache>
                <c:formatCode>General</c:formatCode>
                <c:ptCount val="41"/>
                <c:pt idx="0">
                  <c:v>30.6</c:v>
                </c:pt>
                <c:pt idx="1">
                  <c:v>30.2</c:v>
                </c:pt>
                <c:pt idx="2">
                  <c:v>30.4</c:v>
                </c:pt>
                <c:pt idx="3">
                  <c:v>30.6</c:v>
                </c:pt>
                <c:pt idx="4">
                  <c:v>30.4</c:v>
                </c:pt>
                <c:pt idx="5">
                  <c:v>30.6</c:v>
                </c:pt>
                <c:pt idx="6">
                  <c:v>30.2</c:v>
                </c:pt>
                <c:pt idx="7">
                  <c:v>30.6</c:v>
                </c:pt>
                <c:pt idx="8">
                  <c:v>30.6</c:v>
                </c:pt>
                <c:pt idx="9">
                  <c:v>30.6</c:v>
                </c:pt>
                <c:pt idx="10">
                  <c:v>30.4</c:v>
                </c:pt>
                <c:pt idx="11">
                  <c:v>30.6</c:v>
                </c:pt>
                <c:pt idx="12">
                  <c:v>30.6</c:v>
                </c:pt>
                <c:pt idx="13">
                  <c:v>30</c:v>
                </c:pt>
                <c:pt idx="14">
                  <c:v>30.6</c:v>
                </c:pt>
                <c:pt idx="15">
                  <c:v>30.6</c:v>
                </c:pt>
                <c:pt idx="16">
                  <c:v>30.6</c:v>
                </c:pt>
                <c:pt idx="17">
                  <c:v>30.4</c:v>
                </c:pt>
                <c:pt idx="18">
                  <c:v>30.6</c:v>
                </c:pt>
                <c:pt idx="19">
                  <c:v>30.6</c:v>
                </c:pt>
                <c:pt idx="20">
                  <c:v>30.6</c:v>
                </c:pt>
                <c:pt idx="21">
                  <c:v>30.6</c:v>
                </c:pt>
                <c:pt idx="22">
                  <c:v>30.6</c:v>
                </c:pt>
                <c:pt idx="23">
                  <c:v>30.6</c:v>
                </c:pt>
                <c:pt idx="24">
                  <c:v>30.6</c:v>
                </c:pt>
                <c:pt idx="25">
                  <c:v>30.4</c:v>
                </c:pt>
                <c:pt idx="26">
                  <c:v>30.6</c:v>
                </c:pt>
                <c:pt idx="27">
                  <c:v>30.6</c:v>
                </c:pt>
                <c:pt idx="28">
                  <c:v>30.6</c:v>
                </c:pt>
                <c:pt idx="29">
                  <c:v>30.6</c:v>
                </c:pt>
                <c:pt idx="30">
                  <c:v>30.4</c:v>
                </c:pt>
                <c:pt idx="31">
                  <c:v>30.4</c:v>
                </c:pt>
                <c:pt idx="32">
                  <c:v>30.6</c:v>
                </c:pt>
                <c:pt idx="33">
                  <c:v>29.6</c:v>
                </c:pt>
                <c:pt idx="34">
                  <c:v>30.6</c:v>
                </c:pt>
                <c:pt idx="35">
                  <c:v>30.6</c:v>
                </c:pt>
                <c:pt idx="36">
                  <c:v>30.6</c:v>
                </c:pt>
                <c:pt idx="37">
                  <c:v>30.6</c:v>
                </c:pt>
                <c:pt idx="38">
                  <c:v>30.2</c:v>
                </c:pt>
                <c:pt idx="39">
                  <c:v>30.6</c:v>
                </c:pt>
                <c:pt idx="40">
                  <c:v>30.6</c:v>
                </c:pt>
              </c:numCache>
            </c:numRef>
          </c:val>
          <c:extLst>
            <c:ext xmlns:c16="http://schemas.microsoft.com/office/drawing/2014/chart" uri="{C3380CC4-5D6E-409C-BE32-E72D297353CC}">
              <c16:uniqueId val="{00000000-3EDE-4303-9875-F94B5B8CF3C7}"/>
            </c:ext>
          </c:extLst>
        </c:ser>
        <c:ser>
          <c:idx val="1"/>
          <c:order val="1"/>
          <c:tx>
            <c:v>ET</c:v>
          </c:tx>
          <c:spPr>
            <a:ln w="28575" cap="rnd">
              <a:solidFill>
                <a:schemeClr val="tx1"/>
              </a:solidFill>
              <a:round/>
            </a:ln>
            <a:effectLst/>
          </c:spPr>
          <c:marker>
            <c:symbol val="none"/>
          </c:marker>
          <c:val>
            <c:numRef>
              <c:f>'Av.discom.days per summer month'!$X$3:$X$43</c:f>
              <c:numCache>
                <c:formatCode>General</c:formatCode>
                <c:ptCount val="41"/>
                <c:pt idx="0">
                  <c:v>29.8</c:v>
                </c:pt>
                <c:pt idx="1">
                  <c:v>28.8</c:v>
                </c:pt>
                <c:pt idx="2">
                  <c:v>30</c:v>
                </c:pt>
                <c:pt idx="3">
                  <c:v>30.6</c:v>
                </c:pt>
                <c:pt idx="4">
                  <c:v>29.6</c:v>
                </c:pt>
                <c:pt idx="5">
                  <c:v>30</c:v>
                </c:pt>
                <c:pt idx="6">
                  <c:v>29</c:v>
                </c:pt>
                <c:pt idx="7">
                  <c:v>30.6</c:v>
                </c:pt>
                <c:pt idx="8">
                  <c:v>29.8</c:v>
                </c:pt>
                <c:pt idx="9">
                  <c:v>30.4</c:v>
                </c:pt>
                <c:pt idx="10">
                  <c:v>29.4</c:v>
                </c:pt>
                <c:pt idx="11">
                  <c:v>29.4</c:v>
                </c:pt>
                <c:pt idx="12">
                  <c:v>28.6</c:v>
                </c:pt>
                <c:pt idx="13">
                  <c:v>28.2</c:v>
                </c:pt>
                <c:pt idx="14">
                  <c:v>30.4</c:v>
                </c:pt>
                <c:pt idx="15">
                  <c:v>30</c:v>
                </c:pt>
                <c:pt idx="16">
                  <c:v>30.6</c:v>
                </c:pt>
                <c:pt idx="17">
                  <c:v>30.2</c:v>
                </c:pt>
                <c:pt idx="18">
                  <c:v>30.6</c:v>
                </c:pt>
                <c:pt idx="19">
                  <c:v>30.4</c:v>
                </c:pt>
                <c:pt idx="20">
                  <c:v>30.2</c:v>
                </c:pt>
                <c:pt idx="21">
                  <c:v>30</c:v>
                </c:pt>
                <c:pt idx="22">
                  <c:v>30.6</c:v>
                </c:pt>
                <c:pt idx="23">
                  <c:v>30.2</c:v>
                </c:pt>
                <c:pt idx="24">
                  <c:v>30.2</c:v>
                </c:pt>
                <c:pt idx="25">
                  <c:v>29.8</c:v>
                </c:pt>
                <c:pt idx="26">
                  <c:v>30.4</c:v>
                </c:pt>
                <c:pt idx="27">
                  <c:v>30.4</c:v>
                </c:pt>
                <c:pt idx="28">
                  <c:v>29.8</c:v>
                </c:pt>
                <c:pt idx="29">
                  <c:v>30</c:v>
                </c:pt>
                <c:pt idx="30">
                  <c:v>30.2</c:v>
                </c:pt>
                <c:pt idx="31">
                  <c:v>30</c:v>
                </c:pt>
                <c:pt idx="32">
                  <c:v>30.4</c:v>
                </c:pt>
                <c:pt idx="33">
                  <c:v>29.4</c:v>
                </c:pt>
                <c:pt idx="34">
                  <c:v>30.6</c:v>
                </c:pt>
                <c:pt idx="35">
                  <c:v>30.6</c:v>
                </c:pt>
                <c:pt idx="36">
                  <c:v>30.4</c:v>
                </c:pt>
                <c:pt idx="37">
                  <c:v>30.4</c:v>
                </c:pt>
                <c:pt idx="38">
                  <c:v>30</c:v>
                </c:pt>
                <c:pt idx="39">
                  <c:v>29.8</c:v>
                </c:pt>
                <c:pt idx="40">
                  <c:v>30.2</c:v>
                </c:pt>
              </c:numCache>
            </c:numRef>
          </c:val>
          <c:extLst>
            <c:ext xmlns:c16="http://schemas.microsoft.com/office/drawing/2014/chart" uri="{C3380CC4-5D6E-409C-BE32-E72D297353CC}">
              <c16:uniqueId val="{00000001-3EDE-4303-9875-F94B5B8CF3C7}"/>
            </c:ext>
          </c:extLst>
        </c:ser>
        <c:ser>
          <c:idx val="2"/>
          <c:order val="2"/>
          <c:tx>
            <c:v>HD</c:v>
          </c:tx>
          <c:spPr>
            <a:ln w="28575" cap="rnd">
              <a:solidFill>
                <a:srgbClr val="00B050"/>
              </a:solidFill>
              <a:round/>
            </a:ln>
            <a:effectLst/>
          </c:spPr>
          <c:marker>
            <c:symbol val="none"/>
          </c:marker>
          <c:val>
            <c:numRef>
              <c:f>'Av.discom.days per summer month'!$Y$3:$Y$43</c:f>
              <c:numCache>
                <c:formatCode>General</c:formatCode>
                <c:ptCount val="41"/>
                <c:pt idx="0">
                  <c:v>19.600000000000001</c:v>
                </c:pt>
                <c:pt idx="1">
                  <c:v>18.8</c:v>
                </c:pt>
                <c:pt idx="2">
                  <c:v>17.2</c:v>
                </c:pt>
                <c:pt idx="3">
                  <c:v>15.6</c:v>
                </c:pt>
                <c:pt idx="4">
                  <c:v>10</c:v>
                </c:pt>
                <c:pt idx="5">
                  <c:v>18</c:v>
                </c:pt>
                <c:pt idx="6">
                  <c:v>19</c:v>
                </c:pt>
                <c:pt idx="7">
                  <c:v>16.600000000000001</c:v>
                </c:pt>
                <c:pt idx="8">
                  <c:v>17</c:v>
                </c:pt>
                <c:pt idx="9">
                  <c:v>20.8</c:v>
                </c:pt>
                <c:pt idx="10">
                  <c:v>21.6</c:v>
                </c:pt>
                <c:pt idx="11">
                  <c:v>17</c:v>
                </c:pt>
                <c:pt idx="12">
                  <c:v>16.600000000000001</c:v>
                </c:pt>
                <c:pt idx="13">
                  <c:v>20</c:v>
                </c:pt>
                <c:pt idx="14">
                  <c:v>23.2</c:v>
                </c:pt>
                <c:pt idx="15">
                  <c:v>24.4</c:v>
                </c:pt>
                <c:pt idx="16">
                  <c:v>22.8</c:v>
                </c:pt>
                <c:pt idx="17">
                  <c:v>22.6</c:v>
                </c:pt>
                <c:pt idx="18">
                  <c:v>24</c:v>
                </c:pt>
                <c:pt idx="19">
                  <c:v>23.4</c:v>
                </c:pt>
                <c:pt idx="20">
                  <c:v>20.8</c:v>
                </c:pt>
                <c:pt idx="21">
                  <c:v>22.2</c:v>
                </c:pt>
                <c:pt idx="22">
                  <c:v>22</c:v>
                </c:pt>
                <c:pt idx="23">
                  <c:v>21.4</c:v>
                </c:pt>
                <c:pt idx="24">
                  <c:v>21.8</c:v>
                </c:pt>
                <c:pt idx="25">
                  <c:v>20</c:v>
                </c:pt>
                <c:pt idx="26">
                  <c:v>23.2</c:v>
                </c:pt>
                <c:pt idx="27">
                  <c:v>25.6</c:v>
                </c:pt>
                <c:pt idx="28">
                  <c:v>22</c:v>
                </c:pt>
                <c:pt idx="29">
                  <c:v>22.2</c:v>
                </c:pt>
                <c:pt idx="30">
                  <c:v>26.6</c:v>
                </c:pt>
                <c:pt idx="31">
                  <c:v>23.6</c:v>
                </c:pt>
                <c:pt idx="32">
                  <c:v>25</c:v>
                </c:pt>
                <c:pt idx="33">
                  <c:v>21</c:v>
                </c:pt>
                <c:pt idx="34">
                  <c:v>24.8</c:v>
                </c:pt>
                <c:pt idx="35">
                  <c:v>25.6</c:v>
                </c:pt>
                <c:pt idx="36">
                  <c:v>23</c:v>
                </c:pt>
                <c:pt idx="37">
                  <c:v>23.8</c:v>
                </c:pt>
                <c:pt idx="38">
                  <c:v>26.2</c:v>
                </c:pt>
                <c:pt idx="39">
                  <c:v>27.4</c:v>
                </c:pt>
                <c:pt idx="40">
                  <c:v>24.8</c:v>
                </c:pt>
              </c:numCache>
            </c:numRef>
          </c:val>
          <c:extLst>
            <c:ext xmlns:c16="http://schemas.microsoft.com/office/drawing/2014/chart" uri="{C3380CC4-5D6E-409C-BE32-E72D297353CC}">
              <c16:uniqueId val="{00000002-3EDE-4303-9875-F94B5B8CF3C7}"/>
            </c:ext>
          </c:extLst>
        </c:ser>
        <c:ser>
          <c:idx val="3"/>
          <c:order val="3"/>
          <c:tx>
            <c:v>WBGT</c:v>
          </c:tx>
          <c:spPr>
            <a:ln w="28575" cap="rnd">
              <a:solidFill>
                <a:srgbClr val="C00000"/>
              </a:solidFill>
              <a:round/>
            </a:ln>
            <a:effectLst/>
          </c:spPr>
          <c:marker>
            <c:symbol val="none"/>
          </c:marker>
          <c:val>
            <c:numRef>
              <c:f>'Av.discom.days per summer month'!$Z$3:$Z$43</c:f>
              <c:numCache>
                <c:formatCode>General</c:formatCode>
                <c:ptCount val="41"/>
                <c:pt idx="0">
                  <c:v>24.8</c:v>
                </c:pt>
                <c:pt idx="1">
                  <c:v>22.8</c:v>
                </c:pt>
                <c:pt idx="2">
                  <c:v>27.8</c:v>
                </c:pt>
                <c:pt idx="3">
                  <c:v>27</c:v>
                </c:pt>
                <c:pt idx="4">
                  <c:v>23</c:v>
                </c:pt>
                <c:pt idx="5">
                  <c:v>26.8</c:v>
                </c:pt>
                <c:pt idx="6">
                  <c:v>25.2</c:v>
                </c:pt>
                <c:pt idx="7">
                  <c:v>25.8</c:v>
                </c:pt>
                <c:pt idx="8">
                  <c:v>26.2</c:v>
                </c:pt>
                <c:pt idx="9">
                  <c:v>26</c:v>
                </c:pt>
                <c:pt idx="10">
                  <c:v>27</c:v>
                </c:pt>
                <c:pt idx="11">
                  <c:v>24.8</c:v>
                </c:pt>
                <c:pt idx="12">
                  <c:v>23.8</c:v>
                </c:pt>
                <c:pt idx="13">
                  <c:v>25.6</c:v>
                </c:pt>
                <c:pt idx="14">
                  <c:v>26.4</c:v>
                </c:pt>
                <c:pt idx="15">
                  <c:v>27.2</c:v>
                </c:pt>
                <c:pt idx="16">
                  <c:v>28.6</c:v>
                </c:pt>
                <c:pt idx="17">
                  <c:v>27.2</c:v>
                </c:pt>
                <c:pt idx="18">
                  <c:v>27.4</c:v>
                </c:pt>
                <c:pt idx="19">
                  <c:v>26.8</c:v>
                </c:pt>
                <c:pt idx="20">
                  <c:v>27.8</c:v>
                </c:pt>
                <c:pt idx="21">
                  <c:v>26.4</c:v>
                </c:pt>
                <c:pt idx="22">
                  <c:v>26</c:v>
                </c:pt>
                <c:pt idx="23">
                  <c:v>26.4</c:v>
                </c:pt>
                <c:pt idx="24">
                  <c:v>25.8</c:v>
                </c:pt>
                <c:pt idx="25">
                  <c:v>26.6</c:v>
                </c:pt>
                <c:pt idx="26">
                  <c:v>28.4</c:v>
                </c:pt>
                <c:pt idx="27">
                  <c:v>29.2</c:v>
                </c:pt>
                <c:pt idx="28">
                  <c:v>27.2</c:v>
                </c:pt>
                <c:pt idx="29">
                  <c:v>25.8</c:v>
                </c:pt>
                <c:pt idx="30">
                  <c:v>28.4</c:v>
                </c:pt>
                <c:pt idx="31">
                  <c:v>27.2</c:v>
                </c:pt>
                <c:pt idx="32">
                  <c:v>28.4</c:v>
                </c:pt>
                <c:pt idx="33">
                  <c:v>25.2</c:v>
                </c:pt>
                <c:pt idx="34">
                  <c:v>27.8</c:v>
                </c:pt>
                <c:pt idx="35">
                  <c:v>27.8</c:v>
                </c:pt>
                <c:pt idx="36">
                  <c:v>27.6</c:v>
                </c:pt>
                <c:pt idx="37">
                  <c:v>27.4</c:v>
                </c:pt>
                <c:pt idx="38">
                  <c:v>27.2</c:v>
                </c:pt>
                <c:pt idx="39">
                  <c:v>28.8</c:v>
                </c:pt>
                <c:pt idx="40">
                  <c:v>27.8</c:v>
                </c:pt>
              </c:numCache>
            </c:numRef>
          </c:val>
          <c:extLst>
            <c:ext xmlns:c16="http://schemas.microsoft.com/office/drawing/2014/chart" uri="{C3380CC4-5D6E-409C-BE32-E72D297353CC}">
              <c16:uniqueId val="{00000003-3EDE-4303-9875-F94B5B8CF3C7}"/>
            </c:ext>
          </c:extLst>
        </c:ser>
        <c:ser>
          <c:idx val="4"/>
          <c:order val="4"/>
          <c:tx>
            <c:v>HI</c:v>
          </c:tx>
          <c:spPr>
            <a:ln w="28575" cap="rnd">
              <a:solidFill>
                <a:schemeClr val="accent5"/>
              </a:solidFill>
              <a:round/>
            </a:ln>
            <a:effectLst/>
          </c:spPr>
          <c:marker>
            <c:symbol val="none"/>
          </c:marker>
          <c:val>
            <c:numRef>
              <c:f>'Av.discom.days per summer month'!$AA$3:$AA$43</c:f>
              <c:numCache>
                <c:formatCode>General</c:formatCode>
                <c:ptCount val="41"/>
                <c:pt idx="0">
                  <c:v>28.6</c:v>
                </c:pt>
                <c:pt idx="1">
                  <c:v>27.2</c:v>
                </c:pt>
                <c:pt idx="2">
                  <c:v>28.8</c:v>
                </c:pt>
                <c:pt idx="3">
                  <c:v>30</c:v>
                </c:pt>
                <c:pt idx="4">
                  <c:v>28.2</c:v>
                </c:pt>
                <c:pt idx="5">
                  <c:v>29.8</c:v>
                </c:pt>
                <c:pt idx="6">
                  <c:v>27.4</c:v>
                </c:pt>
                <c:pt idx="7">
                  <c:v>30.2</c:v>
                </c:pt>
                <c:pt idx="8">
                  <c:v>28.6</c:v>
                </c:pt>
                <c:pt idx="9">
                  <c:v>30.2</c:v>
                </c:pt>
                <c:pt idx="10">
                  <c:v>28.6</c:v>
                </c:pt>
                <c:pt idx="11">
                  <c:v>27.6</c:v>
                </c:pt>
                <c:pt idx="12">
                  <c:v>27.2</c:v>
                </c:pt>
                <c:pt idx="13">
                  <c:v>27.8</c:v>
                </c:pt>
                <c:pt idx="14">
                  <c:v>28.6</c:v>
                </c:pt>
                <c:pt idx="15">
                  <c:v>29.6</c:v>
                </c:pt>
                <c:pt idx="16">
                  <c:v>30.2</c:v>
                </c:pt>
                <c:pt idx="17">
                  <c:v>29.8</c:v>
                </c:pt>
                <c:pt idx="18">
                  <c:v>29.4</c:v>
                </c:pt>
                <c:pt idx="19">
                  <c:v>30.2</c:v>
                </c:pt>
                <c:pt idx="20">
                  <c:v>30</c:v>
                </c:pt>
                <c:pt idx="21">
                  <c:v>29.2</c:v>
                </c:pt>
                <c:pt idx="22">
                  <c:v>29.2</c:v>
                </c:pt>
                <c:pt idx="23">
                  <c:v>30</c:v>
                </c:pt>
                <c:pt idx="24">
                  <c:v>28.8</c:v>
                </c:pt>
                <c:pt idx="25">
                  <c:v>29.6</c:v>
                </c:pt>
                <c:pt idx="26">
                  <c:v>30.4</c:v>
                </c:pt>
                <c:pt idx="27">
                  <c:v>30</c:v>
                </c:pt>
                <c:pt idx="28">
                  <c:v>29</c:v>
                </c:pt>
                <c:pt idx="29">
                  <c:v>28.8</c:v>
                </c:pt>
                <c:pt idx="30">
                  <c:v>29.4</c:v>
                </c:pt>
                <c:pt idx="31">
                  <c:v>28.4</c:v>
                </c:pt>
                <c:pt idx="32">
                  <c:v>30.4</c:v>
                </c:pt>
                <c:pt idx="33">
                  <c:v>27.6</c:v>
                </c:pt>
                <c:pt idx="34">
                  <c:v>29.4</c:v>
                </c:pt>
                <c:pt idx="35">
                  <c:v>30.2</c:v>
                </c:pt>
                <c:pt idx="36">
                  <c:v>29.6</c:v>
                </c:pt>
                <c:pt idx="37">
                  <c:v>29.8</c:v>
                </c:pt>
                <c:pt idx="38">
                  <c:v>27.6</c:v>
                </c:pt>
                <c:pt idx="39">
                  <c:v>29.4</c:v>
                </c:pt>
                <c:pt idx="40">
                  <c:v>29</c:v>
                </c:pt>
              </c:numCache>
            </c:numRef>
          </c:val>
          <c:extLst>
            <c:ext xmlns:c16="http://schemas.microsoft.com/office/drawing/2014/chart" uri="{C3380CC4-5D6E-409C-BE32-E72D297353CC}">
              <c16:uniqueId val="{00000004-3EDE-4303-9875-F94B5B8CF3C7}"/>
            </c:ext>
          </c:extLst>
        </c:ser>
        <c:dLbls>
          <c:showLegendKey val="0"/>
          <c:showVal val="0"/>
          <c:showCatName val="0"/>
          <c:showSerName val="0"/>
          <c:showPercent val="0"/>
          <c:showBubbleSize val="0"/>
        </c:dLbls>
        <c:axId val="288400351"/>
        <c:axId val="288396991"/>
      </c:radarChart>
      <c:catAx>
        <c:axId val="288400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6991"/>
        <c:crosses val="autoZero"/>
        <c:auto val="1"/>
        <c:lblAlgn val="ctr"/>
        <c:lblOffset val="100"/>
        <c:noMultiLvlLbl val="0"/>
      </c:catAx>
      <c:valAx>
        <c:axId val="288396991"/>
        <c:scaling>
          <c:orientation val="minMax"/>
          <c:max val="3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40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month'!$I$3:$I$43</c:f>
              <c:numCache>
                <c:formatCode>General</c:formatCode>
                <c:ptCount val="41"/>
                <c:pt idx="0">
                  <c:v>12</c:v>
                </c:pt>
                <c:pt idx="1">
                  <c:v>13.8</c:v>
                </c:pt>
                <c:pt idx="2">
                  <c:v>7.6</c:v>
                </c:pt>
                <c:pt idx="3">
                  <c:v>7.6</c:v>
                </c:pt>
                <c:pt idx="4">
                  <c:v>8.6</c:v>
                </c:pt>
                <c:pt idx="5">
                  <c:v>10.6</c:v>
                </c:pt>
                <c:pt idx="6">
                  <c:v>14.4</c:v>
                </c:pt>
                <c:pt idx="7">
                  <c:v>12.6</c:v>
                </c:pt>
                <c:pt idx="8">
                  <c:v>12.4</c:v>
                </c:pt>
                <c:pt idx="9">
                  <c:v>12.6</c:v>
                </c:pt>
                <c:pt idx="10">
                  <c:v>14</c:v>
                </c:pt>
                <c:pt idx="11">
                  <c:v>13</c:v>
                </c:pt>
                <c:pt idx="12">
                  <c:v>8.4</c:v>
                </c:pt>
                <c:pt idx="13">
                  <c:v>13.4</c:v>
                </c:pt>
                <c:pt idx="14">
                  <c:v>18.399999999999999</c:v>
                </c:pt>
                <c:pt idx="15">
                  <c:v>13</c:v>
                </c:pt>
                <c:pt idx="16">
                  <c:v>11.8</c:v>
                </c:pt>
                <c:pt idx="17">
                  <c:v>7</c:v>
                </c:pt>
                <c:pt idx="18">
                  <c:v>13.4</c:v>
                </c:pt>
                <c:pt idx="19">
                  <c:v>11.6</c:v>
                </c:pt>
                <c:pt idx="20">
                  <c:v>14.2</c:v>
                </c:pt>
                <c:pt idx="21">
                  <c:v>18</c:v>
                </c:pt>
                <c:pt idx="22">
                  <c:v>10</c:v>
                </c:pt>
                <c:pt idx="23">
                  <c:v>15.8</c:v>
                </c:pt>
                <c:pt idx="24">
                  <c:v>12.8</c:v>
                </c:pt>
                <c:pt idx="25">
                  <c:v>13.2</c:v>
                </c:pt>
                <c:pt idx="26">
                  <c:v>15.2</c:v>
                </c:pt>
                <c:pt idx="27">
                  <c:v>19.2</c:v>
                </c:pt>
                <c:pt idx="28">
                  <c:v>17.600000000000001</c:v>
                </c:pt>
                <c:pt idx="29">
                  <c:v>12.2</c:v>
                </c:pt>
                <c:pt idx="30">
                  <c:v>17.600000000000001</c:v>
                </c:pt>
                <c:pt idx="31">
                  <c:v>12.6</c:v>
                </c:pt>
                <c:pt idx="32">
                  <c:v>16.399999999999999</c:v>
                </c:pt>
                <c:pt idx="33">
                  <c:v>12.8</c:v>
                </c:pt>
                <c:pt idx="34">
                  <c:v>13.8</c:v>
                </c:pt>
                <c:pt idx="35">
                  <c:v>14</c:v>
                </c:pt>
                <c:pt idx="36">
                  <c:v>14.8</c:v>
                </c:pt>
                <c:pt idx="37">
                  <c:v>14.8</c:v>
                </c:pt>
                <c:pt idx="38">
                  <c:v>14.8</c:v>
                </c:pt>
                <c:pt idx="39">
                  <c:v>13.4</c:v>
                </c:pt>
                <c:pt idx="40">
                  <c:v>19</c:v>
                </c:pt>
              </c:numCache>
            </c:numRef>
          </c:val>
          <c:extLst>
            <c:ext xmlns:c16="http://schemas.microsoft.com/office/drawing/2014/chart" uri="{C3380CC4-5D6E-409C-BE32-E72D297353CC}">
              <c16:uniqueId val="{00000000-05B9-43A9-A5C2-C2D7FB9108B5}"/>
            </c:ext>
          </c:extLst>
        </c:ser>
        <c:ser>
          <c:idx val="1"/>
          <c:order val="1"/>
          <c:tx>
            <c:v>ET</c:v>
          </c:tx>
          <c:spPr>
            <a:ln w="28575" cap="rnd">
              <a:solidFill>
                <a:schemeClr val="tx1"/>
              </a:solidFill>
              <a:round/>
            </a:ln>
            <a:effectLst/>
          </c:spPr>
          <c:marker>
            <c:symbol val="none"/>
          </c:marker>
          <c:val>
            <c:numRef>
              <c:f>'Av.discom.days per summer month'!$J$3:$J$43</c:f>
              <c:numCache>
                <c:formatCode>General</c:formatCode>
                <c:ptCount val="41"/>
                <c:pt idx="0">
                  <c:v>5</c:v>
                </c:pt>
                <c:pt idx="1">
                  <c:v>3.6</c:v>
                </c:pt>
                <c:pt idx="2">
                  <c:v>0.8</c:v>
                </c:pt>
                <c:pt idx="3">
                  <c:v>1.2</c:v>
                </c:pt>
                <c:pt idx="4">
                  <c:v>2</c:v>
                </c:pt>
                <c:pt idx="5">
                  <c:v>4.4000000000000004</c:v>
                </c:pt>
                <c:pt idx="6">
                  <c:v>9</c:v>
                </c:pt>
                <c:pt idx="7">
                  <c:v>3.8</c:v>
                </c:pt>
                <c:pt idx="8">
                  <c:v>3.4</c:v>
                </c:pt>
                <c:pt idx="9">
                  <c:v>4.4000000000000004</c:v>
                </c:pt>
                <c:pt idx="10">
                  <c:v>2.8</c:v>
                </c:pt>
                <c:pt idx="11">
                  <c:v>6.2</c:v>
                </c:pt>
                <c:pt idx="12">
                  <c:v>2.6</c:v>
                </c:pt>
                <c:pt idx="13">
                  <c:v>4</c:v>
                </c:pt>
                <c:pt idx="14">
                  <c:v>5.6</c:v>
                </c:pt>
                <c:pt idx="15">
                  <c:v>3.8</c:v>
                </c:pt>
                <c:pt idx="16">
                  <c:v>5.8</c:v>
                </c:pt>
                <c:pt idx="17">
                  <c:v>2</c:v>
                </c:pt>
                <c:pt idx="18">
                  <c:v>6.8</c:v>
                </c:pt>
                <c:pt idx="19">
                  <c:v>6.2</c:v>
                </c:pt>
                <c:pt idx="20">
                  <c:v>7.2</c:v>
                </c:pt>
                <c:pt idx="21">
                  <c:v>8</c:v>
                </c:pt>
                <c:pt idx="22">
                  <c:v>5</c:v>
                </c:pt>
                <c:pt idx="23">
                  <c:v>4.2</c:v>
                </c:pt>
                <c:pt idx="24">
                  <c:v>4.2</c:v>
                </c:pt>
                <c:pt idx="25">
                  <c:v>7.2</c:v>
                </c:pt>
                <c:pt idx="26">
                  <c:v>7.4</c:v>
                </c:pt>
                <c:pt idx="27">
                  <c:v>10</c:v>
                </c:pt>
                <c:pt idx="28">
                  <c:v>7.2</c:v>
                </c:pt>
                <c:pt idx="29">
                  <c:v>2.4</c:v>
                </c:pt>
                <c:pt idx="30">
                  <c:v>9.8000000000000007</c:v>
                </c:pt>
                <c:pt idx="31">
                  <c:v>4</c:v>
                </c:pt>
                <c:pt idx="32">
                  <c:v>7.6</c:v>
                </c:pt>
                <c:pt idx="33">
                  <c:v>4</c:v>
                </c:pt>
                <c:pt idx="34">
                  <c:v>9.6</c:v>
                </c:pt>
                <c:pt idx="35">
                  <c:v>6.6</c:v>
                </c:pt>
                <c:pt idx="36">
                  <c:v>8.4</c:v>
                </c:pt>
                <c:pt idx="37">
                  <c:v>10.4</c:v>
                </c:pt>
                <c:pt idx="38">
                  <c:v>4.8</c:v>
                </c:pt>
                <c:pt idx="39">
                  <c:v>3.6</c:v>
                </c:pt>
                <c:pt idx="40">
                  <c:v>8.1999999999999993</c:v>
                </c:pt>
              </c:numCache>
            </c:numRef>
          </c:val>
          <c:extLst>
            <c:ext xmlns:c16="http://schemas.microsoft.com/office/drawing/2014/chart" uri="{C3380CC4-5D6E-409C-BE32-E72D297353CC}">
              <c16:uniqueId val="{00000001-05B9-43A9-A5C2-C2D7FB9108B5}"/>
            </c:ext>
          </c:extLst>
        </c:ser>
        <c:ser>
          <c:idx val="2"/>
          <c:order val="2"/>
          <c:tx>
            <c:v>HD</c:v>
          </c:tx>
          <c:spPr>
            <a:ln w="28575" cap="rnd">
              <a:solidFill>
                <a:srgbClr val="00B050"/>
              </a:solidFill>
              <a:round/>
            </a:ln>
            <a:effectLst/>
          </c:spPr>
          <c:marker>
            <c:symbol val="none"/>
          </c:marker>
          <c:val>
            <c:numRef>
              <c:f>'Av.discom.days per summer month'!$K$3:$K$43</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0.4</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05B9-43A9-A5C2-C2D7FB9108B5}"/>
            </c:ext>
          </c:extLst>
        </c:ser>
        <c:ser>
          <c:idx val="3"/>
          <c:order val="3"/>
          <c:tx>
            <c:v>WBGT</c:v>
          </c:tx>
          <c:spPr>
            <a:ln w="28575" cap="rnd">
              <a:solidFill>
                <a:srgbClr val="C00000"/>
              </a:solidFill>
              <a:round/>
            </a:ln>
            <a:effectLst/>
          </c:spPr>
          <c:marker>
            <c:symbol val="none"/>
          </c:marker>
          <c:val>
            <c:numRef>
              <c:f>'Av.discom.days per summer month'!$L$3:$L$43</c:f>
              <c:numCache>
                <c:formatCode>General</c:formatCode>
                <c:ptCount val="41"/>
                <c:pt idx="0">
                  <c:v>0</c:v>
                </c:pt>
                <c:pt idx="1">
                  <c:v>0</c:v>
                </c:pt>
                <c:pt idx="2">
                  <c:v>0</c:v>
                </c:pt>
                <c:pt idx="3">
                  <c:v>0</c:v>
                </c:pt>
                <c:pt idx="4">
                  <c:v>0</c:v>
                </c:pt>
                <c:pt idx="5">
                  <c:v>0</c:v>
                </c:pt>
                <c:pt idx="6">
                  <c:v>0</c:v>
                </c:pt>
                <c:pt idx="7">
                  <c:v>0.2</c:v>
                </c:pt>
                <c:pt idx="8">
                  <c:v>0</c:v>
                </c:pt>
                <c:pt idx="9">
                  <c:v>0</c:v>
                </c:pt>
                <c:pt idx="10">
                  <c:v>0</c:v>
                </c:pt>
                <c:pt idx="11">
                  <c:v>0</c:v>
                </c:pt>
                <c:pt idx="12">
                  <c:v>0</c:v>
                </c:pt>
                <c:pt idx="13">
                  <c:v>0.2</c:v>
                </c:pt>
                <c:pt idx="14">
                  <c:v>0</c:v>
                </c:pt>
                <c:pt idx="15">
                  <c:v>0</c:v>
                </c:pt>
                <c:pt idx="16">
                  <c:v>0</c:v>
                </c:pt>
                <c:pt idx="17">
                  <c:v>0</c:v>
                </c:pt>
                <c:pt idx="18">
                  <c:v>0.4</c:v>
                </c:pt>
                <c:pt idx="19">
                  <c:v>0.6</c:v>
                </c:pt>
                <c:pt idx="20">
                  <c:v>0.8</c:v>
                </c:pt>
                <c:pt idx="21">
                  <c:v>1.6</c:v>
                </c:pt>
                <c:pt idx="22">
                  <c:v>0</c:v>
                </c:pt>
                <c:pt idx="23">
                  <c:v>0</c:v>
                </c:pt>
                <c:pt idx="24">
                  <c:v>0</c:v>
                </c:pt>
                <c:pt idx="25">
                  <c:v>0.2</c:v>
                </c:pt>
                <c:pt idx="26">
                  <c:v>1.4</c:v>
                </c:pt>
                <c:pt idx="27">
                  <c:v>0</c:v>
                </c:pt>
                <c:pt idx="28">
                  <c:v>0</c:v>
                </c:pt>
                <c:pt idx="29">
                  <c:v>0</c:v>
                </c:pt>
                <c:pt idx="30">
                  <c:v>2.2000000000000002</c:v>
                </c:pt>
                <c:pt idx="31">
                  <c:v>0.8</c:v>
                </c:pt>
                <c:pt idx="32">
                  <c:v>1</c:v>
                </c:pt>
                <c:pt idx="33">
                  <c:v>0</c:v>
                </c:pt>
                <c:pt idx="34">
                  <c:v>0</c:v>
                </c:pt>
                <c:pt idx="35">
                  <c:v>0</c:v>
                </c:pt>
                <c:pt idx="36">
                  <c:v>0</c:v>
                </c:pt>
                <c:pt idx="37">
                  <c:v>0.2</c:v>
                </c:pt>
                <c:pt idx="38">
                  <c:v>0</c:v>
                </c:pt>
                <c:pt idx="39">
                  <c:v>0</c:v>
                </c:pt>
                <c:pt idx="40">
                  <c:v>0</c:v>
                </c:pt>
              </c:numCache>
            </c:numRef>
          </c:val>
          <c:extLst>
            <c:ext xmlns:c16="http://schemas.microsoft.com/office/drawing/2014/chart" uri="{C3380CC4-5D6E-409C-BE32-E72D297353CC}">
              <c16:uniqueId val="{00000003-05B9-43A9-A5C2-C2D7FB9108B5}"/>
            </c:ext>
          </c:extLst>
        </c:ser>
        <c:ser>
          <c:idx val="4"/>
          <c:order val="4"/>
          <c:tx>
            <c:v>HI</c:v>
          </c:tx>
          <c:spPr>
            <a:ln w="28575" cap="rnd">
              <a:solidFill>
                <a:schemeClr val="accent5"/>
              </a:solidFill>
              <a:round/>
            </a:ln>
            <a:effectLst/>
          </c:spPr>
          <c:marker>
            <c:symbol val="none"/>
          </c:marker>
          <c:val>
            <c:numRef>
              <c:f>'Av.discom.days per summer month'!$M$3:$M$43</c:f>
              <c:numCache>
                <c:formatCode>General</c:formatCode>
                <c:ptCount val="41"/>
                <c:pt idx="0">
                  <c:v>12.6</c:v>
                </c:pt>
                <c:pt idx="1">
                  <c:v>13.8</c:v>
                </c:pt>
                <c:pt idx="2">
                  <c:v>10.8</c:v>
                </c:pt>
                <c:pt idx="3">
                  <c:v>9.6</c:v>
                </c:pt>
                <c:pt idx="4">
                  <c:v>11.2</c:v>
                </c:pt>
                <c:pt idx="5">
                  <c:v>9.8000000000000007</c:v>
                </c:pt>
                <c:pt idx="6">
                  <c:v>11.6</c:v>
                </c:pt>
                <c:pt idx="7">
                  <c:v>13.2</c:v>
                </c:pt>
                <c:pt idx="8">
                  <c:v>10.199999999999999</c:v>
                </c:pt>
                <c:pt idx="9">
                  <c:v>9.6</c:v>
                </c:pt>
                <c:pt idx="10">
                  <c:v>11.8</c:v>
                </c:pt>
                <c:pt idx="11">
                  <c:v>12.4</c:v>
                </c:pt>
                <c:pt idx="12">
                  <c:v>11.8</c:v>
                </c:pt>
                <c:pt idx="13">
                  <c:v>10.6</c:v>
                </c:pt>
                <c:pt idx="14">
                  <c:v>10.6</c:v>
                </c:pt>
                <c:pt idx="15">
                  <c:v>8.8000000000000007</c:v>
                </c:pt>
                <c:pt idx="16">
                  <c:v>10.4</c:v>
                </c:pt>
                <c:pt idx="17">
                  <c:v>9</c:v>
                </c:pt>
                <c:pt idx="18">
                  <c:v>9.4</c:v>
                </c:pt>
                <c:pt idx="19">
                  <c:v>11.2</c:v>
                </c:pt>
                <c:pt idx="20">
                  <c:v>13.4</c:v>
                </c:pt>
                <c:pt idx="21">
                  <c:v>14.6</c:v>
                </c:pt>
                <c:pt idx="22">
                  <c:v>13</c:v>
                </c:pt>
                <c:pt idx="23">
                  <c:v>9.1999999999999993</c:v>
                </c:pt>
                <c:pt idx="24">
                  <c:v>11.6</c:v>
                </c:pt>
                <c:pt idx="25">
                  <c:v>12.4</c:v>
                </c:pt>
                <c:pt idx="26">
                  <c:v>13.6</c:v>
                </c:pt>
                <c:pt idx="27">
                  <c:v>12</c:v>
                </c:pt>
                <c:pt idx="28">
                  <c:v>12.4</c:v>
                </c:pt>
                <c:pt idx="29">
                  <c:v>11.8</c:v>
                </c:pt>
                <c:pt idx="30">
                  <c:v>14.4</c:v>
                </c:pt>
                <c:pt idx="31">
                  <c:v>11.4</c:v>
                </c:pt>
                <c:pt idx="32">
                  <c:v>9.8000000000000007</c:v>
                </c:pt>
                <c:pt idx="33">
                  <c:v>8.8000000000000007</c:v>
                </c:pt>
                <c:pt idx="34">
                  <c:v>11.4</c:v>
                </c:pt>
                <c:pt idx="35">
                  <c:v>9.4</c:v>
                </c:pt>
                <c:pt idx="36">
                  <c:v>12.4</c:v>
                </c:pt>
                <c:pt idx="37">
                  <c:v>12.4</c:v>
                </c:pt>
                <c:pt idx="38">
                  <c:v>8.1999999999999993</c:v>
                </c:pt>
                <c:pt idx="39">
                  <c:v>9.1999999999999993</c:v>
                </c:pt>
                <c:pt idx="40">
                  <c:v>11.4</c:v>
                </c:pt>
              </c:numCache>
            </c:numRef>
          </c:val>
          <c:extLst>
            <c:ext xmlns:c16="http://schemas.microsoft.com/office/drawing/2014/chart" uri="{C3380CC4-5D6E-409C-BE32-E72D297353CC}">
              <c16:uniqueId val="{00000004-05B9-43A9-A5C2-C2D7FB9108B5}"/>
            </c:ext>
          </c:extLst>
        </c:ser>
        <c:dLbls>
          <c:showLegendKey val="0"/>
          <c:showVal val="0"/>
          <c:showCatName val="0"/>
          <c:showSerName val="0"/>
          <c:showPercent val="0"/>
          <c:showBubbleSize val="0"/>
        </c:dLbls>
        <c:axId val="378717023"/>
        <c:axId val="378704543"/>
      </c:radarChart>
      <c:catAx>
        <c:axId val="3787170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4543"/>
        <c:crosses val="autoZero"/>
        <c:auto val="1"/>
        <c:lblAlgn val="ctr"/>
        <c:lblOffset val="100"/>
        <c:noMultiLvlLbl val="0"/>
      </c:catAx>
      <c:valAx>
        <c:axId val="378704543"/>
        <c:scaling>
          <c:orientation val="minMax"/>
          <c:max val="3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1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month'!$P$3:$P$43</c:f>
              <c:numCache>
                <c:formatCode>General</c:formatCode>
                <c:ptCount val="41"/>
                <c:pt idx="0">
                  <c:v>18.8</c:v>
                </c:pt>
                <c:pt idx="1">
                  <c:v>21.2</c:v>
                </c:pt>
                <c:pt idx="2">
                  <c:v>22</c:v>
                </c:pt>
                <c:pt idx="3">
                  <c:v>18.8</c:v>
                </c:pt>
                <c:pt idx="4">
                  <c:v>19.399999999999999</c:v>
                </c:pt>
                <c:pt idx="5">
                  <c:v>22.6</c:v>
                </c:pt>
                <c:pt idx="6">
                  <c:v>23.4</c:v>
                </c:pt>
                <c:pt idx="7">
                  <c:v>21</c:v>
                </c:pt>
                <c:pt idx="8">
                  <c:v>23.8</c:v>
                </c:pt>
                <c:pt idx="9">
                  <c:v>19.600000000000001</c:v>
                </c:pt>
                <c:pt idx="10">
                  <c:v>22</c:v>
                </c:pt>
                <c:pt idx="11">
                  <c:v>19</c:v>
                </c:pt>
                <c:pt idx="12">
                  <c:v>20</c:v>
                </c:pt>
                <c:pt idx="13">
                  <c:v>22.8</c:v>
                </c:pt>
                <c:pt idx="14">
                  <c:v>25.4</c:v>
                </c:pt>
                <c:pt idx="15">
                  <c:v>23.8</c:v>
                </c:pt>
                <c:pt idx="16">
                  <c:v>22.2</c:v>
                </c:pt>
                <c:pt idx="17">
                  <c:v>19</c:v>
                </c:pt>
                <c:pt idx="18">
                  <c:v>21.8</c:v>
                </c:pt>
                <c:pt idx="19">
                  <c:v>23.8</c:v>
                </c:pt>
                <c:pt idx="20">
                  <c:v>23</c:v>
                </c:pt>
                <c:pt idx="21">
                  <c:v>24</c:v>
                </c:pt>
                <c:pt idx="22">
                  <c:v>18.2</c:v>
                </c:pt>
                <c:pt idx="23">
                  <c:v>23.2</c:v>
                </c:pt>
                <c:pt idx="24">
                  <c:v>19.399999999999999</c:v>
                </c:pt>
                <c:pt idx="25">
                  <c:v>21.4</c:v>
                </c:pt>
                <c:pt idx="26">
                  <c:v>20.2</c:v>
                </c:pt>
                <c:pt idx="27">
                  <c:v>23.4</c:v>
                </c:pt>
                <c:pt idx="28">
                  <c:v>22.8</c:v>
                </c:pt>
                <c:pt idx="29">
                  <c:v>22</c:v>
                </c:pt>
                <c:pt idx="30">
                  <c:v>23.6</c:v>
                </c:pt>
                <c:pt idx="31">
                  <c:v>22</c:v>
                </c:pt>
                <c:pt idx="32">
                  <c:v>24.8</c:v>
                </c:pt>
                <c:pt idx="33">
                  <c:v>25.4</c:v>
                </c:pt>
                <c:pt idx="34">
                  <c:v>22.6</c:v>
                </c:pt>
                <c:pt idx="35">
                  <c:v>19.399999999999999</c:v>
                </c:pt>
                <c:pt idx="36">
                  <c:v>21.4</c:v>
                </c:pt>
                <c:pt idx="37">
                  <c:v>21.4</c:v>
                </c:pt>
                <c:pt idx="38">
                  <c:v>22.4</c:v>
                </c:pt>
                <c:pt idx="39">
                  <c:v>21.6</c:v>
                </c:pt>
                <c:pt idx="40">
                  <c:v>22.6</c:v>
                </c:pt>
              </c:numCache>
            </c:numRef>
          </c:val>
          <c:extLst>
            <c:ext xmlns:c16="http://schemas.microsoft.com/office/drawing/2014/chart" uri="{C3380CC4-5D6E-409C-BE32-E72D297353CC}">
              <c16:uniqueId val="{00000000-BB00-4084-B5E3-A5FA84921254}"/>
            </c:ext>
          </c:extLst>
        </c:ser>
        <c:ser>
          <c:idx val="1"/>
          <c:order val="1"/>
          <c:tx>
            <c:v>ET</c:v>
          </c:tx>
          <c:spPr>
            <a:ln w="28575" cap="rnd">
              <a:solidFill>
                <a:schemeClr val="tx1"/>
              </a:solidFill>
              <a:round/>
            </a:ln>
            <a:effectLst/>
          </c:spPr>
          <c:marker>
            <c:symbol val="none"/>
          </c:marker>
          <c:val>
            <c:numRef>
              <c:f>'Av.discom.days per summer month'!$Q$3:$Q$43</c:f>
              <c:numCache>
                <c:formatCode>General</c:formatCode>
                <c:ptCount val="41"/>
                <c:pt idx="0">
                  <c:v>13.8</c:v>
                </c:pt>
                <c:pt idx="1">
                  <c:v>10.8</c:v>
                </c:pt>
                <c:pt idx="2">
                  <c:v>12.8</c:v>
                </c:pt>
                <c:pt idx="3">
                  <c:v>10.4</c:v>
                </c:pt>
                <c:pt idx="4">
                  <c:v>11.8</c:v>
                </c:pt>
                <c:pt idx="5">
                  <c:v>12.4</c:v>
                </c:pt>
                <c:pt idx="6">
                  <c:v>16.399999999999999</c:v>
                </c:pt>
                <c:pt idx="7">
                  <c:v>14</c:v>
                </c:pt>
                <c:pt idx="8">
                  <c:v>16.399999999999999</c:v>
                </c:pt>
                <c:pt idx="9">
                  <c:v>12.2</c:v>
                </c:pt>
                <c:pt idx="10">
                  <c:v>14.2</c:v>
                </c:pt>
                <c:pt idx="11">
                  <c:v>12.2</c:v>
                </c:pt>
                <c:pt idx="12">
                  <c:v>11.6</c:v>
                </c:pt>
                <c:pt idx="13">
                  <c:v>15.2</c:v>
                </c:pt>
                <c:pt idx="14">
                  <c:v>17.399999999999999</c:v>
                </c:pt>
                <c:pt idx="15">
                  <c:v>14.4</c:v>
                </c:pt>
                <c:pt idx="16">
                  <c:v>12.6</c:v>
                </c:pt>
                <c:pt idx="17">
                  <c:v>13.8</c:v>
                </c:pt>
                <c:pt idx="18">
                  <c:v>15.8</c:v>
                </c:pt>
                <c:pt idx="19">
                  <c:v>18</c:v>
                </c:pt>
                <c:pt idx="20">
                  <c:v>15.2</c:v>
                </c:pt>
                <c:pt idx="21">
                  <c:v>18</c:v>
                </c:pt>
                <c:pt idx="22">
                  <c:v>11.8</c:v>
                </c:pt>
                <c:pt idx="23">
                  <c:v>17.399999999999999</c:v>
                </c:pt>
                <c:pt idx="24">
                  <c:v>14</c:v>
                </c:pt>
                <c:pt idx="25">
                  <c:v>14.6</c:v>
                </c:pt>
                <c:pt idx="26">
                  <c:v>14</c:v>
                </c:pt>
                <c:pt idx="27">
                  <c:v>18.2</c:v>
                </c:pt>
                <c:pt idx="28">
                  <c:v>17.399999999999999</c:v>
                </c:pt>
                <c:pt idx="29">
                  <c:v>15</c:v>
                </c:pt>
                <c:pt idx="30">
                  <c:v>17</c:v>
                </c:pt>
                <c:pt idx="31">
                  <c:v>17.600000000000001</c:v>
                </c:pt>
                <c:pt idx="32">
                  <c:v>17.600000000000001</c:v>
                </c:pt>
                <c:pt idx="33">
                  <c:v>17.399999999999999</c:v>
                </c:pt>
                <c:pt idx="34">
                  <c:v>17</c:v>
                </c:pt>
                <c:pt idx="35">
                  <c:v>13.8</c:v>
                </c:pt>
                <c:pt idx="36">
                  <c:v>15.4</c:v>
                </c:pt>
                <c:pt idx="37">
                  <c:v>14.6</c:v>
                </c:pt>
                <c:pt idx="38">
                  <c:v>16.2</c:v>
                </c:pt>
                <c:pt idx="39">
                  <c:v>15.4</c:v>
                </c:pt>
                <c:pt idx="40">
                  <c:v>16.600000000000001</c:v>
                </c:pt>
              </c:numCache>
            </c:numRef>
          </c:val>
          <c:extLst>
            <c:ext xmlns:c16="http://schemas.microsoft.com/office/drawing/2014/chart" uri="{C3380CC4-5D6E-409C-BE32-E72D297353CC}">
              <c16:uniqueId val="{00000001-BB00-4084-B5E3-A5FA84921254}"/>
            </c:ext>
          </c:extLst>
        </c:ser>
        <c:ser>
          <c:idx val="2"/>
          <c:order val="2"/>
          <c:tx>
            <c:v>HD</c:v>
          </c:tx>
          <c:spPr>
            <a:ln w="28575" cap="rnd">
              <a:solidFill>
                <a:srgbClr val="00B050"/>
              </a:solidFill>
              <a:round/>
            </a:ln>
            <a:effectLst/>
          </c:spPr>
          <c:marker>
            <c:symbol val="none"/>
          </c:marker>
          <c:val>
            <c:numRef>
              <c:f>'Av.discom.days per summer month'!$R$3:$R$43</c:f>
              <c:numCache>
                <c:formatCode>General</c:formatCode>
                <c:ptCount val="41"/>
                <c:pt idx="0">
                  <c:v>1</c:v>
                </c:pt>
                <c:pt idx="1">
                  <c:v>0.6</c:v>
                </c:pt>
                <c:pt idx="2">
                  <c:v>1</c:v>
                </c:pt>
                <c:pt idx="3">
                  <c:v>0.4</c:v>
                </c:pt>
                <c:pt idx="4">
                  <c:v>0</c:v>
                </c:pt>
                <c:pt idx="5">
                  <c:v>0.4</c:v>
                </c:pt>
                <c:pt idx="6">
                  <c:v>0.2</c:v>
                </c:pt>
                <c:pt idx="7">
                  <c:v>2.8</c:v>
                </c:pt>
                <c:pt idx="8">
                  <c:v>1</c:v>
                </c:pt>
                <c:pt idx="9">
                  <c:v>0</c:v>
                </c:pt>
                <c:pt idx="10">
                  <c:v>0</c:v>
                </c:pt>
                <c:pt idx="11">
                  <c:v>0</c:v>
                </c:pt>
                <c:pt idx="12">
                  <c:v>0</c:v>
                </c:pt>
                <c:pt idx="13">
                  <c:v>0.6</c:v>
                </c:pt>
                <c:pt idx="14">
                  <c:v>0.6</c:v>
                </c:pt>
                <c:pt idx="15">
                  <c:v>0</c:v>
                </c:pt>
                <c:pt idx="16">
                  <c:v>0.4</c:v>
                </c:pt>
                <c:pt idx="17">
                  <c:v>0.4</c:v>
                </c:pt>
                <c:pt idx="18">
                  <c:v>2.4</c:v>
                </c:pt>
                <c:pt idx="19">
                  <c:v>2.2000000000000002</c:v>
                </c:pt>
                <c:pt idx="20">
                  <c:v>2.2000000000000002</c:v>
                </c:pt>
                <c:pt idx="21">
                  <c:v>1</c:v>
                </c:pt>
                <c:pt idx="22">
                  <c:v>0.6</c:v>
                </c:pt>
                <c:pt idx="23">
                  <c:v>0.6</c:v>
                </c:pt>
                <c:pt idx="24">
                  <c:v>0.4</c:v>
                </c:pt>
                <c:pt idx="25">
                  <c:v>0.6</c:v>
                </c:pt>
                <c:pt idx="26">
                  <c:v>0.4</c:v>
                </c:pt>
                <c:pt idx="27">
                  <c:v>2</c:v>
                </c:pt>
                <c:pt idx="28">
                  <c:v>0.2</c:v>
                </c:pt>
                <c:pt idx="29">
                  <c:v>0.4</c:v>
                </c:pt>
                <c:pt idx="30">
                  <c:v>3.8</c:v>
                </c:pt>
                <c:pt idx="31">
                  <c:v>0</c:v>
                </c:pt>
                <c:pt idx="32">
                  <c:v>2.8</c:v>
                </c:pt>
                <c:pt idx="33">
                  <c:v>0</c:v>
                </c:pt>
                <c:pt idx="34">
                  <c:v>0</c:v>
                </c:pt>
                <c:pt idx="35">
                  <c:v>0</c:v>
                </c:pt>
                <c:pt idx="36">
                  <c:v>0</c:v>
                </c:pt>
                <c:pt idx="37">
                  <c:v>1</c:v>
                </c:pt>
                <c:pt idx="38">
                  <c:v>0.2</c:v>
                </c:pt>
                <c:pt idx="39">
                  <c:v>0.4</c:v>
                </c:pt>
                <c:pt idx="40">
                  <c:v>0.4</c:v>
                </c:pt>
              </c:numCache>
            </c:numRef>
          </c:val>
          <c:extLst>
            <c:ext xmlns:c16="http://schemas.microsoft.com/office/drawing/2014/chart" uri="{C3380CC4-5D6E-409C-BE32-E72D297353CC}">
              <c16:uniqueId val="{00000002-BB00-4084-B5E3-A5FA84921254}"/>
            </c:ext>
          </c:extLst>
        </c:ser>
        <c:ser>
          <c:idx val="3"/>
          <c:order val="3"/>
          <c:tx>
            <c:v>WBGT</c:v>
          </c:tx>
          <c:spPr>
            <a:ln w="28575" cap="rnd">
              <a:solidFill>
                <a:srgbClr val="C00000"/>
              </a:solidFill>
              <a:round/>
            </a:ln>
            <a:effectLst/>
          </c:spPr>
          <c:marker>
            <c:symbol val="none"/>
          </c:marker>
          <c:val>
            <c:numRef>
              <c:f>'Av.discom.days per summer month'!$S$3:$S$43</c:f>
              <c:numCache>
                <c:formatCode>General</c:formatCode>
                <c:ptCount val="41"/>
                <c:pt idx="0">
                  <c:v>5.2</c:v>
                </c:pt>
                <c:pt idx="1">
                  <c:v>3.8</c:v>
                </c:pt>
                <c:pt idx="2">
                  <c:v>6.4</c:v>
                </c:pt>
                <c:pt idx="3">
                  <c:v>3</c:v>
                </c:pt>
                <c:pt idx="4">
                  <c:v>2</c:v>
                </c:pt>
                <c:pt idx="5">
                  <c:v>4.4000000000000004</c:v>
                </c:pt>
                <c:pt idx="6">
                  <c:v>6.8</c:v>
                </c:pt>
                <c:pt idx="7">
                  <c:v>7.4</c:v>
                </c:pt>
                <c:pt idx="8">
                  <c:v>8.8000000000000007</c:v>
                </c:pt>
                <c:pt idx="9">
                  <c:v>3.8</c:v>
                </c:pt>
                <c:pt idx="10">
                  <c:v>3.6</c:v>
                </c:pt>
                <c:pt idx="11">
                  <c:v>5.2</c:v>
                </c:pt>
                <c:pt idx="12">
                  <c:v>5.4</c:v>
                </c:pt>
                <c:pt idx="13">
                  <c:v>4.4000000000000004</c:v>
                </c:pt>
                <c:pt idx="14">
                  <c:v>5.6</c:v>
                </c:pt>
                <c:pt idx="15">
                  <c:v>5.6</c:v>
                </c:pt>
                <c:pt idx="16">
                  <c:v>6.4</c:v>
                </c:pt>
                <c:pt idx="17">
                  <c:v>5.8</c:v>
                </c:pt>
                <c:pt idx="18">
                  <c:v>9.6</c:v>
                </c:pt>
                <c:pt idx="19">
                  <c:v>9</c:v>
                </c:pt>
                <c:pt idx="20">
                  <c:v>5.6</c:v>
                </c:pt>
                <c:pt idx="21">
                  <c:v>9.8000000000000007</c:v>
                </c:pt>
                <c:pt idx="22">
                  <c:v>7.8</c:v>
                </c:pt>
                <c:pt idx="23">
                  <c:v>11.2</c:v>
                </c:pt>
                <c:pt idx="24">
                  <c:v>8.6</c:v>
                </c:pt>
                <c:pt idx="25">
                  <c:v>9</c:v>
                </c:pt>
                <c:pt idx="26">
                  <c:v>9.4</c:v>
                </c:pt>
                <c:pt idx="27">
                  <c:v>12</c:v>
                </c:pt>
                <c:pt idx="28">
                  <c:v>11</c:v>
                </c:pt>
                <c:pt idx="29">
                  <c:v>7.2</c:v>
                </c:pt>
                <c:pt idx="30">
                  <c:v>12</c:v>
                </c:pt>
                <c:pt idx="31">
                  <c:v>10</c:v>
                </c:pt>
                <c:pt idx="32">
                  <c:v>12.2</c:v>
                </c:pt>
                <c:pt idx="33">
                  <c:v>9</c:v>
                </c:pt>
                <c:pt idx="34">
                  <c:v>10.8</c:v>
                </c:pt>
                <c:pt idx="35">
                  <c:v>9.4</c:v>
                </c:pt>
                <c:pt idx="36">
                  <c:v>9.4</c:v>
                </c:pt>
                <c:pt idx="37">
                  <c:v>7.6</c:v>
                </c:pt>
                <c:pt idx="38">
                  <c:v>8.4</c:v>
                </c:pt>
                <c:pt idx="39">
                  <c:v>9.4</c:v>
                </c:pt>
                <c:pt idx="40">
                  <c:v>11.8</c:v>
                </c:pt>
              </c:numCache>
            </c:numRef>
          </c:val>
          <c:extLst>
            <c:ext xmlns:c16="http://schemas.microsoft.com/office/drawing/2014/chart" uri="{C3380CC4-5D6E-409C-BE32-E72D297353CC}">
              <c16:uniqueId val="{00000003-BB00-4084-B5E3-A5FA84921254}"/>
            </c:ext>
          </c:extLst>
        </c:ser>
        <c:ser>
          <c:idx val="4"/>
          <c:order val="4"/>
          <c:tx>
            <c:v>HI</c:v>
          </c:tx>
          <c:spPr>
            <a:ln w="28575" cap="rnd">
              <a:solidFill>
                <a:schemeClr val="accent5"/>
              </a:solidFill>
              <a:round/>
            </a:ln>
            <a:effectLst/>
          </c:spPr>
          <c:marker>
            <c:symbol val="none"/>
          </c:marker>
          <c:val>
            <c:numRef>
              <c:f>'Av.discom.days per summer month'!$T$3:$T$43</c:f>
              <c:numCache>
                <c:formatCode>General</c:formatCode>
                <c:ptCount val="41"/>
                <c:pt idx="0">
                  <c:v>9.6</c:v>
                </c:pt>
                <c:pt idx="1">
                  <c:v>8.6</c:v>
                </c:pt>
                <c:pt idx="2">
                  <c:v>12.2</c:v>
                </c:pt>
                <c:pt idx="3">
                  <c:v>8</c:v>
                </c:pt>
                <c:pt idx="4">
                  <c:v>8.8000000000000007</c:v>
                </c:pt>
                <c:pt idx="5">
                  <c:v>11.2</c:v>
                </c:pt>
                <c:pt idx="6">
                  <c:v>10.8</c:v>
                </c:pt>
                <c:pt idx="7">
                  <c:v>12.4</c:v>
                </c:pt>
                <c:pt idx="8">
                  <c:v>13.4</c:v>
                </c:pt>
                <c:pt idx="9">
                  <c:v>9.8000000000000007</c:v>
                </c:pt>
                <c:pt idx="10">
                  <c:v>11.6</c:v>
                </c:pt>
                <c:pt idx="11">
                  <c:v>10.4</c:v>
                </c:pt>
                <c:pt idx="12">
                  <c:v>9.8000000000000007</c:v>
                </c:pt>
                <c:pt idx="13">
                  <c:v>10.199999999999999</c:v>
                </c:pt>
                <c:pt idx="14">
                  <c:v>12</c:v>
                </c:pt>
                <c:pt idx="15">
                  <c:v>10.6</c:v>
                </c:pt>
                <c:pt idx="16">
                  <c:v>11.4</c:v>
                </c:pt>
                <c:pt idx="17">
                  <c:v>11.2</c:v>
                </c:pt>
                <c:pt idx="18">
                  <c:v>14.2</c:v>
                </c:pt>
                <c:pt idx="19">
                  <c:v>13.4</c:v>
                </c:pt>
                <c:pt idx="20">
                  <c:v>12</c:v>
                </c:pt>
                <c:pt idx="21">
                  <c:v>13.8</c:v>
                </c:pt>
                <c:pt idx="22">
                  <c:v>12.8</c:v>
                </c:pt>
                <c:pt idx="23">
                  <c:v>15.4</c:v>
                </c:pt>
                <c:pt idx="24">
                  <c:v>12</c:v>
                </c:pt>
                <c:pt idx="25">
                  <c:v>13</c:v>
                </c:pt>
                <c:pt idx="26">
                  <c:v>13.8</c:v>
                </c:pt>
                <c:pt idx="27">
                  <c:v>18.2</c:v>
                </c:pt>
                <c:pt idx="28">
                  <c:v>14.8</c:v>
                </c:pt>
                <c:pt idx="29">
                  <c:v>11</c:v>
                </c:pt>
                <c:pt idx="30">
                  <c:v>17</c:v>
                </c:pt>
                <c:pt idx="31">
                  <c:v>13.6</c:v>
                </c:pt>
                <c:pt idx="32">
                  <c:v>16.8</c:v>
                </c:pt>
                <c:pt idx="33">
                  <c:v>12.4</c:v>
                </c:pt>
                <c:pt idx="34">
                  <c:v>14.4</c:v>
                </c:pt>
                <c:pt idx="35">
                  <c:v>11</c:v>
                </c:pt>
                <c:pt idx="36">
                  <c:v>13.2</c:v>
                </c:pt>
                <c:pt idx="37">
                  <c:v>12.4</c:v>
                </c:pt>
                <c:pt idx="38">
                  <c:v>10.4</c:v>
                </c:pt>
                <c:pt idx="39">
                  <c:v>13.2</c:v>
                </c:pt>
                <c:pt idx="40">
                  <c:v>14.8</c:v>
                </c:pt>
              </c:numCache>
            </c:numRef>
          </c:val>
          <c:extLst>
            <c:ext xmlns:c16="http://schemas.microsoft.com/office/drawing/2014/chart" uri="{C3380CC4-5D6E-409C-BE32-E72D297353CC}">
              <c16:uniqueId val="{00000004-BB00-4084-B5E3-A5FA84921254}"/>
            </c:ext>
          </c:extLst>
        </c:ser>
        <c:dLbls>
          <c:showLegendKey val="0"/>
          <c:showVal val="0"/>
          <c:showCatName val="0"/>
          <c:showSerName val="0"/>
          <c:showPercent val="0"/>
          <c:showBubbleSize val="0"/>
        </c:dLbls>
        <c:axId val="378729983"/>
        <c:axId val="378709343"/>
      </c:radarChart>
      <c:catAx>
        <c:axId val="3787299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9343"/>
        <c:crosses val="autoZero"/>
        <c:auto val="1"/>
        <c:lblAlgn val="ctr"/>
        <c:lblOffset val="100"/>
        <c:noMultiLvlLbl val="0"/>
      </c:catAx>
      <c:valAx>
        <c:axId val="378709343"/>
        <c:scaling>
          <c:orientation val="minMax"/>
          <c:max val="3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Baku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month'!$AD$3:$AD$43</c:f>
              <c:numCache>
                <c:formatCode>General</c:formatCode>
                <c:ptCount val="41"/>
                <c:pt idx="0">
                  <c:v>5.2</c:v>
                </c:pt>
                <c:pt idx="1">
                  <c:v>4.8</c:v>
                </c:pt>
                <c:pt idx="2">
                  <c:v>2</c:v>
                </c:pt>
                <c:pt idx="3">
                  <c:v>4.4000000000000004</c:v>
                </c:pt>
                <c:pt idx="4">
                  <c:v>3.2</c:v>
                </c:pt>
                <c:pt idx="5">
                  <c:v>4.2</c:v>
                </c:pt>
                <c:pt idx="6">
                  <c:v>7</c:v>
                </c:pt>
                <c:pt idx="7">
                  <c:v>4</c:v>
                </c:pt>
                <c:pt idx="8">
                  <c:v>4.4000000000000004</c:v>
                </c:pt>
                <c:pt idx="9">
                  <c:v>6.2</c:v>
                </c:pt>
                <c:pt idx="10">
                  <c:v>3</c:v>
                </c:pt>
                <c:pt idx="11">
                  <c:v>5.2</c:v>
                </c:pt>
                <c:pt idx="12">
                  <c:v>1.6</c:v>
                </c:pt>
                <c:pt idx="13">
                  <c:v>3.6</c:v>
                </c:pt>
                <c:pt idx="14">
                  <c:v>2.2000000000000002</c:v>
                </c:pt>
                <c:pt idx="15">
                  <c:v>4.8</c:v>
                </c:pt>
                <c:pt idx="16">
                  <c:v>6</c:v>
                </c:pt>
                <c:pt idx="17">
                  <c:v>5.8</c:v>
                </c:pt>
                <c:pt idx="18">
                  <c:v>8.1999999999999993</c:v>
                </c:pt>
                <c:pt idx="19">
                  <c:v>7.6</c:v>
                </c:pt>
                <c:pt idx="20">
                  <c:v>7.8</c:v>
                </c:pt>
                <c:pt idx="21">
                  <c:v>7</c:v>
                </c:pt>
                <c:pt idx="22">
                  <c:v>5.2</c:v>
                </c:pt>
                <c:pt idx="23">
                  <c:v>4.8</c:v>
                </c:pt>
                <c:pt idx="24">
                  <c:v>5</c:v>
                </c:pt>
                <c:pt idx="25">
                  <c:v>6.4</c:v>
                </c:pt>
                <c:pt idx="26">
                  <c:v>9.4</c:v>
                </c:pt>
                <c:pt idx="27">
                  <c:v>7.8</c:v>
                </c:pt>
                <c:pt idx="28">
                  <c:v>7.2</c:v>
                </c:pt>
                <c:pt idx="29">
                  <c:v>3.4</c:v>
                </c:pt>
                <c:pt idx="30">
                  <c:v>13.6</c:v>
                </c:pt>
                <c:pt idx="31">
                  <c:v>8.6</c:v>
                </c:pt>
                <c:pt idx="32">
                  <c:v>8.4</c:v>
                </c:pt>
                <c:pt idx="33">
                  <c:v>4.8</c:v>
                </c:pt>
                <c:pt idx="34">
                  <c:v>9.8000000000000007</c:v>
                </c:pt>
                <c:pt idx="35">
                  <c:v>9.8000000000000007</c:v>
                </c:pt>
                <c:pt idx="36">
                  <c:v>9.6</c:v>
                </c:pt>
                <c:pt idx="37">
                  <c:v>11.2</c:v>
                </c:pt>
                <c:pt idx="38">
                  <c:v>9</c:v>
                </c:pt>
                <c:pt idx="39">
                  <c:v>7</c:v>
                </c:pt>
                <c:pt idx="40">
                  <c:v>6.8</c:v>
                </c:pt>
              </c:numCache>
            </c:numRef>
          </c:val>
          <c:extLst>
            <c:ext xmlns:c16="http://schemas.microsoft.com/office/drawing/2014/chart" uri="{C3380CC4-5D6E-409C-BE32-E72D297353CC}">
              <c16:uniqueId val="{00000000-8293-4498-A1A3-B1108D21410F}"/>
            </c:ext>
          </c:extLst>
        </c:ser>
        <c:ser>
          <c:idx val="1"/>
          <c:order val="1"/>
          <c:tx>
            <c:v>ET</c:v>
          </c:tx>
          <c:spPr>
            <a:ln w="28575" cap="rnd">
              <a:solidFill>
                <a:schemeClr val="tx1"/>
              </a:solidFill>
              <a:round/>
            </a:ln>
            <a:effectLst/>
          </c:spPr>
          <c:marker>
            <c:symbol val="none"/>
          </c:marker>
          <c:val>
            <c:numRef>
              <c:f>'Av.discom.days per summer month'!$AE$3:$AE$43</c:f>
              <c:numCache>
                <c:formatCode>General</c:formatCode>
                <c:ptCount val="41"/>
                <c:pt idx="0">
                  <c:v>2.8</c:v>
                </c:pt>
                <c:pt idx="1">
                  <c:v>2.4</c:v>
                </c:pt>
                <c:pt idx="2">
                  <c:v>0.4</c:v>
                </c:pt>
                <c:pt idx="3">
                  <c:v>2</c:v>
                </c:pt>
                <c:pt idx="4">
                  <c:v>1</c:v>
                </c:pt>
                <c:pt idx="5">
                  <c:v>1.4</c:v>
                </c:pt>
                <c:pt idx="6">
                  <c:v>2</c:v>
                </c:pt>
                <c:pt idx="7">
                  <c:v>2.6</c:v>
                </c:pt>
                <c:pt idx="8">
                  <c:v>1.8</c:v>
                </c:pt>
                <c:pt idx="9">
                  <c:v>4</c:v>
                </c:pt>
                <c:pt idx="10">
                  <c:v>1.4</c:v>
                </c:pt>
                <c:pt idx="11">
                  <c:v>2.4</c:v>
                </c:pt>
                <c:pt idx="12">
                  <c:v>0.6</c:v>
                </c:pt>
                <c:pt idx="13">
                  <c:v>1.4</c:v>
                </c:pt>
                <c:pt idx="14">
                  <c:v>0.8</c:v>
                </c:pt>
                <c:pt idx="15">
                  <c:v>1.6</c:v>
                </c:pt>
                <c:pt idx="16">
                  <c:v>3</c:v>
                </c:pt>
                <c:pt idx="17">
                  <c:v>2.6</c:v>
                </c:pt>
                <c:pt idx="18">
                  <c:v>6.2</c:v>
                </c:pt>
                <c:pt idx="19">
                  <c:v>5.4</c:v>
                </c:pt>
                <c:pt idx="20">
                  <c:v>9</c:v>
                </c:pt>
                <c:pt idx="21">
                  <c:v>2.8</c:v>
                </c:pt>
                <c:pt idx="22">
                  <c:v>2.6</c:v>
                </c:pt>
                <c:pt idx="23">
                  <c:v>2.6</c:v>
                </c:pt>
                <c:pt idx="24">
                  <c:v>2</c:v>
                </c:pt>
                <c:pt idx="25">
                  <c:v>5.2</c:v>
                </c:pt>
                <c:pt idx="26">
                  <c:v>6.8</c:v>
                </c:pt>
                <c:pt idx="27">
                  <c:v>5</c:v>
                </c:pt>
                <c:pt idx="28">
                  <c:v>4.2</c:v>
                </c:pt>
                <c:pt idx="29">
                  <c:v>1.4</c:v>
                </c:pt>
                <c:pt idx="30">
                  <c:v>9.8000000000000007</c:v>
                </c:pt>
                <c:pt idx="31">
                  <c:v>5.8</c:v>
                </c:pt>
                <c:pt idx="32">
                  <c:v>4.4000000000000004</c:v>
                </c:pt>
                <c:pt idx="33">
                  <c:v>2</c:v>
                </c:pt>
                <c:pt idx="34">
                  <c:v>6</c:v>
                </c:pt>
                <c:pt idx="35">
                  <c:v>6.8</c:v>
                </c:pt>
                <c:pt idx="36">
                  <c:v>6.2</c:v>
                </c:pt>
                <c:pt idx="37">
                  <c:v>5.4</c:v>
                </c:pt>
                <c:pt idx="38">
                  <c:v>5.2</c:v>
                </c:pt>
                <c:pt idx="39">
                  <c:v>2.8</c:v>
                </c:pt>
                <c:pt idx="40">
                  <c:v>3</c:v>
                </c:pt>
              </c:numCache>
            </c:numRef>
          </c:val>
          <c:extLst>
            <c:ext xmlns:c16="http://schemas.microsoft.com/office/drawing/2014/chart" uri="{C3380CC4-5D6E-409C-BE32-E72D297353CC}">
              <c16:uniqueId val="{00000001-8293-4498-A1A3-B1108D21410F}"/>
            </c:ext>
          </c:extLst>
        </c:ser>
        <c:ser>
          <c:idx val="2"/>
          <c:order val="2"/>
          <c:tx>
            <c:v>HD</c:v>
          </c:tx>
          <c:spPr>
            <a:ln w="28575" cap="rnd">
              <a:solidFill>
                <a:srgbClr val="00B050"/>
              </a:solidFill>
              <a:round/>
            </a:ln>
            <a:effectLst/>
          </c:spPr>
          <c:marker>
            <c:symbol val="none"/>
          </c:marker>
          <c:val>
            <c:numRef>
              <c:f>'Av.discom.days per summer month'!$AF$3:$AF$43</c:f>
              <c:numCache>
                <c:formatCode>General</c:formatCode>
                <c:ptCount val="41"/>
                <c:pt idx="0">
                  <c:v>0.8</c:v>
                </c:pt>
                <c:pt idx="1">
                  <c:v>0.2</c:v>
                </c:pt>
                <c:pt idx="2">
                  <c:v>0</c:v>
                </c:pt>
                <c:pt idx="3">
                  <c:v>0.8</c:v>
                </c:pt>
                <c:pt idx="4">
                  <c:v>0.6</c:v>
                </c:pt>
                <c:pt idx="5">
                  <c:v>0</c:v>
                </c:pt>
                <c:pt idx="6">
                  <c:v>0.2</c:v>
                </c:pt>
                <c:pt idx="7">
                  <c:v>0.6</c:v>
                </c:pt>
                <c:pt idx="8">
                  <c:v>0.2</c:v>
                </c:pt>
                <c:pt idx="9">
                  <c:v>1.8</c:v>
                </c:pt>
                <c:pt idx="10">
                  <c:v>0</c:v>
                </c:pt>
                <c:pt idx="11">
                  <c:v>1</c:v>
                </c:pt>
                <c:pt idx="12">
                  <c:v>0</c:v>
                </c:pt>
                <c:pt idx="13">
                  <c:v>0.2</c:v>
                </c:pt>
                <c:pt idx="14">
                  <c:v>0</c:v>
                </c:pt>
                <c:pt idx="15">
                  <c:v>0.4</c:v>
                </c:pt>
                <c:pt idx="16">
                  <c:v>1.2</c:v>
                </c:pt>
                <c:pt idx="17">
                  <c:v>0.8</c:v>
                </c:pt>
                <c:pt idx="18">
                  <c:v>2.4</c:v>
                </c:pt>
                <c:pt idx="19">
                  <c:v>4</c:v>
                </c:pt>
                <c:pt idx="20">
                  <c:v>2</c:v>
                </c:pt>
                <c:pt idx="21">
                  <c:v>1</c:v>
                </c:pt>
                <c:pt idx="22">
                  <c:v>0.2</c:v>
                </c:pt>
                <c:pt idx="23">
                  <c:v>0.6</c:v>
                </c:pt>
                <c:pt idx="24">
                  <c:v>1</c:v>
                </c:pt>
                <c:pt idx="25">
                  <c:v>1.8</c:v>
                </c:pt>
                <c:pt idx="26">
                  <c:v>3.4</c:v>
                </c:pt>
                <c:pt idx="27">
                  <c:v>1.2</c:v>
                </c:pt>
                <c:pt idx="28">
                  <c:v>2.4</c:v>
                </c:pt>
                <c:pt idx="29">
                  <c:v>0</c:v>
                </c:pt>
                <c:pt idx="30">
                  <c:v>6.2</c:v>
                </c:pt>
                <c:pt idx="31">
                  <c:v>3.6</c:v>
                </c:pt>
                <c:pt idx="32">
                  <c:v>2.6</c:v>
                </c:pt>
                <c:pt idx="33">
                  <c:v>0</c:v>
                </c:pt>
                <c:pt idx="34">
                  <c:v>2.6</c:v>
                </c:pt>
                <c:pt idx="35">
                  <c:v>3.2</c:v>
                </c:pt>
                <c:pt idx="36">
                  <c:v>3.8</c:v>
                </c:pt>
                <c:pt idx="37">
                  <c:v>3.2</c:v>
                </c:pt>
                <c:pt idx="38">
                  <c:v>3.2</c:v>
                </c:pt>
                <c:pt idx="39">
                  <c:v>1.2</c:v>
                </c:pt>
                <c:pt idx="40">
                  <c:v>0.6</c:v>
                </c:pt>
              </c:numCache>
            </c:numRef>
          </c:val>
          <c:extLst>
            <c:ext xmlns:c16="http://schemas.microsoft.com/office/drawing/2014/chart" uri="{C3380CC4-5D6E-409C-BE32-E72D297353CC}">
              <c16:uniqueId val="{00000002-8293-4498-A1A3-B1108D21410F}"/>
            </c:ext>
          </c:extLst>
        </c:ser>
        <c:ser>
          <c:idx val="3"/>
          <c:order val="3"/>
          <c:tx>
            <c:v>WBGT</c:v>
          </c:tx>
          <c:spPr>
            <a:ln w="28575" cap="rnd">
              <a:solidFill>
                <a:srgbClr val="C00000"/>
              </a:solidFill>
              <a:round/>
            </a:ln>
            <a:effectLst/>
          </c:spPr>
          <c:marker>
            <c:symbol val="none"/>
          </c:marker>
          <c:val>
            <c:numRef>
              <c:f>'Av.discom.days per summer month'!$AG$3:$AG$43</c:f>
              <c:numCache>
                <c:formatCode>General</c:formatCode>
                <c:ptCount val="41"/>
                <c:pt idx="0">
                  <c:v>4.5999999999999996</c:v>
                </c:pt>
                <c:pt idx="1">
                  <c:v>5</c:v>
                </c:pt>
                <c:pt idx="2">
                  <c:v>2.2000000000000002</c:v>
                </c:pt>
                <c:pt idx="3">
                  <c:v>4.5999999999999996</c:v>
                </c:pt>
                <c:pt idx="4">
                  <c:v>3</c:v>
                </c:pt>
                <c:pt idx="5">
                  <c:v>2.8</c:v>
                </c:pt>
                <c:pt idx="6">
                  <c:v>6.6</c:v>
                </c:pt>
                <c:pt idx="7">
                  <c:v>3.8</c:v>
                </c:pt>
                <c:pt idx="8">
                  <c:v>5.4</c:v>
                </c:pt>
                <c:pt idx="9">
                  <c:v>7</c:v>
                </c:pt>
                <c:pt idx="10">
                  <c:v>3.4</c:v>
                </c:pt>
                <c:pt idx="11">
                  <c:v>4</c:v>
                </c:pt>
                <c:pt idx="12">
                  <c:v>1.2</c:v>
                </c:pt>
                <c:pt idx="13">
                  <c:v>3.2</c:v>
                </c:pt>
                <c:pt idx="14">
                  <c:v>1.6</c:v>
                </c:pt>
                <c:pt idx="15">
                  <c:v>4.4000000000000004</c:v>
                </c:pt>
                <c:pt idx="16">
                  <c:v>6</c:v>
                </c:pt>
                <c:pt idx="17">
                  <c:v>5.6</c:v>
                </c:pt>
                <c:pt idx="18">
                  <c:v>9</c:v>
                </c:pt>
                <c:pt idx="19">
                  <c:v>7</c:v>
                </c:pt>
                <c:pt idx="20">
                  <c:v>8</c:v>
                </c:pt>
                <c:pt idx="21">
                  <c:v>6</c:v>
                </c:pt>
                <c:pt idx="22">
                  <c:v>5.6</c:v>
                </c:pt>
                <c:pt idx="23">
                  <c:v>5.2</c:v>
                </c:pt>
                <c:pt idx="24">
                  <c:v>4.5999999999999996</c:v>
                </c:pt>
                <c:pt idx="25">
                  <c:v>6.6</c:v>
                </c:pt>
                <c:pt idx="26">
                  <c:v>8.1999999999999993</c:v>
                </c:pt>
                <c:pt idx="27">
                  <c:v>8.6</c:v>
                </c:pt>
                <c:pt idx="28">
                  <c:v>7.6</c:v>
                </c:pt>
                <c:pt idx="29">
                  <c:v>3.2</c:v>
                </c:pt>
                <c:pt idx="30">
                  <c:v>12.8</c:v>
                </c:pt>
                <c:pt idx="31">
                  <c:v>8.8000000000000007</c:v>
                </c:pt>
                <c:pt idx="32">
                  <c:v>6.6</c:v>
                </c:pt>
                <c:pt idx="33">
                  <c:v>3.4</c:v>
                </c:pt>
                <c:pt idx="34">
                  <c:v>9.4</c:v>
                </c:pt>
                <c:pt idx="35">
                  <c:v>9.1999999999999993</c:v>
                </c:pt>
                <c:pt idx="36">
                  <c:v>8.4</c:v>
                </c:pt>
                <c:pt idx="37">
                  <c:v>9</c:v>
                </c:pt>
                <c:pt idx="38">
                  <c:v>8</c:v>
                </c:pt>
                <c:pt idx="39">
                  <c:v>5.8</c:v>
                </c:pt>
                <c:pt idx="40">
                  <c:v>3.8</c:v>
                </c:pt>
              </c:numCache>
            </c:numRef>
          </c:val>
          <c:extLst>
            <c:ext xmlns:c16="http://schemas.microsoft.com/office/drawing/2014/chart" uri="{C3380CC4-5D6E-409C-BE32-E72D297353CC}">
              <c16:uniqueId val="{00000003-8293-4498-A1A3-B1108D21410F}"/>
            </c:ext>
          </c:extLst>
        </c:ser>
        <c:ser>
          <c:idx val="4"/>
          <c:order val="4"/>
          <c:tx>
            <c:v>HI</c:v>
          </c:tx>
          <c:spPr>
            <a:ln w="28575" cap="rnd">
              <a:solidFill>
                <a:schemeClr val="accent5"/>
              </a:solidFill>
              <a:round/>
            </a:ln>
            <a:effectLst/>
          </c:spPr>
          <c:marker>
            <c:symbol val="none"/>
          </c:marker>
          <c:val>
            <c:numRef>
              <c:f>'Av.discom.days per summer month'!$AH$3:$AH$43</c:f>
              <c:numCache>
                <c:formatCode>General</c:formatCode>
                <c:ptCount val="41"/>
                <c:pt idx="0">
                  <c:v>5.8</c:v>
                </c:pt>
                <c:pt idx="1">
                  <c:v>6</c:v>
                </c:pt>
                <c:pt idx="2">
                  <c:v>4.2</c:v>
                </c:pt>
                <c:pt idx="3">
                  <c:v>5.6</c:v>
                </c:pt>
                <c:pt idx="4">
                  <c:v>6.6</c:v>
                </c:pt>
                <c:pt idx="5">
                  <c:v>5.4</c:v>
                </c:pt>
                <c:pt idx="6">
                  <c:v>7.4</c:v>
                </c:pt>
                <c:pt idx="7">
                  <c:v>5.8</c:v>
                </c:pt>
                <c:pt idx="8">
                  <c:v>6.4</c:v>
                </c:pt>
                <c:pt idx="9">
                  <c:v>7.4</c:v>
                </c:pt>
                <c:pt idx="10">
                  <c:v>5</c:v>
                </c:pt>
                <c:pt idx="11">
                  <c:v>6.2</c:v>
                </c:pt>
                <c:pt idx="12">
                  <c:v>5.6</c:v>
                </c:pt>
                <c:pt idx="13">
                  <c:v>5</c:v>
                </c:pt>
                <c:pt idx="14">
                  <c:v>6.2</c:v>
                </c:pt>
                <c:pt idx="15">
                  <c:v>6</c:v>
                </c:pt>
                <c:pt idx="16">
                  <c:v>6.2</c:v>
                </c:pt>
                <c:pt idx="17">
                  <c:v>5.6</c:v>
                </c:pt>
                <c:pt idx="18">
                  <c:v>8.8000000000000007</c:v>
                </c:pt>
                <c:pt idx="19">
                  <c:v>9.4</c:v>
                </c:pt>
                <c:pt idx="20">
                  <c:v>6.8</c:v>
                </c:pt>
                <c:pt idx="21">
                  <c:v>7.2</c:v>
                </c:pt>
                <c:pt idx="22">
                  <c:v>6.4</c:v>
                </c:pt>
                <c:pt idx="23">
                  <c:v>6.6</c:v>
                </c:pt>
                <c:pt idx="24">
                  <c:v>6.6</c:v>
                </c:pt>
                <c:pt idx="25">
                  <c:v>9.1999999999999993</c:v>
                </c:pt>
                <c:pt idx="26">
                  <c:v>11.2</c:v>
                </c:pt>
                <c:pt idx="27">
                  <c:v>9.8000000000000007</c:v>
                </c:pt>
                <c:pt idx="28">
                  <c:v>7.8</c:v>
                </c:pt>
                <c:pt idx="29">
                  <c:v>4.2</c:v>
                </c:pt>
                <c:pt idx="30">
                  <c:v>12.2</c:v>
                </c:pt>
                <c:pt idx="31">
                  <c:v>9.4</c:v>
                </c:pt>
                <c:pt idx="32">
                  <c:v>8.1999999999999993</c:v>
                </c:pt>
                <c:pt idx="33">
                  <c:v>4.8</c:v>
                </c:pt>
                <c:pt idx="34">
                  <c:v>8.6</c:v>
                </c:pt>
                <c:pt idx="35">
                  <c:v>11.6</c:v>
                </c:pt>
                <c:pt idx="36">
                  <c:v>9.6</c:v>
                </c:pt>
                <c:pt idx="37">
                  <c:v>10.199999999999999</c:v>
                </c:pt>
                <c:pt idx="38">
                  <c:v>9.1999999999999993</c:v>
                </c:pt>
                <c:pt idx="39">
                  <c:v>6.4</c:v>
                </c:pt>
                <c:pt idx="40">
                  <c:v>7.6</c:v>
                </c:pt>
              </c:numCache>
            </c:numRef>
          </c:val>
          <c:extLst>
            <c:ext xmlns:c16="http://schemas.microsoft.com/office/drawing/2014/chart" uri="{C3380CC4-5D6E-409C-BE32-E72D297353CC}">
              <c16:uniqueId val="{00000004-8293-4498-A1A3-B1108D21410F}"/>
            </c:ext>
          </c:extLst>
        </c:ser>
        <c:dLbls>
          <c:showLegendKey val="0"/>
          <c:showVal val="0"/>
          <c:showCatName val="0"/>
          <c:showSerName val="0"/>
          <c:showPercent val="0"/>
          <c:showBubbleSize val="0"/>
        </c:dLbls>
        <c:axId val="282016831"/>
        <c:axId val="282024511"/>
      </c:radarChart>
      <c:catAx>
        <c:axId val="2820168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4511"/>
        <c:crosses val="autoZero"/>
        <c:auto val="1"/>
        <c:lblAlgn val="ctr"/>
        <c:lblOffset val="100"/>
        <c:noMultiLvlLbl val="0"/>
      </c:catAx>
      <c:valAx>
        <c:axId val="282024511"/>
        <c:scaling>
          <c:orientation val="minMax"/>
          <c:max val="1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16831"/>
        <c:crosses val="autoZero"/>
        <c:crossBetween val="between"/>
      </c:valAx>
      <c:spPr>
        <a:noFill/>
        <a:ln>
          <a:noFill/>
        </a:ln>
        <a:effectLst/>
      </c:spPr>
    </c:plotArea>
    <c:legend>
      <c:legendPos val="r"/>
      <c:layout>
        <c:manualLayout>
          <c:xMode val="edge"/>
          <c:yMode val="edge"/>
          <c:x val="0.77135922351861286"/>
          <c:y val="0.41109847236920505"/>
          <c:w val="0.12766450890842104"/>
          <c:h val="0.25111788786977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month'!$AK$3:$AK$43</c:f>
              <c:numCache>
                <c:formatCode>General</c:formatCode>
                <c:ptCount val="41"/>
                <c:pt idx="0">
                  <c:v>13</c:v>
                </c:pt>
                <c:pt idx="1">
                  <c:v>15.2</c:v>
                </c:pt>
                <c:pt idx="2">
                  <c:v>13.4</c:v>
                </c:pt>
                <c:pt idx="3">
                  <c:v>12.8</c:v>
                </c:pt>
                <c:pt idx="4">
                  <c:v>11.8</c:v>
                </c:pt>
                <c:pt idx="5">
                  <c:v>14.8</c:v>
                </c:pt>
                <c:pt idx="6">
                  <c:v>14.6</c:v>
                </c:pt>
                <c:pt idx="7">
                  <c:v>15.4</c:v>
                </c:pt>
                <c:pt idx="8">
                  <c:v>18.2</c:v>
                </c:pt>
                <c:pt idx="9">
                  <c:v>16</c:v>
                </c:pt>
                <c:pt idx="10">
                  <c:v>13.2</c:v>
                </c:pt>
                <c:pt idx="11">
                  <c:v>10</c:v>
                </c:pt>
                <c:pt idx="12">
                  <c:v>10.6</c:v>
                </c:pt>
                <c:pt idx="13">
                  <c:v>13.6</c:v>
                </c:pt>
                <c:pt idx="14">
                  <c:v>15.8</c:v>
                </c:pt>
                <c:pt idx="15">
                  <c:v>15.2</c:v>
                </c:pt>
                <c:pt idx="16">
                  <c:v>17</c:v>
                </c:pt>
                <c:pt idx="17">
                  <c:v>12.8</c:v>
                </c:pt>
                <c:pt idx="18">
                  <c:v>20.2</c:v>
                </c:pt>
                <c:pt idx="19">
                  <c:v>20.6</c:v>
                </c:pt>
                <c:pt idx="20">
                  <c:v>20.399999999999999</c:v>
                </c:pt>
                <c:pt idx="21">
                  <c:v>21.8</c:v>
                </c:pt>
                <c:pt idx="22">
                  <c:v>18.399999999999999</c:v>
                </c:pt>
                <c:pt idx="23">
                  <c:v>22</c:v>
                </c:pt>
                <c:pt idx="24">
                  <c:v>18</c:v>
                </c:pt>
                <c:pt idx="25">
                  <c:v>16.600000000000001</c:v>
                </c:pt>
                <c:pt idx="26">
                  <c:v>19.600000000000001</c:v>
                </c:pt>
                <c:pt idx="27">
                  <c:v>16.8</c:v>
                </c:pt>
                <c:pt idx="28">
                  <c:v>19.399999999999999</c:v>
                </c:pt>
                <c:pt idx="29">
                  <c:v>19.600000000000001</c:v>
                </c:pt>
                <c:pt idx="30">
                  <c:v>21</c:v>
                </c:pt>
                <c:pt idx="31">
                  <c:v>17.600000000000001</c:v>
                </c:pt>
                <c:pt idx="32">
                  <c:v>22.4</c:v>
                </c:pt>
                <c:pt idx="33">
                  <c:v>18.600000000000001</c:v>
                </c:pt>
                <c:pt idx="34">
                  <c:v>17</c:v>
                </c:pt>
                <c:pt idx="35">
                  <c:v>19.600000000000001</c:v>
                </c:pt>
                <c:pt idx="36">
                  <c:v>21.8</c:v>
                </c:pt>
                <c:pt idx="37">
                  <c:v>20.6</c:v>
                </c:pt>
                <c:pt idx="38">
                  <c:v>23.6</c:v>
                </c:pt>
                <c:pt idx="39">
                  <c:v>24.6</c:v>
                </c:pt>
                <c:pt idx="40">
                  <c:v>21.6</c:v>
                </c:pt>
              </c:numCache>
            </c:numRef>
          </c:val>
          <c:extLst>
            <c:ext xmlns:c16="http://schemas.microsoft.com/office/drawing/2014/chart" uri="{C3380CC4-5D6E-409C-BE32-E72D297353CC}">
              <c16:uniqueId val="{00000000-528C-436D-BC32-A1A05C4C73E0}"/>
            </c:ext>
          </c:extLst>
        </c:ser>
        <c:ser>
          <c:idx val="1"/>
          <c:order val="1"/>
          <c:tx>
            <c:v>ET</c:v>
          </c:tx>
          <c:spPr>
            <a:ln w="28575" cap="rnd">
              <a:solidFill>
                <a:schemeClr val="tx1"/>
              </a:solidFill>
              <a:round/>
            </a:ln>
            <a:effectLst/>
          </c:spPr>
          <c:marker>
            <c:symbol val="none"/>
          </c:marker>
          <c:val>
            <c:numRef>
              <c:f>'Av.discom.days per summer month'!$AL$3:$AL$43</c:f>
              <c:numCache>
                <c:formatCode>General</c:formatCode>
                <c:ptCount val="41"/>
                <c:pt idx="0">
                  <c:v>8.6</c:v>
                </c:pt>
                <c:pt idx="1">
                  <c:v>8.8000000000000007</c:v>
                </c:pt>
                <c:pt idx="2">
                  <c:v>6</c:v>
                </c:pt>
                <c:pt idx="3">
                  <c:v>5.2</c:v>
                </c:pt>
                <c:pt idx="4">
                  <c:v>3.6</c:v>
                </c:pt>
                <c:pt idx="5">
                  <c:v>8.4</c:v>
                </c:pt>
                <c:pt idx="6">
                  <c:v>9.1999999999999993</c:v>
                </c:pt>
                <c:pt idx="7">
                  <c:v>9.8000000000000007</c:v>
                </c:pt>
                <c:pt idx="8">
                  <c:v>12.2</c:v>
                </c:pt>
                <c:pt idx="9">
                  <c:v>6.4</c:v>
                </c:pt>
                <c:pt idx="10">
                  <c:v>4</c:v>
                </c:pt>
                <c:pt idx="11">
                  <c:v>3.6</c:v>
                </c:pt>
                <c:pt idx="12">
                  <c:v>6.6</c:v>
                </c:pt>
                <c:pt idx="13">
                  <c:v>7.2</c:v>
                </c:pt>
                <c:pt idx="14">
                  <c:v>8.8000000000000007</c:v>
                </c:pt>
                <c:pt idx="15">
                  <c:v>9.4</c:v>
                </c:pt>
                <c:pt idx="16">
                  <c:v>13</c:v>
                </c:pt>
                <c:pt idx="17">
                  <c:v>6.2</c:v>
                </c:pt>
                <c:pt idx="18">
                  <c:v>15.6</c:v>
                </c:pt>
                <c:pt idx="19">
                  <c:v>12.6</c:v>
                </c:pt>
                <c:pt idx="20">
                  <c:v>14.6</c:v>
                </c:pt>
                <c:pt idx="21">
                  <c:v>14.4</c:v>
                </c:pt>
                <c:pt idx="22">
                  <c:v>12.6</c:v>
                </c:pt>
                <c:pt idx="23">
                  <c:v>14.8</c:v>
                </c:pt>
                <c:pt idx="24">
                  <c:v>11.2</c:v>
                </c:pt>
                <c:pt idx="25">
                  <c:v>8.8000000000000007</c:v>
                </c:pt>
                <c:pt idx="26">
                  <c:v>12.2</c:v>
                </c:pt>
                <c:pt idx="27">
                  <c:v>12.8</c:v>
                </c:pt>
                <c:pt idx="28">
                  <c:v>14.6</c:v>
                </c:pt>
                <c:pt idx="29">
                  <c:v>12.6</c:v>
                </c:pt>
                <c:pt idx="30">
                  <c:v>18.2</c:v>
                </c:pt>
                <c:pt idx="31">
                  <c:v>13</c:v>
                </c:pt>
                <c:pt idx="32">
                  <c:v>16.8</c:v>
                </c:pt>
                <c:pt idx="33">
                  <c:v>12.6</c:v>
                </c:pt>
                <c:pt idx="34">
                  <c:v>10.8</c:v>
                </c:pt>
                <c:pt idx="35">
                  <c:v>16</c:v>
                </c:pt>
                <c:pt idx="36">
                  <c:v>16</c:v>
                </c:pt>
                <c:pt idx="37">
                  <c:v>17.8</c:v>
                </c:pt>
                <c:pt idx="38">
                  <c:v>18</c:v>
                </c:pt>
                <c:pt idx="39">
                  <c:v>18.8</c:v>
                </c:pt>
                <c:pt idx="40">
                  <c:v>18</c:v>
                </c:pt>
              </c:numCache>
            </c:numRef>
          </c:val>
          <c:extLst>
            <c:ext xmlns:c16="http://schemas.microsoft.com/office/drawing/2014/chart" uri="{C3380CC4-5D6E-409C-BE32-E72D297353CC}">
              <c16:uniqueId val="{00000001-528C-436D-BC32-A1A05C4C73E0}"/>
            </c:ext>
          </c:extLst>
        </c:ser>
        <c:ser>
          <c:idx val="2"/>
          <c:order val="2"/>
          <c:tx>
            <c:v>HD</c:v>
          </c:tx>
          <c:spPr>
            <a:ln w="28575" cap="rnd">
              <a:solidFill>
                <a:srgbClr val="00B050"/>
              </a:solidFill>
              <a:round/>
            </a:ln>
            <a:effectLst/>
          </c:spPr>
          <c:marker>
            <c:symbol val="none"/>
          </c:marker>
          <c:val>
            <c:numRef>
              <c:f>'Av.discom.days per summer month'!$AM$3:$AM$43</c:f>
              <c:numCache>
                <c:formatCode>General</c:formatCode>
                <c:ptCount val="41"/>
                <c:pt idx="0">
                  <c:v>0.2</c:v>
                </c:pt>
                <c:pt idx="1">
                  <c:v>0.2</c:v>
                </c:pt>
                <c:pt idx="2">
                  <c:v>0</c:v>
                </c:pt>
                <c:pt idx="3">
                  <c:v>0</c:v>
                </c:pt>
                <c:pt idx="4">
                  <c:v>0</c:v>
                </c:pt>
                <c:pt idx="5">
                  <c:v>1.6</c:v>
                </c:pt>
                <c:pt idx="6">
                  <c:v>0</c:v>
                </c:pt>
                <c:pt idx="7">
                  <c:v>1.4</c:v>
                </c:pt>
                <c:pt idx="8">
                  <c:v>0</c:v>
                </c:pt>
                <c:pt idx="9">
                  <c:v>0</c:v>
                </c:pt>
                <c:pt idx="10">
                  <c:v>0</c:v>
                </c:pt>
                <c:pt idx="11">
                  <c:v>0</c:v>
                </c:pt>
                <c:pt idx="12">
                  <c:v>0.6</c:v>
                </c:pt>
                <c:pt idx="13">
                  <c:v>0</c:v>
                </c:pt>
                <c:pt idx="14">
                  <c:v>0.8</c:v>
                </c:pt>
                <c:pt idx="15">
                  <c:v>0.2</c:v>
                </c:pt>
                <c:pt idx="16">
                  <c:v>0</c:v>
                </c:pt>
                <c:pt idx="17">
                  <c:v>0</c:v>
                </c:pt>
                <c:pt idx="18">
                  <c:v>3</c:v>
                </c:pt>
                <c:pt idx="19">
                  <c:v>1.4</c:v>
                </c:pt>
                <c:pt idx="20">
                  <c:v>3.2</c:v>
                </c:pt>
                <c:pt idx="21">
                  <c:v>1.6</c:v>
                </c:pt>
                <c:pt idx="22">
                  <c:v>1.6</c:v>
                </c:pt>
                <c:pt idx="23">
                  <c:v>0.4</c:v>
                </c:pt>
                <c:pt idx="24">
                  <c:v>0.4</c:v>
                </c:pt>
                <c:pt idx="25">
                  <c:v>0.6</c:v>
                </c:pt>
                <c:pt idx="26">
                  <c:v>0.4</c:v>
                </c:pt>
                <c:pt idx="27">
                  <c:v>2.4</c:v>
                </c:pt>
                <c:pt idx="28">
                  <c:v>2.4</c:v>
                </c:pt>
                <c:pt idx="29">
                  <c:v>0</c:v>
                </c:pt>
                <c:pt idx="30">
                  <c:v>5</c:v>
                </c:pt>
                <c:pt idx="31">
                  <c:v>0.4</c:v>
                </c:pt>
                <c:pt idx="32">
                  <c:v>2.4</c:v>
                </c:pt>
                <c:pt idx="33">
                  <c:v>0.2</c:v>
                </c:pt>
                <c:pt idx="34">
                  <c:v>1.4</c:v>
                </c:pt>
                <c:pt idx="35">
                  <c:v>3.6</c:v>
                </c:pt>
                <c:pt idx="36">
                  <c:v>2</c:v>
                </c:pt>
                <c:pt idx="37">
                  <c:v>3.6</c:v>
                </c:pt>
                <c:pt idx="38">
                  <c:v>0.4</c:v>
                </c:pt>
                <c:pt idx="39">
                  <c:v>0.8</c:v>
                </c:pt>
                <c:pt idx="40">
                  <c:v>4.4000000000000004</c:v>
                </c:pt>
              </c:numCache>
            </c:numRef>
          </c:val>
          <c:extLst>
            <c:ext xmlns:c16="http://schemas.microsoft.com/office/drawing/2014/chart" uri="{C3380CC4-5D6E-409C-BE32-E72D297353CC}">
              <c16:uniqueId val="{00000002-528C-436D-BC32-A1A05C4C73E0}"/>
            </c:ext>
          </c:extLst>
        </c:ser>
        <c:ser>
          <c:idx val="3"/>
          <c:order val="3"/>
          <c:tx>
            <c:v>WBGT</c:v>
          </c:tx>
          <c:spPr>
            <a:ln w="28575" cap="rnd">
              <a:solidFill>
                <a:srgbClr val="C00000"/>
              </a:solidFill>
              <a:round/>
            </a:ln>
            <a:effectLst/>
          </c:spPr>
          <c:marker>
            <c:symbol val="none"/>
          </c:marker>
          <c:val>
            <c:numRef>
              <c:f>'Av.discom.days per summer month'!$AN$3:$AN$43</c:f>
              <c:numCache>
                <c:formatCode>General</c:formatCode>
                <c:ptCount val="41"/>
                <c:pt idx="0">
                  <c:v>7.6</c:v>
                </c:pt>
                <c:pt idx="1">
                  <c:v>8.8000000000000007</c:v>
                </c:pt>
                <c:pt idx="2">
                  <c:v>5.6</c:v>
                </c:pt>
                <c:pt idx="3">
                  <c:v>6.4</c:v>
                </c:pt>
                <c:pt idx="4">
                  <c:v>3</c:v>
                </c:pt>
                <c:pt idx="5">
                  <c:v>8.4</c:v>
                </c:pt>
                <c:pt idx="6">
                  <c:v>10</c:v>
                </c:pt>
                <c:pt idx="7">
                  <c:v>10</c:v>
                </c:pt>
                <c:pt idx="8">
                  <c:v>12</c:v>
                </c:pt>
                <c:pt idx="9">
                  <c:v>7</c:v>
                </c:pt>
                <c:pt idx="10">
                  <c:v>3.6</c:v>
                </c:pt>
                <c:pt idx="11">
                  <c:v>3.8</c:v>
                </c:pt>
                <c:pt idx="12">
                  <c:v>5.6</c:v>
                </c:pt>
                <c:pt idx="13">
                  <c:v>6.6</c:v>
                </c:pt>
                <c:pt idx="14">
                  <c:v>8.4</c:v>
                </c:pt>
                <c:pt idx="15">
                  <c:v>9.1999999999999993</c:v>
                </c:pt>
                <c:pt idx="16">
                  <c:v>11.8</c:v>
                </c:pt>
                <c:pt idx="17">
                  <c:v>4.4000000000000004</c:v>
                </c:pt>
                <c:pt idx="18">
                  <c:v>13.8</c:v>
                </c:pt>
                <c:pt idx="19">
                  <c:v>13.6</c:v>
                </c:pt>
                <c:pt idx="20">
                  <c:v>13.4</c:v>
                </c:pt>
                <c:pt idx="21">
                  <c:v>15.2</c:v>
                </c:pt>
                <c:pt idx="22">
                  <c:v>11.8</c:v>
                </c:pt>
                <c:pt idx="23">
                  <c:v>13.4</c:v>
                </c:pt>
                <c:pt idx="24">
                  <c:v>11.6</c:v>
                </c:pt>
                <c:pt idx="25">
                  <c:v>8.1999999999999993</c:v>
                </c:pt>
                <c:pt idx="26">
                  <c:v>11.6</c:v>
                </c:pt>
                <c:pt idx="27">
                  <c:v>12.2</c:v>
                </c:pt>
                <c:pt idx="28">
                  <c:v>14.4</c:v>
                </c:pt>
                <c:pt idx="29">
                  <c:v>11.4</c:v>
                </c:pt>
                <c:pt idx="30">
                  <c:v>17.2</c:v>
                </c:pt>
                <c:pt idx="31">
                  <c:v>14.2</c:v>
                </c:pt>
                <c:pt idx="32">
                  <c:v>16</c:v>
                </c:pt>
                <c:pt idx="33">
                  <c:v>12.8</c:v>
                </c:pt>
                <c:pt idx="34">
                  <c:v>11</c:v>
                </c:pt>
                <c:pt idx="35">
                  <c:v>13.8</c:v>
                </c:pt>
                <c:pt idx="36">
                  <c:v>16.8</c:v>
                </c:pt>
                <c:pt idx="37">
                  <c:v>18</c:v>
                </c:pt>
                <c:pt idx="38">
                  <c:v>18.399999999999999</c:v>
                </c:pt>
                <c:pt idx="39">
                  <c:v>17.2</c:v>
                </c:pt>
                <c:pt idx="40">
                  <c:v>17</c:v>
                </c:pt>
              </c:numCache>
            </c:numRef>
          </c:val>
          <c:extLst>
            <c:ext xmlns:c16="http://schemas.microsoft.com/office/drawing/2014/chart" uri="{C3380CC4-5D6E-409C-BE32-E72D297353CC}">
              <c16:uniqueId val="{00000003-528C-436D-BC32-A1A05C4C73E0}"/>
            </c:ext>
          </c:extLst>
        </c:ser>
        <c:ser>
          <c:idx val="4"/>
          <c:order val="4"/>
          <c:tx>
            <c:v>HI</c:v>
          </c:tx>
          <c:spPr>
            <a:ln w="28575" cap="rnd">
              <a:solidFill>
                <a:schemeClr val="accent5"/>
              </a:solidFill>
              <a:round/>
            </a:ln>
            <a:effectLst/>
          </c:spPr>
          <c:marker>
            <c:symbol val="none"/>
          </c:marker>
          <c:val>
            <c:numRef>
              <c:f>'Av.discom.days per summer month'!$AO$3:$AO$43</c:f>
              <c:numCache>
                <c:formatCode>General</c:formatCode>
                <c:ptCount val="41"/>
                <c:pt idx="0">
                  <c:v>8.1999999999999993</c:v>
                </c:pt>
                <c:pt idx="1">
                  <c:v>7.8</c:v>
                </c:pt>
                <c:pt idx="2">
                  <c:v>6.6</c:v>
                </c:pt>
                <c:pt idx="3">
                  <c:v>7.4</c:v>
                </c:pt>
                <c:pt idx="4">
                  <c:v>6.4</c:v>
                </c:pt>
                <c:pt idx="5">
                  <c:v>10</c:v>
                </c:pt>
                <c:pt idx="6">
                  <c:v>7.4</c:v>
                </c:pt>
                <c:pt idx="7">
                  <c:v>10.4</c:v>
                </c:pt>
                <c:pt idx="8">
                  <c:v>10.6</c:v>
                </c:pt>
                <c:pt idx="9">
                  <c:v>6.6</c:v>
                </c:pt>
                <c:pt idx="10">
                  <c:v>7</c:v>
                </c:pt>
                <c:pt idx="11">
                  <c:v>6</c:v>
                </c:pt>
                <c:pt idx="12">
                  <c:v>7.2</c:v>
                </c:pt>
                <c:pt idx="13">
                  <c:v>7.8</c:v>
                </c:pt>
                <c:pt idx="14">
                  <c:v>7</c:v>
                </c:pt>
                <c:pt idx="15">
                  <c:v>7.6</c:v>
                </c:pt>
                <c:pt idx="16">
                  <c:v>11.8</c:v>
                </c:pt>
                <c:pt idx="17">
                  <c:v>6.4</c:v>
                </c:pt>
                <c:pt idx="18">
                  <c:v>12.4</c:v>
                </c:pt>
                <c:pt idx="19">
                  <c:v>11</c:v>
                </c:pt>
                <c:pt idx="20">
                  <c:v>13</c:v>
                </c:pt>
                <c:pt idx="21">
                  <c:v>13.6</c:v>
                </c:pt>
                <c:pt idx="22">
                  <c:v>12</c:v>
                </c:pt>
                <c:pt idx="23">
                  <c:v>11.6</c:v>
                </c:pt>
                <c:pt idx="24">
                  <c:v>8.8000000000000007</c:v>
                </c:pt>
                <c:pt idx="25">
                  <c:v>9.6</c:v>
                </c:pt>
                <c:pt idx="26">
                  <c:v>9</c:v>
                </c:pt>
                <c:pt idx="27">
                  <c:v>11.2</c:v>
                </c:pt>
                <c:pt idx="28">
                  <c:v>11.8</c:v>
                </c:pt>
                <c:pt idx="29">
                  <c:v>10.6</c:v>
                </c:pt>
                <c:pt idx="30">
                  <c:v>14.6</c:v>
                </c:pt>
                <c:pt idx="31">
                  <c:v>10.8</c:v>
                </c:pt>
                <c:pt idx="32">
                  <c:v>13.2</c:v>
                </c:pt>
                <c:pt idx="33">
                  <c:v>9</c:v>
                </c:pt>
                <c:pt idx="34">
                  <c:v>10.4</c:v>
                </c:pt>
                <c:pt idx="35">
                  <c:v>12.8</c:v>
                </c:pt>
                <c:pt idx="36">
                  <c:v>15.6</c:v>
                </c:pt>
                <c:pt idx="37">
                  <c:v>16.2</c:v>
                </c:pt>
                <c:pt idx="38">
                  <c:v>13.6</c:v>
                </c:pt>
                <c:pt idx="39">
                  <c:v>14.6</c:v>
                </c:pt>
                <c:pt idx="40">
                  <c:v>13.2</c:v>
                </c:pt>
              </c:numCache>
            </c:numRef>
          </c:val>
          <c:extLst>
            <c:ext xmlns:c16="http://schemas.microsoft.com/office/drawing/2014/chart" uri="{C3380CC4-5D6E-409C-BE32-E72D297353CC}">
              <c16:uniqueId val="{00000004-528C-436D-BC32-A1A05C4C73E0}"/>
            </c:ext>
          </c:extLst>
        </c:ser>
        <c:dLbls>
          <c:showLegendKey val="0"/>
          <c:showVal val="0"/>
          <c:showCatName val="0"/>
          <c:showSerName val="0"/>
          <c:showPercent val="0"/>
          <c:showBubbleSize val="0"/>
        </c:dLbls>
        <c:axId val="288397951"/>
        <c:axId val="288398431"/>
      </c:radarChart>
      <c:catAx>
        <c:axId val="288397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8431"/>
        <c:crosses val="autoZero"/>
        <c:auto val="1"/>
        <c:lblAlgn val="ctr"/>
        <c:lblOffset val="100"/>
        <c:noMultiLvlLbl val="0"/>
      </c:catAx>
      <c:valAx>
        <c:axId val="288398431"/>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Bucharest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month'!$AR$3:$AR$43</c:f>
              <c:numCache>
                <c:formatCode>General</c:formatCode>
                <c:ptCount val="41"/>
                <c:pt idx="0">
                  <c:v>4.8</c:v>
                </c:pt>
                <c:pt idx="1">
                  <c:v>7.8</c:v>
                </c:pt>
                <c:pt idx="2">
                  <c:v>6.4</c:v>
                </c:pt>
                <c:pt idx="3">
                  <c:v>7.4</c:v>
                </c:pt>
                <c:pt idx="4">
                  <c:v>5.8</c:v>
                </c:pt>
                <c:pt idx="5">
                  <c:v>9</c:v>
                </c:pt>
                <c:pt idx="6">
                  <c:v>11</c:v>
                </c:pt>
                <c:pt idx="7">
                  <c:v>11</c:v>
                </c:pt>
                <c:pt idx="8">
                  <c:v>9.6</c:v>
                </c:pt>
                <c:pt idx="9">
                  <c:v>8</c:v>
                </c:pt>
                <c:pt idx="10">
                  <c:v>9.6</c:v>
                </c:pt>
                <c:pt idx="11">
                  <c:v>5.8</c:v>
                </c:pt>
                <c:pt idx="12">
                  <c:v>10.6</c:v>
                </c:pt>
                <c:pt idx="13">
                  <c:v>10</c:v>
                </c:pt>
                <c:pt idx="14">
                  <c:v>15.6</c:v>
                </c:pt>
                <c:pt idx="15">
                  <c:v>10.199999999999999</c:v>
                </c:pt>
                <c:pt idx="16">
                  <c:v>9</c:v>
                </c:pt>
                <c:pt idx="17">
                  <c:v>6</c:v>
                </c:pt>
                <c:pt idx="18">
                  <c:v>11.8</c:v>
                </c:pt>
                <c:pt idx="19">
                  <c:v>10</c:v>
                </c:pt>
                <c:pt idx="20">
                  <c:v>12</c:v>
                </c:pt>
                <c:pt idx="21">
                  <c:v>11.6</c:v>
                </c:pt>
                <c:pt idx="22">
                  <c:v>7.8</c:v>
                </c:pt>
                <c:pt idx="23">
                  <c:v>14.4</c:v>
                </c:pt>
                <c:pt idx="24">
                  <c:v>7.2</c:v>
                </c:pt>
                <c:pt idx="25">
                  <c:v>6.8</c:v>
                </c:pt>
                <c:pt idx="26">
                  <c:v>10.6</c:v>
                </c:pt>
                <c:pt idx="27">
                  <c:v>15.6</c:v>
                </c:pt>
                <c:pt idx="28">
                  <c:v>15.4</c:v>
                </c:pt>
                <c:pt idx="29">
                  <c:v>13.4</c:v>
                </c:pt>
                <c:pt idx="30">
                  <c:v>11.8</c:v>
                </c:pt>
                <c:pt idx="31">
                  <c:v>13.2</c:v>
                </c:pt>
                <c:pt idx="32">
                  <c:v>17</c:v>
                </c:pt>
                <c:pt idx="33">
                  <c:v>11.2</c:v>
                </c:pt>
                <c:pt idx="34">
                  <c:v>9.1999999999999993</c:v>
                </c:pt>
                <c:pt idx="35">
                  <c:v>13.2</c:v>
                </c:pt>
                <c:pt idx="36">
                  <c:v>14.8</c:v>
                </c:pt>
                <c:pt idx="37">
                  <c:v>14</c:v>
                </c:pt>
                <c:pt idx="38">
                  <c:v>15.2</c:v>
                </c:pt>
                <c:pt idx="39">
                  <c:v>14.6</c:v>
                </c:pt>
                <c:pt idx="40">
                  <c:v>17.2</c:v>
                </c:pt>
              </c:numCache>
            </c:numRef>
          </c:val>
          <c:extLst>
            <c:ext xmlns:c16="http://schemas.microsoft.com/office/drawing/2014/chart" uri="{C3380CC4-5D6E-409C-BE32-E72D297353CC}">
              <c16:uniqueId val="{00000000-9297-415F-8F2E-AD27C8B5AD96}"/>
            </c:ext>
          </c:extLst>
        </c:ser>
        <c:ser>
          <c:idx val="1"/>
          <c:order val="1"/>
          <c:tx>
            <c:v>ET</c:v>
          </c:tx>
          <c:spPr>
            <a:ln w="28575" cap="rnd">
              <a:solidFill>
                <a:schemeClr val="tx1"/>
              </a:solidFill>
              <a:round/>
            </a:ln>
            <a:effectLst/>
          </c:spPr>
          <c:marker>
            <c:symbol val="none"/>
          </c:marker>
          <c:val>
            <c:numRef>
              <c:f>'Av.discom.days per summer month'!$AS$3:$AS$43</c:f>
              <c:numCache>
                <c:formatCode>General</c:formatCode>
                <c:ptCount val="41"/>
                <c:pt idx="0">
                  <c:v>3.8</c:v>
                </c:pt>
                <c:pt idx="1">
                  <c:v>5</c:v>
                </c:pt>
                <c:pt idx="2">
                  <c:v>4.2</c:v>
                </c:pt>
                <c:pt idx="3">
                  <c:v>4.4000000000000004</c:v>
                </c:pt>
                <c:pt idx="4">
                  <c:v>2.2000000000000002</c:v>
                </c:pt>
                <c:pt idx="5">
                  <c:v>5.2</c:v>
                </c:pt>
                <c:pt idx="6">
                  <c:v>7.6</c:v>
                </c:pt>
                <c:pt idx="7">
                  <c:v>7.4</c:v>
                </c:pt>
                <c:pt idx="8">
                  <c:v>7.2</c:v>
                </c:pt>
                <c:pt idx="9">
                  <c:v>6.4</c:v>
                </c:pt>
                <c:pt idx="10">
                  <c:v>8</c:v>
                </c:pt>
                <c:pt idx="11">
                  <c:v>4.2</c:v>
                </c:pt>
                <c:pt idx="12">
                  <c:v>8.4</c:v>
                </c:pt>
                <c:pt idx="13">
                  <c:v>6.8</c:v>
                </c:pt>
                <c:pt idx="14">
                  <c:v>10.6</c:v>
                </c:pt>
                <c:pt idx="15">
                  <c:v>6.6</c:v>
                </c:pt>
                <c:pt idx="16">
                  <c:v>6.8</c:v>
                </c:pt>
                <c:pt idx="17">
                  <c:v>4</c:v>
                </c:pt>
                <c:pt idx="18">
                  <c:v>8.8000000000000007</c:v>
                </c:pt>
                <c:pt idx="19">
                  <c:v>9.1999999999999993</c:v>
                </c:pt>
                <c:pt idx="20">
                  <c:v>8.8000000000000007</c:v>
                </c:pt>
                <c:pt idx="21">
                  <c:v>9.4</c:v>
                </c:pt>
                <c:pt idx="22">
                  <c:v>6.6</c:v>
                </c:pt>
                <c:pt idx="23">
                  <c:v>10.4</c:v>
                </c:pt>
                <c:pt idx="24">
                  <c:v>4.5999999999999996</c:v>
                </c:pt>
                <c:pt idx="25">
                  <c:v>4.4000000000000004</c:v>
                </c:pt>
                <c:pt idx="26">
                  <c:v>7.4</c:v>
                </c:pt>
                <c:pt idx="27">
                  <c:v>12.4</c:v>
                </c:pt>
                <c:pt idx="28">
                  <c:v>12.2</c:v>
                </c:pt>
                <c:pt idx="29">
                  <c:v>8</c:v>
                </c:pt>
                <c:pt idx="30">
                  <c:v>9.4</c:v>
                </c:pt>
                <c:pt idx="31">
                  <c:v>10</c:v>
                </c:pt>
                <c:pt idx="32">
                  <c:v>12.8</c:v>
                </c:pt>
                <c:pt idx="33">
                  <c:v>7.8</c:v>
                </c:pt>
                <c:pt idx="34">
                  <c:v>5.6</c:v>
                </c:pt>
                <c:pt idx="35">
                  <c:v>10.4</c:v>
                </c:pt>
                <c:pt idx="36">
                  <c:v>11</c:v>
                </c:pt>
                <c:pt idx="37">
                  <c:v>11</c:v>
                </c:pt>
                <c:pt idx="38">
                  <c:v>10</c:v>
                </c:pt>
                <c:pt idx="39">
                  <c:v>10.4</c:v>
                </c:pt>
                <c:pt idx="40">
                  <c:v>10.8</c:v>
                </c:pt>
              </c:numCache>
            </c:numRef>
          </c:val>
          <c:extLst>
            <c:ext xmlns:c16="http://schemas.microsoft.com/office/drawing/2014/chart" uri="{C3380CC4-5D6E-409C-BE32-E72D297353CC}">
              <c16:uniqueId val="{00000001-9297-415F-8F2E-AD27C8B5AD96}"/>
            </c:ext>
          </c:extLst>
        </c:ser>
        <c:ser>
          <c:idx val="2"/>
          <c:order val="2"/>
          <c:tx>
            <c:v>HD</c:v>
          </c:tx>
          <c:spPr>
            <a:ln w="28575" cap="rnd">
              <a:solidFill>
                <a:srgbClr val="00B050"/>
              </a:solidFill>
              <a:round/>
            </a:ln>
            <a:effectLst/>
          </c:spPr>
          <c:marker>
            <c:symbol val="none"/>
          </c:marker>
          <c:val>
            <c:numRef>
              <c:f>'Av.discom.days per summer month'!$AT$3:$AT$43</c:f>
              <c:numCache>
                <c:formatCode>General</c:formatCode>
                <c:ptCount val="41"/>
                <c:pt idx="0">
                  <c:v>0.8</c:v>
                </c:pt>
                <c:pt idx="1">
                  <c:v>0.4</c:v>
                </c:pt>
                <c:pt idx="2">
                  <c:v>0.2</c:v>
                </c:pt>
                <c:pt idx="3">
                  <c:v>0.2</c:v>
                </c:pt>
                <c:pt idx="4">
                  <c:v>0.4</c:v>
                </c:pt>
                <c:pt idx="5">
                  <c:v>0.4</c:v>
                </c:pt>
                <c:pt idx="6">
                  <c:v>0</c:v>
                </c:pt>
                <c:pt idx="7">
                  <c:v>2</c:v>
                </c:pt>
                <c:pt idx="8">
                  <c:v>3</c:v>
                </c:pt>
                <c:pt idx="9">
                  <c:v>0</c:v>
                </c:pt>
                <c:pt idx="10">
                  <c:v>0.4</c:v>
                </c:pt>
                <c:pt idx="11">
                  <c:v>0</c:v>
                </c:pt>
                <c:pt idx="12">
                  <c:v>0.6</c:v>
                </c:pt>
                <c:pt idx="13">
                  <c:v>0.6</c:v>
                </c:pt>
                <c:pt idx="14">
                  <c:v>0.8</c:v>
                </c:pt>
                <c:pt idx="15">
                  <c:v>0</c:v>
                </c:pt>
                <c:pt idx="16">
                  <c:v>0.6</c:v>
                </c:pt>
                <c:pt idx="17">
                  <c:v>0.8</c:v>
                </c:pt>
                <c:pt idx="18">
                  <c:v>1.4</c:v>
                </c:pt>
                <c:pt idx="19">
                  <c:v>2.2000000000000002</c:v>
                </c:pt>
                <c:pt idx="20">
                  <c:v>2.2000000000000002</c:v>
                </c:pt>
                <c:pt idx="21">
                  <c:v>0.2</c:v>
                </c:pt>
                <c:pt idx="22">
                  <c:v>0.8</c:v>
                </c:pt>
                <c:pt idx="23">
                  <c:v>0.8</c:v>
                </c:pt>
                <c:pt idx="24">
                  <c:v>0.6</c:v>
                </c:pt>
                <c:pt idx="25">
                  <c:v>1</c:v>
                </c:pt>
                <c:pt idx="26">
                  <c:v>0.6</c:v>
                </c:pt>
                <c:pt idx="27">
                  <c:v>1.6</c:v>
                </c:pt>
                <c:pt idx="28">
                  <c:v>0.6</c:v>
                </c:pt>
                <c:pt idx="29">
                  <c:v>0.6</c:v>
                </c:pt>
                <c:pt idx="30">
                  <c:v>3.2</c:v>
                </c:pt>
                <c:pt idx="31">
                  <c:v>1</c:v>
                </c:pt>
                <c:pt idx="32">
                  <c:v>3.6</c:v>
                </c:pt>
                <c:pt idx="33">
                  <c:v>0.2</c:v>
                </c:pt>
                <c:pt idx="34">
                  <c:v>0.4</c:v>
                </c:pt>
                <c:pt idx="35">
                  <c:v>0.8</c:v>
                </c:pt>
                <c:pt idx="36">
                  <c:v>1.2</c:v>
                </c:pt>
                <c:pt idx="37">
                  <c:v>1.8</c:v>
                </c:pt>
                <c:pt idx="38">
                  <c:v>0</c:v>
                </c:pt>
                <c:pt idx="39">
                  <c:v>0.2</c:v>
                </c:pt>
                <c:pt idx="40">
                  <c:v>0.2</c:v>
                </c:pt>
              </c:numCache>
            </c:numRef>
          </c:val>
          <c:extLst>
            <c:ext xmlns:c16="http://schemas.microsoft.com/office/drawing/2014/chart" uri="{C3380CC4-5D6E-409C-BE32-E72D297353CC}">
              <c16:uniqueId val="{00000002-9297-415F-8F2E-AD27C8B5AD96}"/>
            </c:ext>
          </c:extLst>
        </c:ser>
        <c:ser>
          <c:idx val="3"/>
          <c:order val="3"/>
          <c:tx>
            <c:v>WBGT</c:v>
          </c:tx>
          <c:spPr>
            <a:ln w="28575" cap="rnd">
              <a:solidFill>
                <a:srgbClr val="C00000"/>
              </a:solidFill>
              <a:round/>
            </a:ln>
            <a:effectLst/>
          </c:spPr>
          <c:marker>
            <c:symbol val="none"/>
          </c:marker>
          <c:val>
            <c:numRef>
              <c:f>'Av.discom.days per summer month'!$AU$3:$AU$43</c:f>
              <c:numCache>
                <c:formatCode>General</c:formatCode>
                <c:ptCount val="41"/>
                <c:pt idx="0">
                  <c:v>2.8</c:v>
                </c:pt>
                <c:pt idx="1">
                  <c:v>2.4</c:v>
                </c:pt>
                <c:pt idx="2">
                  <c:v>2.2000000000000002</c:v>
                </c:pt>
                <c:pt idx="3">
                  <c:v>2.2000000000000002</c:v>
                </c:pt>
                <c:pt idx="4">
                  <c:v>1.6</c:v>
                </c:pt>
                <c:pt idx="5">
                  <c:v>3</c:v>
                </c:pt>
                <c:pt idx="6">
                  <c:v>4.2</c:v>
                </c:pt>
                <c:pt idx="7">
                  <c:v>6.4</c:v>
                </c:pt>
                <c:pt idx="8">
                  <c:v>5.8</c:v>
                </c:pt>
                <c:pt idx="9">
                  <c:v>4</c:v>
                </c:pt>
                <c:pt idx="10">
                  <c:v>3.4</c:v>
                </c:pt>
                <c:pt idx="11">
                  <c:v>4</c:v>
                </c:pt>
                <c:pt idx="12">
                  <c:v>6.4</c:v>
                </c:pt>
                <c:pt idx="13">
                  <c:v>3.6</c:v>
                </c:pt>
                <c:pt idx="14">
                  <c:v>6.2</c:v>
                </c:pt>
                <c:pt idx="15">
                  <c:v>2</c:v>
                </c:pt>
                <c:pt idx="16">
                  <c:v>5.6</c:v>
                </c:pt>
                <c:pt idx="17">
                  <c:v>2.2000000000000002</c:v>
                </c:pt>
                <c:pt idx="18">
                  <c:v>6</c:v>
                </c:pt>
                <c:pt idx="19">
                  <c:v>5.4</c:v>
                </c:pt>
                <c:pt idx="20">
                  <c:v>5.8</c:v>
                </c:pt>
                <c:pt idx="21">
                  <c:v>5.4</c:v>
                </c:pt>
                <c:pt idx="22">
                  <c:v>4</c:v>
                </c:pt>
                <c:pt idx="23">
                  <c:v>5.2</c:v>
                </c:pt>
                <c:pt idx="24">
                  <c:v>2.2000000000000002</c:v>
                </c:pt>
                <c:pt idx="25">
                  <c:v>1.8</c:v>
                </c:pt>
                <c:pt idx="26">
                  <c:v>5</c:v>
                </c:pt>
                <c:pt idx="27">
                  <c:v>6.2</c:v>
                </c:pt>
                <c:pt idx="28">
                  <c:v>4.8</c:v>
                </c:pt>
                <c:pt idx="29">
                  <c:v>2.8</c:v>
                </c:pt>
                <c:pt idx="30">
                  <c:v>7.8</c:v>
                </c:pt>
                <c:pt idx="31">
                  <c:v>5.2</c:v>
                </c:pt>
                <c:pt idx="32">
                  <c:v>9.8000000000000007</c:v>
                </c:pt>
                <c:pt idx="33">
                  <c:v>3.8</c:v>
                </c:pt>
                <c:pt idx="34">
                  <c:v>3.4</c:v>
                </c:pt>
                <c:pt idx="35">
                  <c:v>7.4</c:v>
                </c:pt>
                <c:pt idx="36">
                  <c:v>6.6</c:v>
                </c:pt>
                <c:pt idx="37">
                  <c:v>6.6</c:v>
                </c:pt>
                <c:pt idx="38">
                  <c:v>5</c:v>
                </c:pt>
                <c:pt idx="39">
                  <c:v>7.2</c:v>
                </c:pt>
                <c:pt idx="40">
                  <c:v>4.8</c:v>
                </c:pt>
              </c:numCache>
            </c:numRef>
          </c:val>
          <c:extLst>
            <c:ext xmlns:c16="http://schemas.microsoft.com/office/drawing/2014/chart" uri="{C3380CC4-5D6E-409C-BE32-E72D297353CC}">
              <c16:uniqueId val="{00000003-9297-415F-8F2E-AD27C8B5AD96}"/>
            </c:ext>
          </c:extLst>
        </c:ser>
        <c:ser>
          <c:idx val="4"/>
          <c:order val="4"/>
          <c:tx>
            <c:v>HI</c:v>
          </c:tx>
          <c:spPr>
            <a:ln w="28575" cap="rnd">
              <a:solidFill>
                <a:schemeClr val="accent5"/>
              </a:solidFill>
              <a:round/>
            </a:ln>
            <a:effectLst/>
          </c:spPr>
          <c:marker>
            <c:symbol val="none"/>
          </c:marker>
          <c:val>
            <c:numRef>
              <c:f>'Av.discom.days per summer month'!$AV$3:$AV$43</c:f>
              <c:numCache>
                <c:formatCode>General</c:formatCode>
                <c:ptCount val="41"/>
                <c:pt idx="0">
                  <c:v>8.1999999999999993</c:v>
                </c:pt>
                <c:pt idx="1">
                  <c:v>7.8</c:v>
                </c:pt>
                <c:pt idx="2">
                  <c:v>6.6</c:v>
                </c:pt>
                <c:pt idx="3">
                  <c:v>7.4</c:v>
                </c:pt>
                <c:pt idx="4">
                  <c:v>6.4</c:v>
                </c:pt>
                <c:pt idx="5">
                  <c:v>10</c:v>
                </c:pt>
                <c:pt idx="6">
                  <c:v>7.4</c:v>
                </c:pt>
                <c:pt idx="7">
                  <c:v>10.4</c:v>
                </c:pt>
                <c:pt idx="8">
                  <c:v>10.6</c:v>
                </c:pt>
                <c:pt idx="9">
                  <c:v>6.6</c:v>
                </c:pt>
                <c:pt idx="10">
                  <c:v>7</c:v>
                </c:pt>
                <c:pt idx="11">
                  <c:v>6</c:v>
                </c:pt>
                <c:pt idx="12">
                  <c:v>7.2</c:v>
                </c:pt>
                <c:pt idx="13">
                  <c:v>7.8</c:v>
                </c:pt>
                <c:pt idx="14">
                  <c:v>7</c:v>
                </c:pt>
                <c:pt idx="15">
                  <c:v>7.6</c:v>
                </c:pt>
                <c:pt idx="16">
                  <c:v>11.8</c:v>
                </c:pt>
                <c:pt idx="17">
                  <c:v>6.4</c:v>
                </c:pt>
                <c:pt idx="18">
                  <c:v>12.4</c:v>
                </c:pt>
                <c:pt idx="19">
                  <c:v>11</c:v>
                </c:pt>
                <c:pt idx="20">
                  <c:v>13</c:v>
                </c:pt>
                <c:pt idx="21">
                  <c:v>13.6</c:v>
                </c:pt>
                <c:pt idx="22">
                  <c:v>12</c:v>
                </c:pt>
                <c:pt idx="23">
                  <c:v>11.6</c:v>
                </c:pt>
                <c:pt idx="24">
                  <c:v>8.8000000000000007</c:v>
                </c:pt>
                <c:pt idx="25">
                  <c:v>9.6</c:v>
                </c:pt>
                <c:pt idx="26">
                  <c:v>9</c:v>
                </c:pt>
                <c:pt idx="27">
                  <c:v>11.2</c:v>
                </c:pt>
                <c:pt idx="28">
                  <c:v>11.8</c:v>
                </c:pt>
                <c:pt idx="29">
                  <c:v>10.6</c:v>
                </c:pt>
                <c:pt idx="30">
                  <c:v>14.6</c:v>
                </c:pt>
                <c:pt idx="31">
                  <c:v>10.8</c:v>
                </c:pt>
                <c:pt idx="32">
                  <c:v>13.2</c:v>
                </c:pt>
                <c:pt idx="33">
                  <c:v>9</c:v>
                </c:pt>
                <c:pt idx="34">
                  <c:v>10.4</c:v>
                </c:pt>
                <c:pt idx="35">
                  <c:v>12.8</c:v>
                </c:pt>
                <c:pt idx="36">
                  <c:v>15.6</c:v>
                </c:pt>
                <c:pt idx="37">
                  <c:v>16.2</c:v>
                </c:pt>
                <c:pt idx="38">
                  <c:v>13.6</c:v>
                </c:pt>
                <c:pt idx="39">
                  <c:v>14.6</c:v>
                </c:pt>
                <c:pt idx="40">
                  <c:v>13.2</c:v>
                </c:pt>
              </c:numCache>
            </c:numRef>
          </c:val>
          <c:extLst>
            <c:ext xmlns:c16="http://schemas.microsoft.com/office/drawing/2014/chart" uri="{C3380CC4-5D6E-409C-BE32-E72D297353CC}">
              <c16:uniqueId val="{00000004-9297-415F-8F2E-AD27C8B5AD96}"/>
            </c:ext>
          </c:extLst>
        </c:ser>
        <c:dLbls>
          <c:showLegendKey val="0"/>
          <c:showVal val="0"/>
          <c:showCatName val="0"/>
          <c:showSerName val="0"/>
          <c:showPercent val="0"/>
          <c:showBubbleSize val="0"/>
        </c:dLbls>
        <c:axId val="460214271"/>
        <c:axId val="460199871"/>
      </c:radarChart>
      <c:catAx>
        <c:axId val="4602142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199871"/>
        <c:crosses val="autoZero"/>
        <c:auto val="1"/>
        <c:lblAlgn val="ctr"/>
        <c:lblOffset val="100"/>
        <c:noMultiLvlLbl val="0"/>
      </c:catAx>
      <c:valAx>
        <c:axId val="460199871"/>
        <c:scaling>
          <c:orientation val="minMax"/>
          <c:max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14271"/>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month'!$B$51:$B$91</c:f>
              <c:numCache>
                <c:formatCode>General</c:formatCode>
                <c:ptCount val="41"/>
                <c:pt idx="0">
                  <c:v>29.6</c:v>
                </c:pt>
                <c:pt idx="1">
                  <c:v>0</c:v>
                </c:pt>
                <c:pt idx="2">
                  <c:v>28.6</c:v>
                </c:pt>
                <c:pt idx="3">
                  <c:v>30.2</c:v>
                </c:pt>
                <c:pt idx="4">
                  <c:v>30.4</c:v>
                </c:pt>
                <c:pt idx="5">
                  <c:v>29.6</c:v>
                </c:pt>
                <c:pt idx="6">
                  <c:v>30.6</c:v>
                </c:pt>
                <c:pt idx="7">
                  <c:v>29.2</c:v>
                </c:pt>
                <c:pt idx="8">
                  <c:v>30</c:v>
                </c:pt>
                <c:pt idx="9">
                  <c:v>29.8</c:v>
                </c:pt>
                <c:pt idx="10">
                  <c:v>28.6</c:v>
                </c:pt>
                <c:pt idx="11">
                  <c:v>28</c:v>
                </c:pt>
                <c:pt idx="12">
                  <c:v>29</c:v>
                </c:pt>
                <c:pt idx="13">
                  <c:v>29</c:v>
                </c:pt>
                <c:pt idx="14">
                  <c:v>29</c:v>
                </c:pt>
                <c:pt idx="15">
                  <c:v>28.8</c:v>
                </c:pt>
                <c:pt idx="16">
                  <c:v>30.6</c:v>
                </c:pt>
                <c:pt idx="17">
                  <c:v>30</c:v>
                </c:pt>
                <c:pt idx="18">
                  <c:v>29.6</c:v>
                </c:pt>
                <c:pt idx="19">
                  <c:v>30.6</c:v>
                </c:pt>
                <c:pt idx="20">
                  <c:v>29.6</c:v>
                </c:pt>
                <c:pt idx="21">
                  <c:v>29.8</c:v>
                </c:pt>
                <c:pt idx="22">
                  <c:v>29.6</c:v>
                </c:pt>
                <c:pt idx="23">
                  <c:v>30.6</c:v>
                </c:pt>
                <c:pt idx="24">
                  <c:v>29.8</c:v>
                </c:pt>
                <c:pt idx="25">
                  <c:v>29.2</c:v>
                </c:pt>
                <c:pt idx="26">
                  <c:v>29.6</c:v>
                </c:pt>
                <c:pt idx="27">
                  <c:v>30.4</c:v>
                </c:pt>
                <c:pt idx="28">
                  <c:v>30</c:v>
                </c:pt>
                <c:pt idx="29">
                  <c:v>29</c:v>
                </c:pt>
                <c:pt idx="30">
                  <c:v>30.2</c:v>
                </c:pt>
                <c:pt idx="31">
                  <c:v>29.2</c:v>
                </c:pt>
                <c:pt idx="32">
                  <c:v>30.6</c:v>
                </c:pt>
                <c:pt idx="33">
                  <c:v>30.4</c:v>
                </c:pt>
                <c:pt idx="34">
                  <c:v>30</c:v>
                </c:pt>
                <c:pt idx="35">
                  <c:v>30</c:v>
                </c:pt>
                <c:pt idx="36">
                  <c:v>30.2</c:v>
                </c:pt>
                <c:pt idx="37">
                  <c:v>30.6</c:v>
                </c:pt>
                <c:pt idx="38">
                  <c:v>30.4</c:v>
                </c:pt>
                <c:pt idx="39">
                  <c:v>30</c:v>
                </c:pt>
                <c:pt idx="40">
                  <c:v>30.2</c:v>
                </c:pt>
              </c:numCache>
            </c:numRef>
          </c:val>
          <c:extLst>
            <c:ext xmlns:c16="http://schemas.microsoft.com/office/drawing/2014/chart" uri="{C3380CC4-5D6E-409C-BE32-E72D297353CC}">
              <c16:uniqueId val="{00000000-E72B-43B8-B2C4-1956AC9BAA55}"/>
            </c:ext>
          </c:extLst>
        </c:ser>
        <c:ser>
          <c:idx val="1"/>
          <c:order val="1"/>
          <c:tx>
            <c:v>ET</c:v>
          </c:tx>
          <c:spPr>
            <a:ln w="28575" cap="rnd">
              <a:solidFill>
                <a:schemeClr val="tx1"/>
              </a:solidFill>
              <a:round/>
            </a:ln>
            <a:effectLst/>
          </c:spPr>
          <c:marker>
            <c:symbol val="none"/>
          </c:marker>
          <c:val>
            <c:numRef>
              <c:f>'Av.discom.days per summer month'!$C$51:$C$91</c:f>
              <c:numCache>
                <c:formatCode>General</c:formatCode>
                <c:ptCount val="41"/>
                <c:pt idx="0">
                  <c:v>24.8</c:v>
                </c:pt>
                <c:pt idx="1">
                  <c:v>24</c:v>
                </c:pt>
                <c:pt idx="2">
                  <c:v>23.2</c:v>
                </c:pt>
                <c:pt idx="3">
                  <c:v>26</c:v>
                </c:pt>
                <c:pt idx="4">
                  <c:v>26.6</c:v>
                </c:pt>
                <c:pt idx="5">
                  <c:v>26.6</c:v>
                </c:pt>
                <c:pt idx="6">
                  <c:v>24.6</c:v>
                </c:pt>
                <c:pt idx="7">
                  <c:v>26.2</c:v>
                </c:pt>
                <c:pt idx="8">
                  <c:v>28</c:v>
                </c:pt>
                <c:pt idx="9">
                  <c:v>26.2</c:v>
                </c:pt>
                <c:pt idx="10">
                  <c:v>24.4</c:v>
                </c:pt>
                <c:pt idx="11">
                  <c:v>23.8</c:v>
                </c:pt>
                <c:pt idx="12">
                  <c:v>23.2</c:v>
                </c:pt>
                <c:pt idx="13">
                  <c:v>24.8</c:v>
                </c:pt>
                <c:pt idx="14">
                  <c:v>26.8</c:v>
                </c:pt>
                <c:pt idx="15">
                  <c:v>27.6</c:v>
                </c:pt>
                <c:pt idx="16">
                  <c:v>27.6</c:v>
                </c:pt>
                <c:pt idx="17">
                  <c:v>27.8</c:v>
                </c:pt>
                <c:pt idx="18">
                  <c:v>27.2</c:v>
                </c:pt>
                <c:pt idx="19">
                  <c:v>28.2</c:v>
                </c:pt>
                <c:pt idx="20">
                  <c:v>26.8</c:v>
                </c:pt>
                <c:pt idx="21">
                  <c:v>26.2</c:v>
                </c:pt>
                <c:pt idx="22">
                  <c:v>27</c:v>
                </c:pt>
                <c:pt idx="23">
                  <c:v>29.6</c:v>
                </c:pt>
                <c:pt idx="24">
                  <c:v>25.2</c:v>
                </c:pt>
                <c:pt idx="25">
                  <c:v>27.4</c:v>
                </c:pt>
                <c:pt idx="26">
                  <c:v>26</c:v>
                </c:pt>
                <c:pt idx="27">
                  <c:v>27.4</c:v>
                </c:pt>
                <c:pt idx="28">
                  <c:v>27.6</c:v>
                </c:pt>
                <c:pt idx="29">
                  <c:v>27.4</c:v>
                </c:pt>
                <c:pt idx="30">
                  <c:v>27.6</c:v>
                </c:pt>
                <c:pt idx="31">
                  <c:v>27.4</c:v>
                </c:pt>
                <c:pt idx="32">
                  <c:v>28.6</c:v>
                </c:pt>
                <c:pt idx="33">
                  <c:v>28.4</c:v>
                </c:pt>
                <c:pt idx="34">
                  <c:v>26.8</c:v>
                </c:pt>
                <c:pt idx="35">
                  <c:v>26.6</c:v>
                </c:pt>
                <c:pt idx="36">
                  <c:v>27.2</c:v>
                </c:pt>
                <c:pt idx="37">
                  <c:v>27.4</c:v>
                </c:pt>
                <c:pt idx="38">
                  <c:v>28.8</c:v>
                </c:pt>
                <c:pt idx="40">
                  <c:v>27.4</c:v>
                </c:pt>
              </c:numCache>
            </c:numRef>
          </c:val>
          <c:extLst>
            <c:ext xmlns:c16="http://schemas.microsoft.com/office/drawing/2014/chart" uri="{C3380CC4-5D6E-409C-BE32-E72D297353CC}">
              <c16:uniqueId val="{00000001-E72B-43B8-B2C4-1956AC9BAA55}"/>
            </c:ext>
          </c:extLst>
        </c:ser>
        <c:ser>
          <c:idx val="2"/>
          <c:order val="2"/>
          <c:tx>
            <c:v>HD</c:v>
          </c:tx>
          <c:spPr>
            <a:ln w="28575" cap="rnd">
              <a:solidFill>
                <a:srgbClr val="00B050"/>
              </a:solidFill>
              <a:round/>
            </a:ln>
            <a:effectLst/>
          </c:spPr>
          <c:marker>
            <c:symbol val="none"/>
          </c:marker>
          <c:val>
            <c:numRef>
              <c:f>'Av.discom.days per summer month'!$D$51:$D$91</c:f>
              <c:numCache>
                <c:formatCode>General</c:formatCode>
                <c:ptCount val="41"/>
                <c:pt idx="0">
                  <c:v>1.4</c:v>
                </c:pt>
                <c:pt idx="1">
                  <c:v>3.4</c:v>
                </c:pt>
                <c:pt idx="2">
                  <c:v>1.6</c:v>
                </c:pt>
                <c:pt idx="3">
                  <c:v>2.2000000000000002</c:v>
                </c:pt>
                <c:pt idx="4">
                  <c:v>0.6</c:v>
                </c:pt>
                <c:pt idx="5">
                  <c:v>2</c:v>
                </c:pt>
                <c:pt idx="6">
                  <c:v>4.2</c:v>
                </c:pt>
                <c:pt idx="7">
                  <c:v>5.6</c:v>
                </c:pt>
                <c:pt idx="8">
                  <c:v>8.4</c:v>
                </c:pt>
                <c:pt idx="9">
                  <c:v>2</c:v>
                </c:pt>
                <c:pt idx="10">
                  <c:v>1.4</c:v>
                </c:pt>
                <c:pt idx="11">
                  <c:v>3</c:v>
                </c:pt>
                <c:pt idx="12">
                  <c:v>2</c:v>
                </c:pt>
                <c:pt idx="13">
                  <c:v>3.2</c:v>
                </c:pt>
                <c:pt idx="14">
                  <c:v>2.8</c:v>
                </c:pt>
                <c:pt idx="15">
                  <c:v>5.2</c:v>
                </c:pt>
                <c:pt idx="16">
                  <c:v>6.4</c:v>
                </c:pt>
                <c:pt idx="17">
                  <c:v>3.8</c:v>
                </c:pt>
                <c:pt idx="18">
                  <c:v>9.4</c:v>
                </c:pt>
                <c:pt idx="19">
                  <c:v>6</c:v>
                </c:pt>
                <c:pt idx="20">
                  <c:v>6.4</c:v>
                </c:pt>
                <c:pt idx="21">
                  <c:v>10.4</c:v>
                </c:pt>
                <c:pt idx="22">
                  <c:v>10</c:v>
                </c:pt>
                <c:pt idx="23">
                  <c:v>8.4</c:v>
                </c:pt>
                <c:pt idx="24">
                  <c:v>5.6</c:v>
                </c:pt>
                <c:pt idx="25">
                  <c:v>7.4</c:v>
                </c:pt>
                <c:pt idx="26">
                  <c:v>6.6</c:v>
                </c:pt>
                <c:pt idx="27">
                  <c:v>7.6</c:v>
                </c:pt>
                <c:pt idx="28">
                  <c:v>11.2</c:v>
                </c:pt>
                <c:pt idx="29">
                  <c:v>7.6</c:v>
                </c:pt>
                <c:pt idx="30">
                  <c:v>12.8</c:v>
                </c:pt>
                <c:pt idx="31">
                  <c:v>5.4</c:v>
                </c:pt>
                <c:pt idx="32">
                  <c:v>9.1999999999999993</c:v>
                </c:pt>
                <c:pt idx="33">
                  <c:v>3.6</c:v>
                </c:pt>
                <c:pt idx="34">
                  <c:v>8</c:v>
                </c:pt>
                <c:pt idx="35">
                  <c:v>10.199999999999999</c:v>
                </c:pt>
                <c:pt idx="36">
                  <c:v>10</c:v>
                </c:pt>
                <c:pt idx="37">
                  <c:v>9.8000000000000007</c:v>
                </c:pt>
                <c:pt idx="38">
                  <c:v>11.6</c:v>
                </c:pt>
                <c:pt idx="39">
                  <c:v>8.4</c:v>
                </c:pt>
                <c:pt idx="40">
                  <c:v>11</c:v>
                </c:pt>
              </c:numCache>
            </c:numRef>
          </c:val>
          <c:extLst>
            <c:ext xmlns:c16="http://schemas.microsoft.com/office/drawing/2014/chart" uri="{C3380CC4-5D6E-409C-BE32-E72D297353CC}">
              <c16:uniqueId val="{00000002-E72B-43B8-B2C4-1956AC9BAA55}"/>
            </c:ext>
          </c:extLst>
        </c:ser>
        <c:ser>
          <c:idx val="3"/>
          <c:order val="3"/>
          <c:tx>
            <c:v>WBGT</c:v>
          </c:tx>
          <c:spPr>
            <a:ln w="28575" cap="rnd">
              <a:solidFill>
                <a:srgbClr val="C00000"/>
              </a:solidFill>
              <a:round/>
            </a:ln>
            <a:effectLst/>
          </c:spPr>
          <c:marker>
            <c:symbol val="none"/>
          </c:marker>
          <c:val>
            <c:numRef>
              <c:f>'Av.discom.days per summer month'!$E$51:$E$91</c:f>
              <c:numCache>
                <c:formatCode>General</c:formatCode>
                <c:ptCount val="41"/>
                <c:pt idx="0">
                  <c:v>16.2</c:v>
                </c:pt>
                <c:pt idx="1">
                  <c:v>14.8</c:v>
                </c:pt>
                <c:pt idx="2">
                  <c:v>15.4</c:v>
                </c:pt>
                <c:pt idx="3">
                  <c:v>16.399999999999999</c:v>
                </c:pt>
                <c:pt idx="4">
                  <c:v>11.2</c:v>
                </c:pt>
                <c:pt idx="5">
                  <c:v>16.2</c:v>
                </c:pt>
                <c:pt idx="6">
                  <c:v>18.600000000000001</c:v>
                </c:pt>
                <c:pt idx="7">
                  <c:v>19.2</c:v>
                </c:pt>
                <c:pt idx="8">
                  <c:v>19.8</c:v>
                </c:pt>
                <c:pt idx="9">
                  <c:v>18.399999999999999</c:v>
                </c:pt>
                <c:pt idx="10">
                  <c:v>13.4</c:v>
                </c:pt>
                <c:pt idx="11">
                  <c:v>14.8</c:v>
                </c:pt>
                <c:pt idx="12">
                  <c:v>13.4</c:v>
                </c:pt>
                <c:pt idx="13">
                  <c:v>14.4</c:v>
                </c:pt>
                <c:pt idx="14">
                  <c:v>17.8</c:v>
                </c:pt>
                <c:pt idx="15">
                  <c:v>21.4</c:v>
                </c:pt>
                <c:pt idx="16">
                  <c:v>18.2</c:v>
                </c:pt>
                <c:pt idx="17">
                  <c:v>17.399999999999999</c:v>
                </c:pt>
                <c:pt idx="18">
                  <c:v>17.399999999999999</c:v>
                </c:pt>
                <c:pt idx="19">
                  <c:v>21.6</c:v>
                </c:pt>
                <c:pt idx="20">
                  <c:v>20.6</c:v>
                </c:pt>
                <c:pt idx="21">
                  <c:v>20</c:v>
                </c:pt>
                <c:pt idx="22">
                  <c:v>20.399999999999999</c:v>
                </c:pt>
                <c:pt idx="23">
                  <c:v>18.399999999999999</c:v>
                </c:pt>
                <c:pt idx="24">
                  <c:v>18.399999999999999</c:v>
                </c:pt>
                <c:pt idx="25">
                  <c:v>18.2</c:v>
                </c:pt>
                <c:pt idx="26">
                  <c:v>18.8</c:v>
                </c:pt>
                <c:pt idx="27">
                  <c:v>19.399999999999999</c:v>
                </c:pt>
                <c:pt idx="28">
                  <c:v>22.6</c:v>
                </c:pt>
                <c:pt idx="29">
                  <c:v>22</c:v>
                </c:pt>
                <c:pt idx="30">
                  <c:v>22.4</c:v>
                </c:pt>
                <c:pt idx="31">
                  <c:v>19.8</c:v>
                </c:pt>
                <c:pt idx="32">
                  <c:v>22.4</c:v>
                </c:pt>
                <c:pt idx="33">
                  <c:v>19</c:v>
                </c:pt>
                <c:pt idx="34">
                  <c:v>20.8</c:v>
                </c:pt>
                <c:pt idx="35">
                  <c:v>20.2</c:v>
                </c:pt>
                <c:pt idx="36">
                  <c:v>23.6</c:v>
                </c:pt>
                <c:pt idx="37">
                  <c:v>22</c:v>
                </c:pt>
                <c:pt idx="38">
                  <c:v>24.8</c:v>
                </c:pt>
                <c:pt idx="39">
                  <c:v>24.6</c:v>
                </c:pt>
                <c:pt idx="40">
                  <c:v>21.8</c:v>
                </c:pt>
              </c:numCache>
            </c:numRef>
          </c:val>
          <c:extLst>
            <c:ext xmlns:c16="http://schemas.microsoft.com/office/drawing/2014/chart" uri="{C3380CC4-5D6E-409C-BE32-E72D297353CC}">
              <c16:uniqueId val="{00000003-E72B-43B8-B2C4-1956AC9BAA55}"/>
            </c:ext>
          </c:extLst>
        </c:ser>
        <c:ser>
          <c:idx val="4"/>
          <c:order val="4"/>
          <c:tx>
            <c:v>HI</c:v>
          </c:tx>
          <c:spPr>
            <a:ln w="28575" cap="rnd">
              <a:solidFill>
                <a:schemeClr val="accent5"/>
              </a:solidFill>
              <a:round/>
            </a:ln>
            <a:effectLst/>
          </c:spPr>
          <c:marker>
            <c:symbol val="none"/>
          </c:marker>
          <c:val>
            <c:numRef>
              <c:f>'Av.discom.days per summer month'!$F$51:$F$91</c:f>
              <c:numCache>
                <c:formatCode>General</c:formatCode>
                <c:ptCount val="41"/>
                <c:pt idx="0">
                  <c:v>22.8</c:v>
                </c:pt>
                <c:pt idx="1">
                  <c:v>19.600000000000001</c:v>
                </c:pt>
                <c:pt idx="2">
                  <c:v>19.600000000000001</c:v>
                </c:pt>
                <c:pt idx="3">
                  <c:v>19.399999999999999</c:v>
                </c:pt>
                <c:pt idx="4">
                  <c:v>16.600000000000001</c:v>
                </c:pt>
                <c:pt idx="5">
                  <c:v>22.2</c:v>
                </c:pt>
                <c:pt idx="6">
                  <c:v>20.2</c:v>
                </c:pt>
                <c:pt idx="7">
                  <c:v>21</c:v>
                </c:pt>
                <c:pt idx="8">
                  <c:v>24.4</c:v>
                </c:pt>
                <c:pt idx="9">
                  <c:v>22.4</c:v>
                </c:pt>
                <c:pt idx="10">
                  <c:v>18.399999999999999</c:v>
                </c:pt>
                <c:pt idx="11">
                  <c:v>17.8</c:v>
                </c:pt>
                <c:pt idx="12">
                  <c:v>17.2</c:v>
                </c:pt>
                <c:pt idx="13">
                  <c:v>20.399999999999999</c:v>
                </c:pt>
                <c:pt idx="14">
                  <c:v>20.2</c:v>
                </c:pt>
                <c:pt idx="15">
                  <c:v>23.6</c:v>
                </c:pt>
                <c:pt idx="16">
                  <c:v>20.399999999999999</c:v>
                </c:pt>
                <c:pt idx="17">
                  <c:v>21.8</c:v>
                </c:pt>
                <c:pt idx="18">
                  <c:v>21.6</c:v>
                </c:pt>
                <c:pt idx="19">
                  <c:v>23.8</c:v>
                </c:pt>
                <c:pt idx="20">
                  <c:v>22.4</c:v>
                </c:pt>
                <c:pt idx="21">
                  <c:v>22.6</c:v>
                </c:pt>
                <c:pt idx="22">
                  <c:v>22</c:v>
                </c:pt>
                <c:pt idx="23">
                  <c:v>23.4</c:v>
                </c:pt>
                <c:pt idx="24">
                  <c:v>20.6</c:v>
                </c:pt>
                <c:pt idx="25">
                  <c:v>21</c:v>
                </c:pt>
                <c:pt idx="26">
                  <c:v>21.6</c:v>
                </c:pt>
                <c:pt idx="27">
                  <c:v>23.2</c:v>
                </c:pt>
                <c:pt idx="28">
                  <c:v>24.4</c:v>
                </c:pt>
                <c:pt idx="29">
                  <c:v>24.6</c:v>
                </c:pt>
                <c:pt idx="30">
                  <c:v>23.8</c:v>
                </c:pt>
                <c:pt idx="31">
                  <c:v>22</c:v>
                </c:pt>
                <c:pt idx="32">
                  <c:v>25.2</c:v>
                </c:pt>
                <c:pt idx="33">
                  <c:v>23.4</c:v>
                </c:pt>
                <c:pt idx="34">
                  <c:v>21.8</c:v>
                </c:pt>
                <c:pt idx="35">
                  <c:v>21.4</c:v>
                </c:pt>
                <c:pt idx="36">
                  <c:v>25.6</c:v>
                </c:pt>
                <c:pt idx="37">
                  <c:v>25.6</c:v>
                </c:pt>
                <c:pt idx="38">
                  <c:v>25.4</c:v>
                </c:pt>
                <c:pt idx="39">
                  <c:v>27.2</c:v>
                </c:pt>
                <c:pt idx="40">
                  <c:v>24.4</c:v>
                </c:pt>
              </c:numCache>
            </c:numRef>
          </c:val>
          <c:extLst>
            <c:ext xmlns:c16="http://schemas.microsoft.com/office/drawing/2014/chart" uri="{C3380CC4-5D6E-409C-BE32-E72D297353CC}">
              <c16:uniqueId val="{00000004-E72B-43B8-B2C4-1956AC9BAA55}"/>
            </c:ext>
          </c:extLst>
        </c:ser>
        <c:dLbls>
          <c:showLegendKey val="0"/>
          <c:showVal val="0"/>
          <c:showCatName val="0"/>
          <c:showSerName val="0"/>
          <c:showPercent val="0"/>
          <c:showBubbleSize val="0"/>
        </c:dLbls>
        <c:axId val="282026911"/>
        <c:axId val="282022111"/>
      </c:radarChart>
      <c:catAx>
        <c:axId val="2820269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2111"/>
        <c:crosses val="autoZero"/>
        <c:auto val="1"/>
        <c:lblAlgn val="ctr"/>
        <c:lblOffset val="100"/>
        <c:noMultiLvlLbl val="0"/>
      </c:catAx>
      <c:valAx>
        <c:axId val="28202211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month'!$I$51:$I$91</c:f>
              <c:numCache>
                <c:formatCode>General</c:formatCode>
                <c:ptCount val="41"/>
                <c:pt idx="0">
                  <c:v>23.2</c:v>
                </c:pt>
                <c:pt idx="1">
                  <c:v>22</c:v>
                </c:pt>
                <c:pt idx="2">
                  <c:v>21.6</c:v>
                </c:pt>
                <c:pt idx="3">
                  <c:v>22.4</c:v>
                </c:pt>
                <c:pt idx="4">
                  <c:v>25.2</c:v>
                </c:pt>
                <c:pt idx="5">
                  <c:v>23.2</c:v>
                </c:pt>
                <c:pt idx="6">
                  <c:v>23.2</c:v>
                </c:pt>
                <c:pt idx="7">
                  <c:v>26.4</c:v>
                </c:pt>
                <c:pt idx="8">
                  <c:v>24.4</c:v>
                </c:pt>
                <c:pt idx="9">
                  <c:v>25</c:v>
                </c:pt>
                <c:pt idx="10">
                  <c:v>23.8</c:v>
                </c:pt>
                <c:pt idx="11">
                  <c:v>22.6</c:v>
                </c:pt>
                <c:pt idx="12">
                  <c:v>19.600000000000001</c:v>
                </c:pt>
                <c:pt idx="13">
                  <c:v>22.6</c:v>
                </c:pt>
                <c:pt idx="14">
                  <c:v>25</c:v>
                </c:pt>
                <c:pt idx="15">
                  <c:v>24.6</c:v>
                </c:pt>
                <c:pt idx="16">
                  <c:v>25.8</c:v>
                </c:pt>
                <c:pt idx="17">
                  <c:v>25</c:v>
                </c:pt>
                <c:pt idx="18">
                  <c:v>24.2</c:v>
                </c:pt>
                <c:pt idx="19">
                  <c:v>27.4</c:v>
                </c:pt>
                <c:pt idx="20">
                  <c:v>24.8</c:v>
                </c:pt>
                <c:pt idx="21">
                  <c:v>25.8</c:v>
                </c:pt>
                <c:pt idx="22">
                  <c:v>24</c:v>
                </c:pt>
                <c:pt idx="23">
                  <c:v>26.2</c:v>
                </c:pt>
                <c:pt idx="24">
                  <c:v>24.4</c:v>
                </c:pt>
                <c:pt idx="25">
                  <c:v>23.6</c:v>
                </c:pt>
                <c:pt idx="26">
                  <c:v>25.6</c:v>
                </c:pt>
                <c:pt idx="27">
                  <c:v>26</c:v>
                </c:pt>
                <c:pt idx="28">
                  <c:v>24</c:v>
                </c:pt>
                <c:pt idx="29">
                  <c:v>22.8</c:v>
                </c:pt>
                <c:pt idx="30">
                  <c:v>26.6</c:v>
                </c:pt>
                <c:pt idx="31">
                  <c:v>23</c:v>
                </c:pt>
                <c:pt idx="32">
                  <c:v>24.8</c:v>
                </c:pt>
                <c:pt idx="33">
                  <c:v>24.4</c:v>
                </c:pt>
                <c:pt idx="34">
                  <c:v>23.4</c:v>
                </c:pt>
                <c:pt idx="35">
                  <c:v>24.6</c:v>
                </c:pt>
                <c:pt idx="36">
                  <c:v>24.4</c:v>
                </c:pt>
                <c:pt idx="37">
                  <c:v>25.8</c:v>
                </c:pt>
                <c:pt idx="38">
                  <c:v>25.8</c:v>
                </c:pt>
                <c:pt idx="39">
                  <c:v>28</c:v>
                </c:pt>
                <c:pt idx="40">
                  <c:v>26.4</c:v>
                </c:pt>
              </c:numCache>
            </c:numRef>
          </c:val>
          <c:extLst>
            <c:ext xmlns:c16="http://schemas.microsoft.com/office/drawing/2014/chart" uri="{C3380CC4-5D6E-409C-BE32-E72D297353CC}">
              <c16:uniqueId val="{00000000-BCE1-4556-B632-D59D43D22CB9}"/>
            </c:ext>
          </c:extLst>
        </c:ser>
        <c:ser>
          <c:idx val="1"/>
          <c:order val="1"/>
          <c:tx>
            <c:v>ET</c:v>
          </c:tx>
          <c:spPr>
            <a:ln w="28575" cap="rnd">
              <a:solidFill>
                <a:schemeClr val="tx1"/>
              </a:solidFill>
              <a:round/>
            </a:ln>
            <a:effectLst/>
          </c:spPr>
          <c:marker>
            <c:symbol val="none"/>
          </c:marker>
          <c:val>
            <c:numRef>
              <c:f>'Av.discom.days per summer month'!$J$51:$J$91</c:f>
              <c:numCache>
                <c:formatCode>General</c:formatCode>
                <c:ptCount val="41"/>
                <c:pt idx="0">
                  <c:v>14.2</c:v>
                </c:pt>
                <c:pt idx="1">
                  <c:v>13.2</c:v>
                </c:pt>
                <c:pt idx="2">
                  <c:v>9.6</c:v>
                </c:pt>
                <c:pt idx="3">
                  <c:v>8.4</c:v>
                </c:pt>
                <c:pt idx="4">
                  <c:v>7.6</c:v>
                </c:pt>
                <c:pt idx="5">
                  <c:v>13.6</c:v>
                </c:pt>
                <c:pt idx="6">
                  <c:v>15.6</c:v>
                </c:pt>
                <c:pt idx="7">
                  <c:v>13.6</c:v>
                </c:pt>
                <c:pt idx="8">
                  <c:v>13.6</c:v>
                </c:pt>
                <c:pt idx="9">
                  <c:v>14</c:v>
                </c:pt>
                <c:pt idx="10">
                  <c:v>13.6</c:v>
                </c:pt>
                <c:pt idx="11">
                  <c:v>10.199999999999999</c:v>
                </c:pt>
                <c:pt idx="12">
                  <c:v>8.4</c:v>
                </c:pt>
                <c:pt idx="13">
                  <c:v>14</c:v>
                </c:pt>
                <c:pt idx="14">
                  <c:v>12.4</c:v>
                </c:pt>
                <c:pt idx="15">
                  <c:v>13.4</c:v>
                </c:pt>
                <c:pt idx="16">
                  <c:v>17.600000000000001</c:v>
                </c:pt>
                <c:pt idx="17">
                  <c:v>9.4</c:v>
                </c:pt>
                <c:pt idx="18">
                  <c:v>18</c:v>
                </c:pt>
                <c:pt idx="19">
                  <c:v>16.2</c:v>
                </c:pt>
                <c:pt idx="20">
                  <c:v>17.399999999999999</c:v>
                </c:pt>
                <c:pt idx="21">
                  <c:v>20.2</c:v>
                </c:pt>
                <c:pt idx="22">
                  <c:v>13.8</c:v>
                </c:pt>
                <c:pt idx="23">
                  <c:v>14.8</c:v>
                </c:pt>
                <c:pt idx="24">
                  <c:v>15.4</c:v>
                </c:pt>
                <c:pt idx="25">
                  <c:v>12.4</c:v>
                </c:pt>
                <c:pt idx="26">
                  <c:v>15.4</c:v>
                </c:pt>
                <c:pt idx="27">
                  <c:v>17</c:v>
                </c:pt>
                <c:pt idx="28">
                  <c:v>18.2</c:v>
                </c:pt>
                <c:pt idx="29">
                  <c:v>13.8</c:v>
                </c:pt>
                <c:pt idx="30">
                  <c:v>19.399999999999999</c:v>
                </c:pt>
                <c:pt idx="31">
                  <c:v>15.4</c:v>
                </c:pt>
                <c:pt idx="32">
                  <c:v>17.399999999999999</c:v>
                </c:pt>
                <c:pt idx="33">
                  <c:v>16.2</c:v>
                </c:pt>
                <c:pt idx="34">
                  <c:v>13.8</c:v>
                </c:pt>
                <c:pt idx="35">
                  <c:v>17.2</c:v>
                </c:pt>
                <c:pt idx="36">
                  <c:v>18.399999999999999</c:v>
                </c:pt>
                <c:pt idx="37">
                  <c:v>20</c:v>
                </c:pt>
                <c:pt idx="38">
                  <c:v>18.399999999999999</c:v>
                </c:pt>
                <c:pt idx="39">
                  <c:v>20.6</c:v>
                </c:pt>
                <c:pt idx="40">
                  <c:v>21.6</c:v>
                </c:pt>
              </c:numCache>
            </c:numRef>
          </c:val>
          <c:extLst>
            <c:ext xmlns:c16="http://schemas.microsoft.com/office/drawing/2014/chart" uri="{C3380CC4-5D6E-409C-BE32-E72D297353CC}">
              <c16:uniqueId val="{00000001-BCE1-4556-B632-D59D43D22CB9}"/>
            </c:ext>
          </c:extLst>
        </c:ser>
        <c:ser>
          <c:idx val="2"/>
          <c:order val="2"/>
          <c:tx>
            <c:v>HD</c:v>
          </c:tx>
          <c:spPr>
            <a:ln w="28575" cap="rnd">
              <a:solidFill>
                <a:srgbClr val="00B050"/>
              </a:solidFill>
              <a:round/>
            </a:ln>
            <a:effectLst/>
          </c:spPr>
          <c:marker>
            <c:symbol val="none"/>
          </c:marker>
          <c:val>
            <c:numRef>
              <c:f>'Av.discom.days per summer month'!$K$51:$K$91</c:f>
              <c:numCache>
                <c:formatCode>General</c:formatCode>
                <c:ptCount val="41"/>
                <c:pt idx="0">
                  <c:v>0.2</c:v>
                </c:pt>
                <c:pt idx="1">
                  <c:v>0</c:v>
                </c:pt>
                <c:pt idx="2">
                  <c:v>0</c:v>
                </c:pt>
                <c:pt idx="3">
                  <c:v>0</c:v>
                </c:pt>
                <c:pt idx="4">
                  <c:v>0</c:v>
                </c:pt>
                <c:pt idx="5">
                  <c:v>0</c:v>
                </c:pt>
                <c:pt idx="6">
                  <c:v>0</c:v>
                </c:pt>
                <c:pt idx="7">
                  <c:v>0.6</c:v>
                </c:pt>
                <c:pt idx="8">
                  <c:v>0</c:v>
                </c:pt>
                <c:pt idx="9">
                  <c:v>0</c:v>
                </c:pt>
                <c:pt idx="10">
                  <c:v>0</c:v>
                </c:pt>
                <c:pt idx="11">
                  <c:v>0</c:v>
                </c:pt>
                <c:pt idx="12">
                  <c:v>0</c:v>
                </c:pt>
                <c:pt idx="13">
                  <c:v>0</c:v>
                </c:pt>
                <c:pt idx="14">
                  <c:v>0</c:v>
                </c:pt>
                <c:pt idx="15">
                  <c:v>0</c:v>
                </c:pt>
                <c:pt idx="16">
                  <c:v>0</c:v>
                </c:pt>
                <c:pt idx="17">
                  <c:v>0</c:v>
                </c:pt>
                <c:pt idx="18">
                  <c:v>1.2</c:v>
                </c:pt>
                <c:pt idx="19">
                  <c:v>0</c:v>
                </c:pt>
                <c:pt idx="20">
                  <c:v>0.4</c:v>
                </c:pt>
                <c:pt idx="21">
                  <c:v>0</c:v>
                </c:pt>
                <c:pt idx="22">
                  <c:v>0</c:v>
                </c:pt>
                <c:pt idx="23">
                  <c:v>0</c:v>
                </c:pt>
                <c:pt idx="24">
                  <c:v>0</c:v>
                </c:pt>
                <c:pt idx="25">
                  <c:v>0</c:v>
                </c:pt>
                <c:pt idx="26">
                  <c:v>0</c:v>
                </c:pt>
                <c:pt idx="27">
                  <c:v>0</c:v>
                </c:pt>
                <c:pt idx="28">
                  <c:v>0</c:v>
                </c:pt>
                <c:pt idx="29">
                  <c:v>0</c:v>
                </c:pt>
                <c:pt idx="30">
                  <c:v>1.2</c:v>
                </c:pt>
                <c:pt idx="31">
                  <c:v>0.4</c:v>
                </c:pt>
                <c:pt idx="32">
                  <c:v>0.4</c:v>
                </c:pt>
                <c:pt idx="33">
                  <c:v>0</c:v>
                </c:pt>
                <c:pt idx="34">
                  <c:v>0</c:v>
                </c:pt>
                <c:pt idx="35">
                  <c:v>0.2</c:v>
                </c:pt>
                <c:pt idx="36">
                  <c:v>0.2</c:v>
                </c:pt>
                <c:pt idx="37">
                  <c:v>0.2</c:v>
                </c:pt>
                <c:pt idx="38">
                  <c:v>0</c:v>
                </c:pt>
                <c:pt idx="39">
                  <c:v>0</c:v>
                </c:pt>
                <c:pt idx="40">
                  <c:v>1</c:v>
                </c:pt>
              </c:numCache>
            </c:numRef>
          </c:val>
          <c:extLst>
            <c:ext xmlns:c16="http://schemas.microsoft.com/office/drawing/2014/chart" uri="{C3380CC4-5D6E-409C-BE32-E72D297353CC}">
              <c16:uniqueId val="{00000002-BCE1-4556-B632-D59D43D22CB9}"/>
            </c:ext>
          </c:extLst>
        </c:ser>
        <c:ser>
          <c:idx val="3"/>
          <c:order val="3"/>
          <c:tx>
            <c:v>WBGT</c:v>
          </c:tx>
          <c:spPr>
            <a:ln w="28575" cap="rnd">
              <a:solidFill>
                <a:srgbClr val="C00000"/>
              </a:solidFill>
              <a:round/>
            </a:ln>
            <a:effectLst/>
          </c:spPr>
          <c:marker>
            <c:symbol val="none"/>
          </c:marker>
          <c:val>
            <c:numRef>
              <c:f>'Av.discom.days per summer month'!$L$51:$L$91</c:f>
              <c:numCache>
                <c:formatCode>General</c:formatCode>
                <c:ptCount val="41"/>
                <c:pt idx="0">
                  <c:v>1.2</c:v>
                </c:pt>
                <c:pt idx="1">
                  <c:v>1.4</c:v>
                </c:pt>
                <c:pt idx="2">
                  <c:v>0</c:v>
                </c:pt>
                <c:pt idx="3">
                  <c:v>0</c:v>
                </c:pt>
                <c:pt idx="4">
                  <c:v>0</c:v>
                </c:pt>
                <c:pt idx="5">
                  <c:v>3.4</c:v>
                </c:pt>
                <c:pt idx="6">
                  <c:v>0.4</c:v>
                </c:pt>
                <c:pt idx="7">
                  <c:v>1.6</c:v>
                </c:pt>
                <c:pt idx="8">
                  <c:v>0.8</c:v>
                </c:pt>
                <c:pt idx="9">
                  <c:v>0</c:v>
                </c:pt>
                <c:pt idx="10">
                  <c:v>0</c:v>
                </c:pt>
                <c:pt idx="11">
                  <c:v>0.2</c:v>
                </c:pt>
                <c:pt idx="12">
                  <c:v>0.2</c:v>
                </c:pt>
                <c:pt idx="13">
                  <c:v>0</c:v>
                </c:pt>
                <c:pt idx="14">
                  <c:v>0.2</c:v>
                </c:pt>
                <c:pt idx="15">
                  <c:v>0.4</c:v>
                </c:pt>
                <c:pt idx="16">
                  <c:v>2.6</c:v>
                </c:pt>
                <c:pt idx="17">
                  <c:v>0</c:v>
                </c:pt>
                <c:pt idx="18">
                  <c:v>3.4</c:v>
                </c:pt>
                <c:pt idx="19">
                  <c:v>2.2000000000000002</c:v>
                </c:pt>
                <c:pt idx="20">
                  <c:v>3</c:v>
                </c:pt>
                <c:pt idx="21">
                  <c:v>2.6</c:v>
                </c:pt>
                <c:pt idx="22">
                  <c:v>1.6</c:v>
                </c:pt>
                <c:pt idx="23">
                  <c:v>1</c:v>
                </c:pt>
                <c:pt idx="24">
                  <c:v>0.2</c:v>
                </c:pt>
                <c:pt idx="25">
                  <c:v>0.8</c:v>
                </c:pt>
                <c:pt idx="26">
                  <c:v>0</c:v>
                </c:pt>
                <c:pt idx="27">
                  <c:v>1.4</c:v>
                </c:pt>
                <c:pt idx="28">
                  <c:v>2.2000000000000002</c:v>
                </c:pt>
                <c:pt idx="29">
                  <c:v>0.4</c:v>
                </c:pt>
                <c:pt idx="30">
                  <c:v>4.2</c:v>
                </c:pt>
                <c:pt idx="31">
                  <c:v>1</c:v>
                </c:pt>
                <c:pt idx="32">
                  <c:v>2</c:v>
                </c:pt>
                <c:pt idx="33">
                  <c:v>1.2</c:v>
                </c:pt>
                <c:pt idx="34">
                  <c:v>1.2</c:v>
                </c:pt>
                <c:pt idx="35">
                  <c:v>1.6</c:v>
                </c:pt>
                <c:pt idx="36">
                  <c:v>4.2</c:v>
                </c:pt>
                <c:pt idx="37">
                  <c:v>4</c:v>
                </c:pt>
                <c:pt idx="38">
                  <c:v>1.8</c:v>
                </c:pt>
                <c:pt idx="39">
                  <c:v>2.6</c:v>
                </c:pt>
                <c:pt idx="40">
                  <c:v>2.2000000000000002</c:v>
                </c:pt>
              </c:numCache>
            </c:numRef>
          </c:val>
          <c:extLst>
            <c:ext xmlns:c16="http://schemas.microsoft.com/office/drawing/2014/chart" uri="{C3380CC4-5D6E-409C-BE32-E72D297353CC}">
              <c16:uniqueId val="{00000003-BCE1-4556-B632-D59D43D22CB9}"/>
            </c:ext>
          </c:extLst>
        </c:ser>
        <c:ser>
          <c:idx val="4"/>
          <c:order val="4"/>
          <c:tx>
            <c:v>HI</c:v>
          </c:tx>
          <c:spPr>
            <a:ln w="28575" cap="rnd">
              <a:solidFill>
                <a:schemeClr val="accent5"/>
              </a:solidFill>
              <a:round/>
            </a:ln>
            <a:effectLst/>
          </c:spPr>
          <c:marker>
            <c:symbol val="none"/>
          </c:marker>
          <c:val>
            <c:numRef>
              <c:f>'Av.discom.days per summer month'!$M$51:$M$91</c:f>
              <c:numCache>
                <c:formatCode>General</c:formatCode>
                <c:ptCount val="41"/>
                <c:pt idx="0">
                  <c:v>11.2</c:v>
                </c:pt>
                <c:pt idx="1">
                  <c:v>13.2</c:v>
                </c:pt>
                <c:pt idx="2">
                  <c:v>8</c:v>
                </c:pt>
                <c:pt idx="3">
                  <c:v>8.8000000000000007</c:v>
                </c:pt>
                <c:pt idx="4">
                  <c:v>9.4</c:v>
                </c:pt>
                <c:pt idx="5">
                  <c:v>11.2</c:v>
                </c:pt>
                <c:pt idx="6">
                  <c:v>12.4</c:v>
                </c:pt>
                <c:pt idx="7">
                  <c:v>14</c:v>
                </c:pt>
                <c:pt idx="8">
                  <c:v>12.4</c:v>
                </c:pt>
                <c:pt idx="9">
                  <c:v>9.4</c:v>
                </c:pt>
                <c:pt idx="10">
                  <c:v>9.8000000000000007</c:v>
                </c:pt>
                <c:pt idx="11">
                  <c:v>9.8000000000000007</c:v>
                </c:pt>
                <c:pt idx="12">
                  <c:v>8.1999999999999993</c:v>
                </c:pt>
                <c:pt idx="13">
                  <c:v>10</c:v>
                </c:pt>
                <c:pt idx="14">
                  <c:v>8</c:v>
                </c:pt>
                <c:pt idx="15">
                  <c:v>9.6</c:v>
                </c:pt>
                <c:pt idx="16">
                  <c:v>13.2</c:v>
                </c:pt>
                <c:pt idx="17">
                  <c:v>8.4</c:v>
                </c:pt>
                <c:pt idx="18">
                  <c:v>16</c:v>
                </c:pt>
                <c:pt idx="19">
                  <c:v>10.8</c:v>
                </c:pt>
                <c:pt idx="20">
                  <c:v>16.399999999999999</c:v>
                </c:pt>
                <c:pt idx="21">
                  <c:v>14.8</c:v>
                </c:pt>
                <c:pt idx="22">
                  <c:v>11.8</c:v>
                </c:pt>
                <c:pt idx="23">
                  <c:v>11.2</c:v>
                </c:pt>
                <c:pt idx="24">
                  <c:v>9.4</c:v>
                </c:pt>
                <c:pt idx="25">
                  <c:v>11.8</c:v>
                </c:pt>
                <c:pt idx="26">
                  <c:v>10.8</c:v>
                </c:pt>
                <c:pt idx="27">
                  <c:v>11.6</c:v>
                </c:pt>
                <c:pt idx="28">
                  <c:v>14</c:v>
                </c:pt>
                <c:pt idx="29">
                  <c:v>10.6</c:v>
                </c:pt>
                <c:pt idx="30">
                  <c:v>16</c:v>
                </c:pt>
                <c:pt idx="31">
                  <c:v>11.6</c:v>
                </c:pt>
                <c:pt idx="32">
                  <c:v>11.6</c:v>
                </c:pt>
                <c:pt idx="33">
                  <c:v>10</c:v>
                </c:pt>
                <c:pt idx="34">
                  <c:v>13</c:v>
                </c:pt>
                <c:pt idx="35">
                  <c:v>12.4</c:v>
                </c:pt>
                <c:pt idx="36">
                  <c:v>15.4</c:v>
                </c:pt>
                <c:pt idx="37">
                  <c:v>17.399999999999999</c:v>
                </c:pt>
                <c:pt idx="38">
                  <c:v>10.6</c:v>
                </c:pt>
                <c:pt idx="39">
                  <c:v>14.4</c:v>
                </c:pt>
                <c:pt idx="40">
                  <c:v>13.6</c:v>
                </c:pt>
              </c:numCache>
            </c:numRef>
          </c:val>
          <c:extLst>
            <c:ext xmlns:c16="http://schemas.microsoft.com/office/drawing/2014/chart" uri="{C3380CC4-5D6E-409C-BE32-E72D297353CC}">
              <c16:uniqueId val="{00000004-BCE1-4556-B632-D59D43D22CB9}"/>
            </c:ext>
          </c:extLst>
        </c:ser>
        <c:dLbls>
          <c:showLegendKey val="0"/>
          <c:showVal val="0"/>
          <c:showCatName val="0"/>
          <c:showSerName val="0"/>
          <c:showPercent val="0"/>
          <c:showBubbleSize val="0"/>
        </c:dLbls>
        <c:axId val="2132416383"/>
        <c:axId val="2132416863"/>
      </c:radarChart>
      <c:catAx>
        <c:axId val="21324163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32416863"/>
        <c:crosses val="autoZero"/>
        <c:auto val="1"/>
        <c:lblAlgn val="ctr"/>
        <c:lblOffset val="100"/>
        <c:noMultiLvlLbl val="0"/>
      </c:catAx>
      <c:valAx>
        <c:axId val="213241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32416383"/>
        <c:crosses val="autoZero"/>
        <c:crossBetween val="between"/>
      </c:valAx>
      <c:spPr>
        <a:noFill/>
        <a:ln>
          <a:noFill/>
        </a:ln>
        <a:effectLst/>
      </c:spPr>
    </c:plotArea>
    <c:legend>
      <c:legendPos val="r"/>
      <c:layout>
        <c:manualLayout>
          <c:xMode val="edge"/>
          <c:yMode val="edge"/>
          <c:x val="0.80809837806440232"/>
          <c:y val="0.41959907192892598"/>
          <c:w val="0.15027054909990151"/>
          <c:h val="0.278812324078704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'Av.discom.days per summer month'!$P$51:$P$91</c:f>
              <c:numCache>
                <c:formatCode>General</c:formatCode>
                <c:ptCount val="41"/>
                <c:pt idx="0">
                  <c:v>30.6</c:v>
                </c:pt>
                <c:pt idx="1">
                  <c:v>30.6</c:v>
                </c:pt>
                <c:pt idx="2">
                  <c:v>30.6</c:v>
                </c:pt>
                <c:pt idx="3">
                  <c:v>30.6</c:v>
                </c:pt>
                <c:pt idx="4">
                  <c:v>30.6</c:v>
                </c:pt>
                <c:pt idx="5">
                  <c:v>30.6</c:v>
                </c:pt>
                <c:pt idx="6">
                  <c:v>30.6</c:v>
                </c:pt>
                <c:pt idx="7">
                  <c:v>30.6</c:v>
                </c:pt>
                <c:pt idx="8">
                  <c:v>30.6</c:v>
                </c:pt>
                <c:pt idx="9">
                  <c:v>30.6</c:v>
                </c:pt>
                <c:pt idx="10">
                  <c:v>30.6</c:v>
                </c:pt>
                <c:pt idx="11">
                  <c:v>30.6</c:v>
                </c:pt>
                <c:pt idx="12">
                  <c:v>30.6</c:v>
                </c:pt>
                <c:pt idx="13">
                  <c:v>30.6</c:v>
                </c:pt>
                <c:pt idx="14">
                  <c:v>30.6</c:v>
                </c:pt>
                <c:pt idx="15">
                  <c:v>30.6</c:v>
                </c:pt>
                <c:pt idx="16">
                  <c:v>30.6</c:v>
                </c:pt>
                <c:pt idx="17">
                  <c:v>30.6</c:v>
                </c:pt>
                <c:pt idx="18">
                  <c:v>30.6</c:v>
                </c:pt>
                <c:pt idx="19">
                  <c:v>30.6</c:v>
                </c:pt>
                <c:pt idx="20">
                  <c:v>30.6</c:v>
                </c:pt>
                <c:pt idx="21">
                  <c:v>30.6</c:v>
                </c:pt>
                <c:pt idx="22">
                  <c:v>30.6</c:v>
                </c:pt>
                <c:pt idx="23">
                  <c:v>30.6</c:v>
                </c:pt>
                <c:pt idx="24">
                  <c:v>30.6</c:v>
                </c:pt>
                <c:pt idx="25">
                  <c:v>30.6</c:v>
                </c:pt>
                <c:pt idx="26">
                  <c:v>30.6</c:v>
                </c:pt>
                <c:pt idx="27">
                  <c:v>30.6</c:v>
                </c:pt>
                <c:pt idx="28">
                  <c:v>30.6</c:v>
                </c:pt>
                <c:pt idx="29">
                  <c:v>30.6</c:v>
                </c:pt>
                <c:pt idx="30">
                  <c:v>30.6</c:v>
                </c:pt>
                <c:pt idx="31">
                  <c:v>30.6</c:v>
                </c:pt>
                <c:pt idx="32">
                  <c:v>30.6</c:v>
                </c:pt>
                <c:pt idx="33">
                  <c:v>30.6</c:v>
                </c:pt>
                <c:pt idx="34">
                  <c:v>30.6</c:v>
                </c:pt>
                <c:pt idx="35">
                  <c:v>30.6</c:v>
                </c:pt>
                <c:pt idx="36">
                  <c:v>30.6</c:v>
                </c:pt>
                <c:pt idx="37">
                  <c:v>30.6</c:v>
                </c:pt>
                <c:pt idx="38">
                  <c:v>30.6</c:v>
                </c:pt>
                <c:pt idx="39">
                  <c:v>30.6</c:v>
                </c:pt>
                <c:pt idx="40">
                  <c:v>30.6</c:v>
                </c:pt>
              </c:numCache>
            </c:numRef>
          </c:val>
          <c:extLst>
            <c:ext xmlns:c15="http://schemas.microsoft.com/office/drawing/2012/chart" uri="{02D57815-91ED-43cb-92C2-25804820EDAC}">
              <c15:filteredSeriesTitle>
                <c15:tx>
                  <c:v>DI</c:v>
                </c15:tx>
              </c15:filteredSeriesTitle>
            </c:ext>
            <c:ext xmlns:c16="http://schemas.microsoft.com/office/drawing/2014/chart" uri="{C3380CC4-5D6E-409C-BE32-E72D297353CC}">
              <c16:uniqueId val="{00000000-DCA3-4BD9-9F99-04E2F31D4F34}"/>
            </c:ext>
          </c:extLst>
        </c:ser>
        <c:ser>
          <c:idx val="1"/>
          <c:order val="1"/>
          <c:spPr>
            <a:ln w="28575" cap="rnd">
              <a:solidFill>
                <a:schemeClr val="tx1"/>
              </a:solidFill>
              <a:round/>
            </a:ln>
            <a:effectLst/>
          </c:spPr>
          <c:marker>
            <c:symbol val="none"/>
          </c:marker>
          <c:val>
            <c:numRef>
              <c:f>'Av.discom.days per summer month'!$Q$51:$Q$91</c:f>
              <c:numCache>
                <c:formatCode>General</c:formatCode>
                <c:ptCount val="41"/>
                <c:pt idx="0">
                  <c:v>30.4</c:v>
                </c:pt>
                <c:pt idx="1">
                  <c:v>30.2</c:v>
                </c:pt>
                <c:pt idx="2">
                  <c:v>30.6</c:v>
                </c:pt>
                <c:pt idx="3">
                  <c:v>30.4</c:v>
                </c:pt>
                <c:pt idx="4">
                  <c:v>30</c:v>
                </c:pt>
                <c:pt idx="5">
                  <c:v>30.6</c:v>
                </c:pt>
                <c:pt idx="6">
                  <c:v>30.4</c:v>
                </c:pt>
                <c:pt idx="7">
                  <c:v>30.6</c:v>
                </c:pt>
                <c:pt idx="8">
                  <c:v>30.6</c:v>
                </c:pt>
                <c:pt idx="9">
                  <c:v>30.2</c:v>
                </c:pt>
                <c:pt idx="10">
                  <c:v>30.6</c:v>
                </c:pt>
                <c:pt idx="11">
                  <c:v>29.4</c:v>
                </c:pt>
                <c:pt idx="12">
                  <c:v>30.2</c:v>
                </c:pt>
                <c:pt idx="13">
                  <c:v>29.8</c:v>
                </c:pt>
                <c:pt idx="14">
                  <c:v>30.4</c:v>
                </c:pt>
                <c:pt idx="15">
                  <c:v>30.2</c:v>
                </c:pt>
                <c:pt idx="16">
                  <c:v>30.6</c:v>
                </c:pt>
                <c:pt idx="17">
                  <c:v>29.8</c:v>
                </c:pt>
                <c:pt idx="18">
                  <c:v>30.6</c:v>
                </c:pt>
                <c:pt idx="19">
                  <c:v>30.6</c:v>
                </c:pt>
                <c:pt idx="20">
                  <c:v>30.6</c:v>
                </c:pt>
                <c:pt idx="21">
                  <c:v>30.6</c:v>
                </c:pt>
                <c:pt idx="22">
                  <c:v>30.6</c:v>
                </c:pt>
                <c:pt idx="23">
                  <c:v>30.2</c:v>
                </c:pt>
                <c:pt idx="24">
                  <c:v>30.4</c:v>
                </c:pt>
                <c:pt idx="25">
                  <c:v>30</c:v>
                </c:pt>
                <c:pt idx="26">
                  <c:v>30.6</c:v>
                </c:pt>
                <c:pt idx="27">
                  <c:v>30.6</c:v>
                </c:pt>
                <c:pt idx="28">
                  <c:v>30.6</c:v>
                </c:pt>
                <c:pt idx="29">
                  <c:v>30.6</c:v>
                </c:pt>
                <c:pt idx="30">
                  <c:v>30.6</c:v>
                </c:pt>
                <c:pt idx="31">
                  <c:v>30.6</c:v>
                </c:pt>
                <c:pt idx="32">
                  <c:v>30.6</c:v>
                </c:pt>
                <c:pt idx="33">
                  <c:v>30.4</c:v>
                </c:pt>
                <c:pt idx="34">
                  <c:v>30.6</c:v>
                </c:pt>
                <c:pt idx="35">
                  <c:v>30.6</c:v>
                </c:pt>
                <c:pt idx="36">
                  <c:v>30.6</c:v>
                </c:pt>
                <c:pt idx="37">
                  <c:v>30.6</c:v>
                </c:pt>
                <c:pt idx="38">
                  <c:v>30.6</c:v>
                </c:pt>
                <c:pt idx="39">
                  <c:v>30.6</c:v>
                </c:pt>
                <c:pt idx="40">
                  <c:v>30.6</c:v>
                </c:pt>
              </c:numCache>
            </c:numRef>
          </c:val>
          <c:extLst>
            <c:ext xmlns:c15="http://schemas.microsoft.com/office/drawing/2012/chart" uri="{02D57815-91ED-43cb-92C2-25804820EDAC}">
              <c15:filteredSeriesTitle>
                <c15:tx>
                  <c:v>ET</c:v>
                </c15:tx>
              </c15:filteredSeriesTitle>
            </c:ext>
            <c:ext xmlns:c16="http://schemas.microsoft.com/office/drawing/2014/chart" uri="{C3380CC4-5D6E-409C-BE32-E72D297353CC}">
              <c16:uniqueId val="{00000001-DCA3-4BD9-9F99-04E2F31D4F34}"/>
            </c:ext>
          </c:extLst>
        </c:ser>
        <c:ser>
          <c:idx val="2"/>
          <c:order val="2"/>
          <c:spPr>
            <a:ln w="28575" cap="rnd">
              <a:solidFill>
                <a:srgbClr val="00B050"/>
              </a:solidFill>
              <a:round/>
            </a:ln>
            <a:effectLst/>
          </c:spPr>
          <c:marker>
            <c:symbol val="none"/>
          </c:marker>
          <c:val>
            <c:numRef>
              <c:f>'Av.discom.days per summer month'!$R$51:$R$91</c:f>
              <c:numCache>
                <c:formatCode>General</c:formatCode>
                <c:ptCount val="41"/>
                <c:pt idx="0">
                  <c:v>25.6</c:v>
                </c:pt>
                <c:pt idx="1">
                  <c:v>25.4</c:v>
                </c:pt>
                <c:pt idx="2">
                  <c:v>26</c:v>
                </c:pt>
                <c:pt idx="3">
                  <c:v>27.4</c:v>
                </c:pt>
                <c:pt idx="4">
                  <c:v>22</c:v>
                </c:pt>
                <c:pt idx="5">
                  <c:v>26.4</c:v>
                </c:pt>
                <c:pt idx="6">
                  <c:v>26</c:v>
                </c:pt>
                <c:pt idx="7">
                  <c:v>27.4</c:v>
                </c:pt>
                <c:pt idx="8">
                  <c:v>25.2</c:v>
                </c:pt>
                <c:pt idx="9">
                  <c:v>23.8</c:v>
                </c:pt>
                <c:pt idx="10">
                  <c:v>26.6</c:v>
                </c:pt>
                <c:pt idx="11">
                  <c:v>22.8</c:v>
                </c:pt>
                <c:pt idx="12">
                  <c:v>26</c:v>
                </c:pt>
                <c:pt idx="13">
                  <c:v>26.6</c:v>
                </c:pt>
                <c:pt idx="14">
                  <c:v>25.4</c:v>
                </c:pt>
                <c:pt idx="15">
                  <c:v>25.4</c:v>
                </c:pt>
                <c:pt idx="16">
                  <c:v>28.2</c:v>
                </c:pt>
                <c:pt idx="17">
                  <c:v>26.6</c:v>
                </c:pt>
                <c:pt idx="18">
                  <c:v>28.4</c:v>
                </c:pt>
                <c:pt idx="19">
                  <c:v>27.8</c:v>
                </c:pt>
                <c:pt idx="20">
                  <c:v>28.2</c:v>
                </c:pt>
                <c:pt idx="21">
                  <c:v>27.6</c:v>
                </c:pt>
                <c:pt idx="22">
                  <c:v>28.4</c:v>
                </c:pt>
                <c:pt idx="23">
                  <c:v>27.4</c:v>
                </c:pt>
                <c:pt idx="24">
                  <c:v>25.2</c:v>
                </c:pt>
                <c:pt idx="25">
                  <c:v>27.2</c:v>
                </c:pt>
                <c:pt idx="26">
                  <c:v>30</c:v>
                </c:pt>
                <c:pt idx="27">
                  <c:v>30</c:v>
                </c:pt>
                <c:pt idx="28">
                  <c:v>27.2</c:v>
                </c:pt>
                <c:pt idx="29">
                  <c:v>28.6</c:v>
                </c:pt>
                <c:pt idx="30">
                  <c:v>28.2</c:v>
                </c:pt>
                <c:pt idx="31">
                  <c:v>28.6</c:v>
                </c:pt>
                <c:pt idx="32">
                  <c:v>28</c:v>
                </c:pt>
                <c:pt idx="33">
                  <c:v>23.2</c:v>
                </c:pt>
                <c:pt idx="34">
                  <c:v>26.8</c:v>
                </c:pt>
                <c:pt idx="35">
                  <c:v>28</c:v>
                </c:pt>
                <c:pt idx="36">
                  <c:v>26.8</c:v>
                </c:pt>
                <c:pt idx="37">
                  <c:v>29</c:v>
                </c:pt>
                <c:pt idx="38">
                  <c:v>26.6</c:v>
                </c:pt>
                <c:pt idx="39">
                  <c:v>26.6</c:v>
                </c:pt>
                <c:pt idx="40">
                  <c:v>26.8</c:v>
                </c:pt>
              </c:numCache>
            </c:numRef>
          </c:val>
          <c:extLst>
            <c:ext xmlns:c15="http://schemas.microsoft.com/office/drawing/2012/chart" uri="{02D57815-91ED-43cb-92C2-25804820EDAC}">
              <c15:filteredSeriesTitle>
                <c15:tx>
                  <c:v>HD</c:v>
                </c15:tx>
              </c15:filteredSeriesTitle>
            </c:ext>
            <c:ext xmlns:c16="http://schemas.microsoft.com/office/drawing/2014/chart" uri="{C3380CC4-5D6E-409C-BE32-E72D297353CC}">
              <c16:uniqueId val="{00000002-DCA3-4BD9-9F99-04E2F31D4F34}"/>
            </c:ext>
          </c:extLst>
        </c:ser>
        <c:ser>
          <c:idx val="3"/>
          <c:order val="3"/>
          <c:spPr>
            <a:ln w="28575" cap="rnd">
              <a:solidFill>
                <a:srgbClr val="C00000"/>
              </a:solidFill>
              <a:round/>
            </a:ln>
            <a:effectLst/>
          </c:spPr>
          <c:marker>
            <c:symbol val="none"/>
          </c:marker>
          <c:val>
            <c:numRef>
              <c:f>'Av.discom.days per summer month'!$S$51:$S$91</c:f>
              <c:numCache>
                <c:formatCode>General</c:formatCode>
                <c:ptCount val="41"/>
                <c:pt idx="0">
                  <c:v>29.2</c:v>
                </c:pt>
                <c:pt idx="1">
                  <c:v>28.2</c:v>
                </c:pt>
                <c:pt idx="2">
                  <c:v>30.2</c:v>
                </c:pt>
                <c:pt idx="3">
                  <c:v>29.4</c:v>
                </c:pt>
                <c:pt idx="4">
                  <c:v>27.6</c:v>
                </c:pt>
                <c:pt idx="5">
                  <c:v>29.2</c:v>
                </c:pt>
                <c:pt idx="6">
                  <c:v>29.6</c:v>
                </c:pt>
                <c:pt idx="7">
                  <c:v>30</c:v>
                </c:pt>
                <c:pt idx="8">
                  <c:v>29.4</c:v>
                </c:pt>
                <c:pt idx="9">
                  <c:v>28.6</c:v>
                </c:pt>
                <c:pt idx="10">
                  <c:v>29.4</c:v>
                </c:pt>
                <c:pt idx="11">
                  <c:v>25.2</c:v>
                </c:pt>
                <c:pt idx="12">
                  <c:v>28.6</c:v>
                </c:pt>
                <c:pt idx="13">
                  <c:v>28.4</c:v>
                </c:pt>
                <c:pt idx="14">
                  <c:v>27.8</c:v>
                </c:pt>
                <c:pt idx="15">
                  <c:v>27</c:v>
                </c:pt>
                <c:pt idx="16">
                  <c:v>29.8</c:v>
                </c:pt>
                <c:pt idx="17">
                  <c:v>27.8</c:v>
                </c:pt>
                <c:pt idx="18">
                  <c:v>29</c:v>
                </c:pt>
                <c:pt idx="19">
                  <c:v>29.6</c:v>
                </c:pt>
                <c:pt idx="20">
                  <c:v>29.6</c:v>
                </c:pt>
                <c:pt idx="21">
                  <c:v>30</c:v>
                </c:pt>
                <c:pt idx="22">
                  <c:v>30</c:v>
                </c:pt>
                <c:pt idx="23">
                  <c:v>29</c:v>
                </c:pt>
                <c:pt idx="24">
                  <c:v>29</c:v>
                </c:pt>
                <c:pt idx="25">
                  <c:v>29</c:v>
                </c:pt>
                <c:pt idx="26">
                  <c:v>30.4</c:v>
                </c:pt>
                <c:pt idx="27">
                  <c:v>30.4</c:v>
                </c:pt>
                <c:pt idx="28">
                  <c:v>30.4</c:v>
                </c:pt>
                <c:pt idx="29">
                  <c:v>29.8</c:v>
                </c:pt>
                <c:pt idx="30">
                  <c:v>29.8</c:v>
                </c:pt>
                <c:pt idx="31">
                  <c:v>29.8</c:v>
                </c:pt>
                <c:pt idx="32">
                  <c:v>30.2</c:v>
                </c:pt>
                <c:pt idx="33">
                  <c:v>29.2</c:v>
                </c:pt>
                <c:pt idx="34">
                  <c:v>29.4</c:v>
                </c:pt>
                <c:pt idx="35">
                  <c:v>30</c:v>
                </c:pt>
                <c:pt idx="36">
                  <c:v>30</c:v>
                </c:pt>
                <c:pt idx="37">
                  <c:v>30.6</c:v>
                </c:pt>
                <c:pt idx="38">
                  <c:v>29.4</c:v>
                </c:pt>
                <c:pt idx="39">
                  <c:v>29.4</c:v>
                </c:pt>
                <c:pt idx="40">
                  <c:v>29.4</c:v>
                </c:pt>
              </c:numCache>
            </c:numRef>
          </c:val>
          <c:extLst>
            <c:ext xmlns:c15="http://schemas.microsoft.com/office/drawing/2012/chart" uri="{02D57815-91ED-43cb-92C2-25804820EDAC}">
              <c15:filteredSeriesTitle>
                <c15:tx>
                  <c:v>WBGT</c:v>
                </c15:tx>
              </c15:filteredSeriesTitle>
            </c:ext>
            <c:ext xmlns:c16="http://schemas.microsoft.com/office/drawing/2014/chart" uri="{C3380CC4-5D6E-409C-BE32-E72D297353CC}">
              <c16:uniqueId val="{00000003-DCA3-4BD9-9F99-04E2F31D4F34}"/>
            </c:ext>
          </c:extLst>
        </c:ser>
        <c:ser>
          <c:idx val="4"/>
          <c:order val="4"/>
          <c:spPr>
            <a:ln w="28575" cap="rnd">
              <a:solidFill>
                <a:schemeClr val="accent5"/>
              </a:solidFill>
              <a:round/>
            </a:ln>
            <a:effectLst/>
          </c:spPr>
          <c:marker>
            <c:symbol val="none"/>
          </c:marker>
          <c:val>
            <c:numRef>
              <c:f>'Av.discom.days per summer month'!$T$51:$T$91</c:f>
              <c:numCache>
                <c:formatCode>General</c:formatCode>
                <c:ptCount val="41"/>
                <c:pt idx="0">
                  <c:v>29.8</c:v>
                </c:pt>
                <c:pt idx="1">
                  <c:v>28.8</c:v>
                </c:pt>
                <c:pt idx="2">
                  <c:v>29.2</c:v>
                </c:pt>
                <c:pt idx="3">
                  <c:v>29.6</c:v>
                </c:pt>
                <c:pt idx="4">
                  <c:v>29.2</c:v>
                </c:pt>
                <c:pt idx="5">
                  <c:v>29.4</c:v>
                </c:pt>
                <c:pt idx="6">
                  <c:v>29.8</c:v>
                </c:pt>
                <c:pt idx="7">
                  <c:v>30.4</c:v>
                </c:pt>
                <c:pt idx="8">
                  <c:v>30.6</c:v>
                </c:pt>
                <c:pt idx="9">
                  <c:v>29.6</c:v>
                </c:pt>
                <c:pt idx="10">
                  <c:v>30</c:v>
                </c:pt>
                <c:pt idx="11">
                  <c:v>27.2</c:v>
                </c:pt>
                <c:pt idx="12">
                  <c:v>29</c:v>
                </c:pt>
                <c:pt idx="13">
                  <c:v>28.6</c:v>
                </c:pt>
                <c:pt idx="14">
                  <c:v>29</c:v>
                </c:pt>
                <c:pt idx="15">
                  <c:v>28.8</c:v>
                </c:pt>
                <c:pt idx="16">
                  <c:v>30.6</c:v>
                </c:pt>
                <c:pt idx="17">
                  <c:v>28.2</c:v>
                </c:pt>
                <c:pt idx="18">
                  <c:v>29.4</c:v>
                </c:pt>
                <c:pt idx="19">
                  <c:v>30.4</c:v>
                </c:pt>
                <c:pt idx="20">
                  <c:v>30.6</c:v>
                </c:pt>
                <c:pt idx="21">
                  <c:v>30.6</c:v>
                </c:pt>
                <c:pt idx="22">
                  <c:v>30.4</c:v>
                </c:pt>
                <c:pt idx="23">
                  <c:v>29.8</c:v>
                </c:pt>
                <c:pt idx="24">
                  <c:v>29.2</c:v>
                </c:pt>
                <c:pt idx="25">
                  <c:v>29.2</c:v>
                </c:pt>
                <c:pt idx="26">
                  <c:v>30.6</c:v>
                </c:pt>
                <c:pt idx="27">
                  <c:v>30.6</c:v>
                </c:pt>
                <c:pt idx="28">
                  <c:v>30.6</c:v>
                </c:pt>
                <c:pt idx="29">
                  <c:v>30.2</c:v>
                </c:pt>
                <c:pt idx="30">
                  <c:v>29.8</c:v>
                </c:pt>
                <c:pt idx="31">
                  <c:v>29.8</c:v>
                </c:pt>
                <c:pt idx="32">
                  <c:v>30.4</c:v>
                </c:pt>
                <c:pt idx="33">
                  <c:v>29</c:v>
                </c:pt>
                <c:pt idx="34">
                  <c:v>30.2</c:v>
                </c:pt>
                <c:pt idx="35">
                  <c:v>30.4</c:v>
                </c:pt>
                <c:pt idx="36">
                  <c:v>30.4</c:v>
                </c:pt>
                <c:pt idx="37">
                  <c:v>30.6</c:v>
                </c:pt>
                <c:pt idx="38">
                  <c:v>29.8</c:v>
                </c:pt>
                <c:pt idx="39">
                  <c:v>30.2</c:v>
                </c:pt>
                <c:pt idx="40">
                  <c:v>29.4</c:v>
                </c:pt>
              </c:numCache>
            </c:numRef>
          </c:val>
          <c:extLst>
            <c:ext xmlns:c15="http://schemas.microsoft.com/office/drawing/2012/chart" uri="{02D57815-91ED-43cb-92C2-25804820EDAC}">
              <c15:filteredSeriesTitle>
                <c15:tx>
                  <c:v>HI</c:v>
                </c15:tx>
              </c15:filteredSeriesTitle>
            </c:ext>
            <c:ext xmlns:c16="http://schemas.microsoft.com/office/drawing/2014/chart" uri="{C3380CC4-5D6E-409C-BE32-E72D297353CC}">
              <c16:uniqueId val="{00000004-DCA3-4BD9-9F99-04E2F31D4F34}"/>
            </c:ext>
          </c:extLst>
        </c:ser>
        <c:dLbls>
          <c:showLegendKey val="0"/>
          <c:showVal val="0"/>
          <c:showCatName val="0"/>
          <c:showSerName val="0"/>
          <c:showPercent val="0"/>
          <c:showBubbleSize val="0"/>
        </c:dLbls>
        <c:axId val="288392191"/>
        <c:axId val="288390271"/>
      </c:radarChart>
      <c:catAx>
        <c:axId val="288392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0271"/>
        <c:crosses val="autoZero"/>
        <c:auto val="1"/>
        <c:lblAlgn val="ctr"/>
        <c:lblOffset val="100"/>
        <c:noMultiLvlLbl val="0"/>
      </c:catAx>
      <c:valAx>
        <c:axId val="28839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month'!$W$51:$W$91</c:f>
              <c:numCache>
                <c:formatCode>General</c:formatCode>
                <c:ptCount val="41"/>
                <c:pt idx="0">
                  <c:v>1.4</c:v>
                </c:pt>
                <c:pt idx="1">
                  <c:v>0.6</c:v>
                </c:pt>
                <c:pt idx="2">
                  <c:v>0.6</c:v>
                </c:pt>
                <c:pt idx="3">
                  <c:v>1.2</c:v>
                </c:pt>
                <c:pt idx="4">
                  <c:v>1.2</c:v>
                </c:pt>
                <c:pt idx="5">
                  <c:v>1</c:v>
                </c:pt>
                <c:pt idx="6">
                  <c:v>1.4</c:v>
                </c:pt>
                <c:pt idx="7">
                  <c:v>1.8</c:v>
                </c:pt>
                <c:pt idx="8">
                  <c:v>3.6</c:v>
                </c:pt>
                <c:pt idx="9">
                  <c:v>1.8</c:v>
                </c:pt>
                <c:pt idx="10">
                  <c:v>0.4</c:v>
                </c:pt>
                <c:pt idx="11">
                  <c:v>1.8</c:v>
                </c:pt>
                <c:pt idx="12">
                  <c:v>2</c:v>
                </c:pt>
                <c:pt idx="13">
                  <c:v>0.2</c:v>
                </c:pt>
                <c:pt idx="14">
                  <c:v>3</c:v>
                </c:pt>
                <c:pt idx="15">
                  <c:v>0.8</c:v>
                </c:pt>
                <c:pt idx="16">
                  <c:v>2.2000000000000002</c:v>
                </c:pt>
                <c:pt idx="17">
                  <c:v>0.8</c:v>
                </c:pt>
                <c:pt idx="18">
                  <c:v>3</c:v>
                </c:pt>
                <c:pt idx="19">
                  <c:v>4.5999999999999996</c:v>
                </c:pt>
                <c:pt idx="20">
                  <c:v>4.4000000000000004</c:v>
                </c:pt>
                <c:pt idx="21">
                  <c:v>6.2</c:v>
                </c:pt>
                <c:pt idx="22">
                  <c:v>4.8</c:v>
                </c:pt>
                <c:pt idx="23">
                  <c:v>2.8</c:v>
                </c:pt>
                <c:pt idx="24">
                  <c:v>2</c:v>
                </c:pt>
                <c:pt idx="25">
                  <c:v>3.2</c:v>
                </c:pt>
                <c:pt idx="26">
                  <c:v>6</c:v>
                </c:pt>
                <c:pt idx="27">
                  <c:v>8</c:v>
                </c:pt>
                <c:pt idx="28">
                  <c:v>5</c:v>
                </c:pt>
                <c:pt idx="29">
                  <c:v>4.2</c:v>
                </c:pt>
                <c:pt idx="30">
                  <c:v>7.8</c:v>
                </c:pt>
                <c:pt idx="31">
                  <c:v>4.2</c:v>
                </c:pt>
                <c:pt idx="32">
                  <c:v>9</c:v>
                </c:pt>
                <c:pt idx="33">
                  <c:v>5.4</c:v>
                </c:pt>
                <c:pt idx="34">
                  <c:v>7</c:v>
                </c:pt>
                <c:pt idx="35">
                  <c:v>6.4</c:v>
                </c:pt>
                <c:pt idx="36">
                  <c:v>8.1999999999999993</c:v>
                </c:pt>
                <c:pt idx="37">
                  <c:v>4.4000000000000004</c:v>
                </c:pt>
                <c:pt idx="38">
                  <c:v>6.6</c:v>
                </c:pt>
                <c:pt idx="39">
                  <c:v>3.6</c:v>
                </c:pt>
                <c:pt idx="40">
                  <c:v>4.8</c:v>
                </c:pt>
              </c:numCache>
            </c:numRef>
          </c:val>
          <c:extLst>
            <c:ext xmlns:c16="http://schemas.microsoft.com/office/drawing/2014/chart" uri="{C3380CC4-5D6E-409C-BE32-E72D297353CC}">
              <c16:uniqueId val="{00000000-0ED2-4B65-9504-A4C88BD0F23A}"/>
            </c:ext>
          </c:extLst>
        </c:ser>
        <c:ser>
          <c:idx val="1"/>
          <c:order val="1"/>
          <c:tx>
            <c:v>ET</c:v>
          </c:tx>
          <c:spPr>
            <a:ln w="28575" cap="rnd">
              <a:solidFill>
                <a:schemeClr val="tx1"/>
              </a:solidFill>
              <a:round/>
            </a:ln>
            <a:effectLst/>
          </c:spPr>
          <c:marker>
            <c:symbol val="none"/>
          </c:marker>
          <c:val>
            <c:numRef>
              <c:f>'Av.discom.days per summer month'!$X$51:$X$91</c:f>
              <c:numCache>
                <c:formatCode>General</c:formatCode>
                <c:ptCount val="41"/>
                <c:pt idx="0">
                  <c:v>0</c:v>
                </c:pt>
                <c:pt idx="1">
                  <c:v>0.2</c:v>
                </c:pt>
                <c:pt idx="2">
                  <c:v>0.4</c:v>
                </c:pt>
                <c:pt idx="3">
                  <c:v>0</c:v>
                </c:pt>
                <c:pt idx="4">
                  <c:v>0.6</c:v>
                </c:pt>
                <c:pt idx="5">
                  <c:v>0.2</c:v>
                </c:pt>
                <c:pt idx="6">
                  <c:v>0</c:v>
                </c:pt>
                <c:pt idx="7">
                  <c:v>1</c:v>
                </c:pt>
                <c:pt idx="8">
                  <c:v>0.8</c:v>
                </c:pt>
                <c:pt idx="9">
                  <c:v>0</c:v>
                </c:pt>
                <c:pt idx="10">
                  <c:v>0</c:v>
                </c:pt>
                <c:pt idx="11">
                  <c:v>0.6</c:v>
                </c:pt>
                <c:pt idx="12">
                  <c:v>0.6</c:v>
                </c:pt>
                <c:pt idx="13">
                  <c:v>0</c:v>
                </c:pt>
                <c:pt idx="14">
                  <c:v>0.8</c:v>
                </c:pt>
                <c:pt idx="15">
                  <c:v>0</c:v>
                </c:pt>
                <c:pt idx="16">
                  <c:v>0.4</c:v>
                </c:pt>
                <c:pt idx="17">
                  <c:v>0.2</c:v>
                </c:pt>
                <c:pt idx="18">
                  <c:v>1.2</c:v>
                </c:pt>
                <c:pt idx="19">
                  <c:v>1.4</c:v>
                </c:pt>
                <c:pt idx="20">
                  <c:v>2</c:v>
                </c:pt>
                <c:pt idx="21">
                  <c:v>1</c:v>
                </c:pt>
                <c:pt idx="22">
                  <c:v>3</c:v>
                </c:pt>
                <c:pt idx="23">
                  <c:v>0.4</c:v>
                </c:pt>
                <c:pt idx="24">
                  <c:v>0.8</c:v>
                </c:pt>
                <c:pt idx="25">
                  <c:v>0.4</c:v>
                </c:pt>
                <c:pt idx="26">
                  <c:v>1.8</c:v>
                </c:pt>
                <c:pt idx="27">
                  <c:v>2.6</c:v>
                </c:pt>
                <c:pt idx="28">
                  <c:v>1.2</c:v>
                </c:pt>
                <c:pt idx="29">
                  <c:v>0.8</c:v>
                </c:pt>
                <c:pt idx="30">
                  <c:v>5.4</c:v>
                </c:pt>
                <c:pt idx="31">
                  <c:v>1.6</c:v>
                </c:pt>
                <c:pt idx="32">
                  <c:v>3.6</c:v>
                </c:pt>
                <c:pt idx="33">
                  <c:v>0.2</c:v>
                </c:pt>
                <c:pt idx="34">
                  <c:v>3.2</c:v>
                </c:pt>
                <c:pt idx="35">
                  <c:v>3.6</c:v>
                </c:pt>
                <c:pt idx="36">
                  <c:v>2.6</c:v>
                </c:pt>
                <c:pt idx="37">
                  <c:v>2</c:v>
                </c:pt>
                <c:pt idx="38">
                  <c:v>0.6</c:v>
                </c:pt>
                <c:pt idx="39">
                  <c:v>0.4</c:v>
                </c:pt>
                <c:pt idx="40">
                  <c:v>0.2</c:v>
                </c:pt>
              </c:numCache>
            </c:numRef>
          </c:val>
          <c:extLst>
            <c:ext xmlns:c16="http://schemas.microsoft.com/office/drawing/2014/chart" uri="{C3380CC4-5D6E-409C-BE32-E72D297353CC}">
              <c16:uniqueId val="{00000001-0ED2-4B65-9504-A4C88BD0F23A}"/>
            </c:ext>
          </c:extLst>
        </c:ser>
        <c:ser>
          <c:idx val="2"/>
          <c:order val="2"/>
          <c:tx>
            <c:v>HD</c:v>
          </c:tx>
          <c:spPr>
            <a:ln w="28575" cap="rnd">
              <a:solidFill>
                <a:srgbClr val="00B050"/>
              </a:solidFill>
              <a:round/>
            </a:ln>
            <a:effectLst/>
          </c:spPr>
          <c:marker>
            <c:symbol val="none"/>
          </c:marker>
          <c:val>
            <c:numRef>
              <c:f>'Av.discom.days per summer month'!$Y$51:$Y$91</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0.2</c:v>
                </c:pt>
                <c:pt idx="19">
                  <c:v>0.2</c:v>
                </c:pt>
                <c:pt idx="20">
                  <c:v>0</c:v>
                </c:pt>
                <c:pt idx="21">
                  <c:v>0</c:v>
                </c:pt>
                <c:pt idx="22">
                  <c:v>0.4</c:v>
                </c:pt>
                <c:pt idx="23">
                  <c:v>0</c:v>
                </c:pt>
                <c:pt idx="24">
                  <c:v>0</c:v>
                </c:pt>
                <c:pt idx="25">
                  <c:v>0</c:v>
                </c:pt>
                <c:pt idx="26">
                  <c:v>0</c:v>
                </c:pt>
                <c:pt idx="27">
                  <c:v>0</c:v>
                </c:pt>
                <c:pt idx="28">
                  <c:v>0</c:v>
                </c:pt>
                <c:pt idx="29">
                  <c:v>0</c:v>
                </c:pt>
                <c:pt idx="30">
                  <c:v>2</c:v>
                </c:pt>
                <c:pt idx="31">
                  <c:v>0</c:v>
                </c:pt>
                <c:pt idx="32">
                  <c:v>0.2</c:v>
                </c:pt>
                <c:pt idx="33">
                  <c:v>0</c:v>
                </c:pt>
                <c:pt idx="34">
                  <c:v>0.2</c:v>
                </c:pt>
                <c:pt idx="35">
                  <c:v>0</c:v>
                </c:pt>
                <c:pt idx="36">
                  <c:v>0</c:v>
                </c:pt>
                <c:pt idx="37">
                  <c:v>0</c:v>
                </c:pt>
                <c:pt idx="38">
                  <c:v>0</c:v>
                </c:pt>
                <c:pt idx="39">
                  <c:v>0</c:v>
                </c:pt>
                <c:pt idx="40">
                  <c:v>0</c:v>
                </c:pt>
              </c:numCache>
            </c:numRef>
          </c:val>
          <c:extLst>
            <c:ext xmlns:c16="http://schemas.microsoft.com/office/drawing/2014/chart" uri="{C3380CC4-5D6E-409C-BE32-E72D297353CC}">
              <c16:uniqueId val="{00000002-0ED2-4B65-9504-A4C88BD0F23A}"/>
            </c:ext>
          </c:extLst>
        </c:ser>
        <c:ser>
          <c:idx val="3"/>
          <c:order val="3"/>
          <c:tx>
            <c:v>WBGT</c:v>
          </c:tx>
          <c:spPr>
            <a:ln w="28575" cap="rnd">
              <a:solidFill>
                <a:srgbClr val="C00000"/>
              </a:solidFill>
              <a:round/>
            </a:ln>
            <a:effectLst/>
          </c:spPr>
          <c:marker>
            <c:symbol val="none"/>
          </c:marker>
          <c:val>
            <c:numRef>
              <c:f>'Av.discom.days per summer month'!$Z$51:$Z$91</c:f>
              <c:numCache>
                <c:formatCode>General</c:formatCode>
                <c:ptCount val="41"/>
                <c:pt idx="0">
                  <c:v>0</c:v>
                </c:pt>
                <c:pt idx="1">
                  <c:v>0</c:v>
                </c:pt>
                <c:pt idx="2">
                  <c:v>0</c:v>
                </c:pt>
                <c:pt idx="3">
                  <c:v>0</c:v>
                </c:pt>
                <c:pt idx="4">
                  <c:v>0.2</c:v>
                </c:pt>
                <c:pt idx="5">
                  <c:v>0</c:v>
                </c:pt>
                <c:pt idx="6">
                  <c:v>0</c:v>
                </c:pt>
                <c:pt idx="7">
                  <c:v>0.2</c:v>
                </c:pt>
                <c:pt idx="8">
                  <c:v>0</c:v>
                </c:pt>
                <c:pt idx="9">
                  <c:v>0</c:v>
                </c:pt>
                <c:pt idx="10">
                  <c:v>0</c:v>
                </c:pt>
                <c:pt idx="11">
                  <c:v>0.6</c:v>
                </c:pt>
                <c:pt idx="12">
                  <c:v>0.6</c:v>
                </c:pt>
                <c:pt idx="13">
                  <c:v>0</c:v>
                </c:pt>
                <c:pt idx="14">
                  <c:v>0.8</c:v>
                </c:pt>
                <c:pt idx="15">
                  <c:v>0.2</c:v>
                </c:pt>
                <c:pt idx="16">
                  <c:v>0.2</c:v>
                </c:pt>
                <c:pt idx="17">
                  <c:v>0</c:v>
                </c:pt>
                <c:pt idx="18">
                  <c:v>2</c:v>
                </c:pt>
                <c:pt idx="19">
                  <c:v>3.2</c:v>
                </c:pt>
                <c:pt idx="20">
                  <c:v>1.2</c:v>
                </c:pt>
                <c:pt idx="21">
                  <c:v>3.4</c:v>
                </c:pt>
                <c:pt idx="22">
                  <c:v>4</c:v>
                </c:pt>
                <c:pt idx="23">
                  <c:v>0.2</c:v>
                </c:pt>
                <c:pt idx="24">
                  <c:v>0</c:v>
                </c:pt>
                <c:pt idx="25">
                  <c:v>1.2</c:v>
                </c:pt>
                <c:pt idx="26">
                  <c:v>2.2000000000000002</c:v>
                </c:pt>
                <c:pt idx="27">
                  <c:v>3.8</c:v>
                </c:pt>
                <c:pt idx="28">
                  <c:v>1.6</c:v>
                </c:pt>
                <c:pt idx="29">
                  <c:v>0.8</c:v>
                </c:pt>
                <c:pt idx="30">
                  <c:v>6.8</c:v>
                </c:pt>
                <c:pt idx="31">
                  <c:v>1.6</c:v>
                </c:pt>
                <c:pt idx="32">
                  <c:v>4.5999999999999996</c:v>
                </c:pt>
                <c:pt idx="33">
                  <c:v>0.2</c:v>
                </c:pt>
                <c:pt idx="34">
                  <c:v>5</c:v>
                </c:pt>
                <c:pt idx="35">
                  <c:v>7</c:v>
                </c:pt>
                <c:pt idx="36">
                  <c:v>6.4</c:v>
                </c:pt>
                <c:pt idx="37">
                  <c:v>3.2</c:v>
                </c:pt>
                <c:pt idx="38">
                  <c:v>3.8</c:v>
                </c:pt>
                <c:pt idx="39">
                  <c:v>2.6</c:v>
                </c:pt>
                <c:pt idx="40">
                  <c:v>2.2000000000000002</c:v>
                </c:pt>
              </c:numCache>
            </c:numRef>
          </c:val>
          <c:extLst>
            <c:ext xmlns:c16="http://schemas.microsoft.com/office/drawing/2014/chart" uri="{C3380CC4-5D6E-409C-BE32-E72D297353CC}">
              <c16:uniqueId val="{00000003-0ED2-4B65-9504-A4C88BD0F23A}"/>
            </c:ext>
          </c:extLst>
        </c:ser>
        <c:ser>
          <c:idx val="4"/>
          <c:order val="4"/>
          <c:tx>
            <c:v>HI</c:v>
          </c:tx>
          <c:spPr>
            <a:ln w="28575" cap="rnd">
              <a:solidFill>
                <a:schemeClr val="accent5"/>
              </a:solidFill>
              <a:round/>
            </a:ln>
            <a:effectLst/>
          </c:spPr>
          <c:marker>
            <c:symbol val="none"/>
          </c:marker>
          <c:val>
            <c:numRef>
              <c:f>'Av.discom.days per summer month'!$AA$51:$AA$91</c:f>
              <c:numCache>
                <c:formatCode>General</c:formatCode>
                <c:ptCount val="41"/>
                <c:pt idx="0">
                  <c:v>5.2</c:v>
                </c:pt>
                <c:pt idx="1">
                  <c:v>4.2</c:v>
                </c:pt>
                <c:pt idx="2">
                  <c:v>5.8</c:v>
                </c:pt>
                <c:pt idx="3">
                  <c:v>5.2</c:v>
                </c:pt>
                <c:pt idx="4">
                  <c:v>6.6</c:v>
                </c:pt>
                <c:pt idx="5">
                  <c:v>6.2</c:v>
                </c:pt>
                <c:pt idx="6">
                  <c:v>6.4</c:v>
                </c:pt>
                <c:pt idx="7">
                  <c:v>6.6</c:v>
                </c:pt>
                <c:pt idx="8">
                  <c:v>6.4</c:v>
                </c:pt>
                <c:pt idx="9">
                  <c:v>5.8</c:v>
                </c:pt>
                <c:pt idx="10">
                  <c:v>6.2</c:v>
                </c:pt>
                <c:pt idx="11">
                  <c:v>4.2</c:v>
                </c:pt>
                <c:pt idx="12">
                  <c:v>6.8</c:v>
                </c:pt>
                <c:pt idx="13">
                  <c:v>5.6</c:v>
                </c:pt>
                <c:pt idx="14">
                  <c:v>7</c:v>
                </c:pt>
                <c:pt idx="15">
                  <c:v>5</c:v>
                </c:pt>
                <c:pt idx="16">
                  <c:v>4.8</c:v>
                </c:pt>
                <c:pt idx="17">
                  <c:v>4.8</c:v>
                </c:pt>
                <c:pt idx="18">
                  <c:v>4.8</c:v>
                </c:pt>
                <c:pt idx="19">
                  <c:v>7</c:v>
                </c:pt>
                <c:pt idx="20">
                  <c:v>6.4</c:v>
                </c:pt>
                <c:pt idx="21">
                  <c:v>6.2</c:v>
                </c:pt>
                <c:pt idx="22">
                  <c:v>5.2</c:v>
                </c:pt>
                <c:pt idx="23">
                  <c:v>4.5999999999999996</c:v>
                </c:pt>
                <c:pt idx="24">
                  <c:v>5.8</c:v>
                </c:pt>
                <c:pt idx="25">
                  <c:v>4.4000000000000004</c:v>
                </c:pt>
                <c:pt idx="26">
                  <c:v>4.4000000000000004</c:v>
                </c:pt>
                <c:pt idx="27">
                  <c:v>6</c:v>
                </c:pt>
                <c:pt idx="28">
                  <c:v>6</c:v>
                </c:pt>
                <c:pt idx="29">
                  <c:v>4.5999999999999996</c:v>
                </c:pt>
                <c:pt idx="30">
                  <c:v>9</c:v>
                </c:pt>
                <c:pt idx="31">
                  <c:v>7.2</c:v>
                </c:pt>
                <c:pt idx="32">
                  <c:v>6.2</c:v>
                </c:pt>
                <c:pt idx="33">
                  <c:v>5.8</c:v>
                </c:pt>
                <c:pt idx="34">
                  <c:v>6.2</c:v>
                </c:pt>
                <c:pt idx="35">
                  <c:v>5.8</c:v>
                </c:pt>
                <c:pt idx="36">
                  <c:v>6.2</c:v>
                </c:pt>
                <c:pt idx="37">
                  <c:v>5.8</c:v>
                </c:pt>
                <c:pt idx="38">
                  <c:v>5.2</c:v>
                </c:pt>
                <c:pt idx="39">
                  <c:v>5.4</c:v>
                </c:pt>
                <c:pt idx="40">
                  <c:v>6.4</c:v>
                </c:pt>
              </c:numCache>
            </c:numRef>
          </c:val>
          <c:extLst>
            <c:ext xmlns:c16="http://schemas.microsoft.com/office/drawing/2014/chart" uri="{C3380CC4-5D6E-409C-BE32-E72D297353CC}">
              <c16:uniqueId val="{00000004-0ED2-4B65-9504-A4C88BD0F23A}"/>
            </c:ext>
          </c:extLst>
        </c:ser>
        <c:dLbls>
          <c:showLegendKey val="0"/>
          <c:showVal val="0"/>
          <c:showCatName val="0"/>
          <c:showSerName val="0"/>
          <c:showPercent val="0"/>
          <c:showBubbleSize val="0"/>
        </c:dLbls>
        <c:axId val="378731423"/>
        <c:axId val="378706943"/>
      </c:radarChart>
      <c:catAx>
        <c:axId val="3787314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6943"/>
        <c:crosses val="autoZero"/>
        <c:auto val="1"/>
        <c:lblAlgn val="ctr"/>
        <c:lblOffset val="100"/>
        <c:noMultiLvlLbl val="0"/>
      </c:catAx>
      <c:valAx>
        <c:axId val="37870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3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month'!$AD$51:$AD$91</c:f>
              <c:numCache>
                <c:formatCode>General</c:formatCode>
                <c:ptCount val="41"/>
                <c:pt idx="0">
                  <c:v>26.6</c:v>
                </c:pt>
                <c:pt idx="1">
                  <c:v>25</c:v>
                </c:pt>
                <c:pt idx="2">
                  <c:v>23.2</c:v>
                </c:pt>
                <c:pt idx="3">
                  <c:v>25.4</c:v>
                </c:pt>
                <c:pt idx="4">
                  <c:v>27.6</c:v>
                </c:pt>
                <c:pt idx="5">
                  <c:v>27</c:v>
                </c:pt>
                <c:pt idx="6">
                  <c:v>25.2</c:v>
                </c:pt>
                <c:pt idx="7">
                  <c:v>26.6</c:v>
                </c:pt>
                <c:pt idx="8">
                  <c:v>28</c:v>
                </c:pt>
                <c:pt idx="9">
                  <c:v>26.6</c:v>
                </c:pt>
                <c:pt idx="10">
                  <c:v>25</c:v>
                </c:pt>
                <c:pt idx="11">
                  <c:v>25.2</c:v>
                </c:pt>
                <c:pt idx="12">
                  <c:v>23</c:v>
                </c:pt>
                <c:pt idx="13">
                  <c:v>25</c:v>
                </c:pt>
                <c:pt idx="14">
                  <c:v>26.6</c:v>
                </c:pt>
                <c:pt idx="15">
                  <c:v>27.2</c:v>
                </c:pt>
                <c:pt idx="16">
                  <c:v>27.4</c:v>
                </c:pt>
                <c:pt idx="17">
                  <c:v>28</c:v>
                </c:pt>
                <c:pt idx="18">
                  <c:v>26.6</c:v>
                </c:pt>
                <c:pt idx="19">
                  <c:v>29.2</c:v>
                </c:pt>
                <c:pt idx="20">
                  <c:v>27.6</c:v>
                </c:pt>
                <c:pt idx="21">
                  <c:v>26.8</c:v>
                </c:pt>
                <c:pt idx="22">
                  <c:v>25.6</c:v>
                </c:pt>
                <c:pt idx="23">
                  <c:v>30</c:v>
                </c:pt>
                <c:pt idx="24">
                  <c:v>26.2</c:v>
                </c:pt>
                <c:pt idx="25">
                  <c:v>27</c:v>
                </c:pt>
                <c:pt idx="26">
                  <c:v>27.6</c:v>
                </c:pt>
                <c:pt idx="27">
                  <c:v>27.6</c:v>
                </c:pt>
                <c:pt idx="28">
                  <c:v>27.4</c:v>
                </c:pt>
                <c:pt idx="29">
                  <c:v>28</c:v>
                </c:pt>
                <c:pt idx="30">
                  <c:v>28.4</c:v>
                </c:pt>
                <c:pt idx="31">
                  <c:v>27.4</c:v>
                </c:pt>
                <c:pt idx="32">
                  <c:v>29.4</c:v>
                </c:pt>
                <c:pt idx="33">
                  <c:v>28.4</c:v>
                </c:pt>
                <c:pt idx="34">
                  <c:v>26.4</c:v>
                </c:pt>
                <c:pt idx="35">
                  <c:v>27.2</c:v>
                </c:pt>
                <c:pt idx="36">
                  <c:v>27.2</c:v>
                </c:pt>
                <c:pt idx="37">
                  <c:v>28</c:v>
                </c:pt>
                <c:pt idx="38">
                  <c:v>27.2</c:v>
                </c:pt>
                <c:pt idx="39">
                  <c:v>29</c:v>
                </c:pt>
                <c:pt idx="40">
                  <c:v>27</c:v>
                </c:pt>
              </c:numCache>
            </c:numRef>
          </c:val>
          <c:extLst>
            <c:ext xmlns:c16="http://schemas.microsoft.com/office/drawing/2014/chart" uri="{C3380CC4-5D6E-409C-BE32-E72D297353CC}">
              <c16:uniqueId val="{00000000-D2E6-4804-9F63-D4458DC026F7}"/>
            </c:ext>
          </c:extLst>
        </c:ser>
        <c:ser>
          <c:idx val="1"/>
          <c:order val="1"/>
          <c:tx>
            <c:v>ET</c:v>
          </c:tx>
          <c:spPr>
            <a:ln w="28575" cap="rnd">
              <a:solidFill>
                <a:schemeClr val="tx1"/>
              </a:solidFill>
              <a:round/>
            </a:ln>
            <a:effectLst/>
          </c:spPr>
          <c:marker>
            <c:symbol val="none"/>
          </c:marker>
          <c:val>
            <c:numRef>
              <c:f>'Av.discom.days per summer month'!$AE$51:$AE$91</c:f>
              <c:numCache>
                <c:formatCode>General</c:formatCode>
                <c:ptCount val="41"/>
                <c:pt idx="0">
                  <c:v>21.2</c:v>
                </c:pt>
                <c:pt idx="1">
                  <c:v>20.6</c:v>
                </c:pt>
                <c:pt idx="2">
                  <c:v>18.2</c:v>
                </c:pt>
                <c:pt idx="3">
                  <c:v>17.600000000000001</c:v>
                </c:pt>
                <c:pt idx="4">
                  <c:v>19.600000000000001</c:v>
                </c:pt>
                <c:pt idx="5">
                  <c:v>21.8</c:v>
                </c:pt>
                <c:pt idx="6">
                  <c:v>21.2</c:v>
                </c:pt>
                <c:pt idx="7">
                  <c:v>23.4</c:v>
                </c:pt>
                <c:pt idx="8">
                  <c:v>22.4</c:v>
                </c:pt>
                <c:pt idx="9">
                  <c:v>21.6</c:v>
                </c:pt>
                <c:pt idx="10">
                  <c:v>18.399999999999999</c:v>
                </c:pt>
                <c:pt idx="11">
                  <c:v>18.8</c:v>
                </c:pt>
                <c:pt idx="12">
                  <c:v>14.8</c:v>
                </c:pt>
                <c:pt idx="13">
                  <c:v>19.600000000000001</c:v>
                </c:pt>
                <c:pt idx="14">
                  <c:v>21.8</c:v>
                </c:pt>
                <c:pt idx="15">
                  <c:v>23.6</c:v>
                </c:pt>
                <c:pt idx="16">
                  <c:v>23.8</c:v>
                </c:pt>
                <c:pt idx="17">
                  <c:v>23.8</c:v>
                </c:pt>
                <c:pt idx="18">
                  <c:v>22.8</c:v>
                </c:pt>
                <c:pt idx="19">
                  <c:v>24.8</c:v>
                </c:pt>
                <c:pt idx="20">
                  <c:v>23.6</c:v>
                </c:pt>
                <c:pt idx="21">
                  <c:v>24.8</c:v>
                </c:pt>
                <c:pt idx="22">
                  <c:v>22.4</c:v>
                </c:pt>
                <c:pt idx="23">
                  <c:v>24.6</c:v>
                </c:pt>
                <c:pt idx="24">
                  <c:v>22.6</c:v>
                </c:pt>
                <c:pt idx="25">
                  <c:v>21.6</c:v>
                </c:pt>
                <c:pt idx="26">
                  <c:v>23.4</c:v>
                </c:pt>
                <c:pt idx="27">
                  <c:v>23.6</c:v>
                </c:pt>
                <c:pt idx="28">
                  <c:v>24.6</c:v>
                </c:pt>
                <c:pt idx="29">
                  <c:v>24.2</c:v>
                </c:pt>
                <c:pt idx="30">
                  <c:v>25.2</c:v>
                </c:pt>
                <c:pt idx="31">
                  <c:v>22.2</c:v>
                </c:pt>
                <c:pt idx="32">
                  <c:v>25</c:v>
                </c:pt>
                <c:pt idx="33">
                  <c:v>22.2</c:v>
                </c:pt>
                <c:pt idx="34">
                  <c:v>20.8</c:v>
                </c:pt>
                <c:pt idx="35">
                  <c:v>22.6</c:v>
                </c:pt>
                <c:pt idx="36">
                  <c:v>24.2</c:v>
                </c:pt>
                <c:pt idx="37">
                  <c:v>24.4</c:v>
                </c:pt>
                <c:pt idx="38">
                  <c:v>26.2</c:v>
                </c:pt>
                <c:pt idx="39">
                  <c:v>27.2</c:v>
                </c:pt>
                <c:pt idx="40">
                  <c:v>24</c:v>
                </c:pt>
              </c:numCache>
            </c:numRef>
          </c:val>
          <c:extLst>
            <c:ext xmlns:c16="http://schemas.microsoft.com/office/drawing/2014/chart" uri="{C3380CC4-5D6E-409C-BE32-E72D297353CC}">
              <c16:uniqueId val="{00000002-D2E6-4804-9F63-D4458DC026F7}"/>
            </c:ext>
          </c:extLst>
        </c:ser>
        <c:ser>
          <c:idx val="2"/>
          <c:order val="2"/>
          <c:tx>
            <c:v>HD</c:v>
          </c:tx>
          <c:spPr>
            <a:ln w="28575" cap="rnd">
              <a:solidFill>
                <a:srgbClr val="00B050"/>
              </a:solidFill>
              <a:round/>
            </a:ln>
            <a:effectLst/>
          </c:spPr>
          <c:marker>
            <c:symbol val="none"/>
          </c:marker>
          <c:val>
            <c:numRef>
              <c:f>'Av.discom.days per summer month'!$AF$51:$AF$91</c:f>
              <c:numCache>
                <c:formatCode>General</c:formatCode>
                <c:ptCount val="41"/>
                <c:pt idx="0">
                  <c:v>0.4</c:v>
                </c:pt>
                <c:pt idx="1">
                  <c:v>0.8</c:v>
                </c:pt>
                <c:pt idx="2">
                  <c:v>0</c:v>
                </c:pt>
                <c:pt idx="3">
                  <c:v>0.2</c:v>
                </c:pt>
                <c:pt idx="4">
                  <c:v>0.2</c:v>
                </c:pt>
                <c:pt idx="5">
                  <c:v>2.2000000000000002</c:v>
                </c:pt>
                <c:pt idx="6">
                  <c:v>0.6</c:v>
                </c:pt>
                <c:pt idx="7">
                  <c:v>2.4</c:v>
                </c:pt>
                <c:pt idx="8">
                  <c:v>1</c:v>
                </c:pt>
                <c:pt idx="9">
                  <c:v>0</c:v>
                </c:pt>
                <c:pt idx="10">
                  <c:v>0</c:v>
                </c:pt>
                <c:pt idx="11">
                  <c:v>0</c:v>
                </c:pt>
                <c:pt idx="12">
                  <c:v>1</c:v>
                </c:pt>
                <c:pt idx="13">
                  <c:v>0.2</c:v>
                </c:pt>
                <c:pt idx="14">
                  <c:v>0.8</c:v>
                </c:pt>
                <c:pt idx="15">
                  <c:v>1.4</c:v>
                </c:pt>
                <c:pt idx="16">
                  <c:v>2</c:v>
                </c:pt>
                <c:pt idx="17">
                  <c:v>0</c:v>
                </c:pt>
                <c:pt idx="18">
                  <c:v>4</c:v>
                </c:pt>
                <c:pt idx="19">
                  <c:v>3</c:v>
                </c:pt>
                <c:pt idx="20">
                  <c:v>5.2</c:v>
                </c:pt>
                <c:pt idx="21">
                  <c:v>4.2</c:v>
                </c:pt>
                <c:pt idx="22">
                  <c:v>3.8</c:v>
                </c:pt>
                <c:pt idx="23">
                  <c:v>1.6</c:v>
                </c:pt>
                <c:pt idx="24">
                  <c:v>1.4</c:v>
                </c:pt>
                <c:pt idx="25">
                  <c:v>1.2</c:v>
                </c:pt>
                <c:pt idx="26">
                  <c:v>1.2</c:v>
                </c:pt>
                <c:pt idx="27">
                  <c:v>2.8</c:v>
                </c:pt>
                <c:pt idx="28">
                  <c:v>3.6</c:v>
                </c:pt>
                <c:pt idx="29">
                  <c:v>1.8</c:v>
                </c:pt>
                <c:pt idx="30">
                  <c:v>6.8</c:v>
                </c:pt>
                <c:pt idx="31">
                  <c:v>1.8</c:v>
                </c:pt>
                <c:pt idx="32">
                  <c:v>4.2</c:v>
                </c:pt>
                <c:pt idx="33">
                  <c:v>0.4</c:v>
                </c:pt>
                <c:pt idx="34">
                  <c:v>1.2</c:v>
                </c:pt>
                <c:pt idx="35">
                  <c:v>5.6</c:v>
                </c:pt>
                <c:pt idx="36">
                  <c:v>3.4</c:v>
                </c:pt>
                <c:pt idx="37">
                  <c:v>6</c:v>
                </c:pt>
                <c:pt idx="38">
                  <c:v>1.8</c:v>
                </c:pt>
                <c:pt idx="39">
                  <c:v>2.2000000000000002</c:v>
                </c:pt>
                <c:pt idx="40">
                  <c:v>6.4</c:v>
                </c:pt>
              </c:numCache>
            </c:numRef>
          </c:val>
          <c:extLst>
            <c:ext xmlns:c16="http://schemas.microsoft.com/office/drawing/2014/chart" uri="{C3380CC4-5D6E-409C-BE32-E72D297353CC}">
              <c16:uniqueId val="{00000003-D2E6-4804-9F63-D4458DC026F7}"/>
            </c:ext>
          </c:extLst>
        </c:ser>
        <c:ser>
          <c:idx val="3"/>
          <c:order val="3"/>
          <c:tx>
            <c:v>WBGT</c:v>
          </c:tx>
          <c:spPr>
            <a:ln w="28575" cap="rnd">
              <a:solidFill>
                <a:srgbClr val="C00000"/>
              </a:solidFill>
              <a:round/>
            </a:ln>
            <a:effectLst/>
          </c:spPr>
          <c:marker>
            <c:symbol val="none"/>
          </c:marker>
          <c:val>
            <c:numRef>
              <c:f>'Av.discom.days per summer month'!$AG$51:$AG$91</c:f>
              <c:numCache>
                <c:formatCode>General</c:formatCode>
                <c:ptCount val="41"/>
                <c:pt idx="0">
                  <c:v>0</c:v>
                </c:pt>
                <c:pt idx="1">
                  <c:v>0</c:v>
                </c:pt>
                <c:pt idx="2">
                  <c:v>0</c:v>
                </c:pt>
                <c:pt idx="3">
                  <c:v>0</c:v>
                </c:pt>
                <c:pt idx="4">
                  <c:v>0.2</c:v>
                </c:pt>
                <c:pt idx="5">
                  <c:v>0</c:v>
                </c:pt>
                <c:pt idx="6">
                  <c:v>0</c:v>
                </c:pt>
                <c:pt idx="7">
                  <c:v>0.2</c:v>
                </c:pt>
                <c:pt idx="8">
                  <c:v>0</c:v>
                </c:pt>
                <c:pt idx="9">
                  <c:v>0</c:v>
                </c:pt>
                <c:pt idx="10">
                  <c:v>0</c:v>
                </c:pt>
                <c:pt idx="11">
                  <c:v>0.6</c:v>
                </c:pt>
                <c:pt idx="12">
                  <c:v>0.6</c:v>
                </c:pt>
                <c:pt idx="13">
                  <c:v>0</c:v>
                </c:pt>
                <c:pt idx="14">
                  <c:v>0.8</c:v>
                </c:pt>
                <c:pt idx="15">
                  <c:v>0.2</c:v>
                </c:pt>
                <c:pt idx="16">
                  <c:v>0.2</c:v>
                </c:pt>
                <c:pt idx="17">
                  <c:v>0</c:v>
                </c:pt>
                <c:pt idx="18">
                  <c:v>2</c:v>
                </c:pt>
                <c:pt idx="19">
                  <c:v>3.2</c:v>
                </c:pt>
                <c:pt idx="20">
                  <c:v>1.2</c:v>
                </c:pt>
                <c:pt idx="21">
                  <c:v>3.4</c:v>
                </c:pt>
                <c:pt idx="22">
                  <c:v>4</c:v>
                </c:pt>
                <c:pt idx="23">
                  <c:v>0.2</c:v>
                </c:pt>
                <c:pt idx="24">
                  <c:v>0</c:v>
                </c:pt>
                <c:pt idx="25">
                  <c:v>1.2</c:v>
                </c:pt>
                <c:pt idx="26">
                  <c:v>2.2000000000000002</c:v>
                </c:pt>
                <c:pt idx="27">
                  <c:v>3.8</c:v>
                </c:pt>
                <c:pt idx="28">
                  <c:v>1.6</c:v>
                </c:pt>
                <c:pt idx="29">
                  <c:v>0.8</c:v>
                </c:pt>
                <c:pt idx="30">
                  <c:v>6.8</c:v>
                </c:pt>
                <c:pt idx="31">
                  <c:v>1.6</c:v>
                </c:pt>
                <c:pt idx="32">
                  <c:v>4.5999999999999996</c:v>
                </c:pt>
                <c:pt idx="33">
                  <c:v>0.2</c:v>
                </c:pt>
                <c:pt idx="34">
                  <c:v>5</c:v>
                </c:pt>
                <c:pt idx="35">
                  <c:v>7</c:v>
                </c:pt>
                <c:pt idx="36">
                  <c:v>6.4</c:v>
                </c:pt>
                <c:pt idx="37">
                  <c:v>3.2</c:v>
                </c:pt>
                <c:pt idx="38">
                  <c:v>3.8</c:v>
                </c:pt>
                <c:pt idx="39">
                  <c:v>2.6</c:v>
                </c:pt>
                <c:pt idx="40">
                  <c:v>2.2000000000000002</c:v>
                </c:pt>
              </c:numCache>
            </c:numRef>
          </c:val>
          <c:extLst>
            <c:ext xmlns:c16="http://schemas.microsoft.com/office/drawing/2014/chart" uri="{C3380CC4-5D6E-409C-BE32-E72D297353CC}">
              <c16:uniqueId val="{00000004-D2E6-4804-9F63-D4458DC026F7}"/>
            </c:ext>
          </c:extLst>
        </c:ser>
        <c:ser>
          <c:idx val="4"/>
          <c:order val="4"/>
          <c:tx>
            <c:v>HI</c:v>
          </c:tx>
          <c:spPr>
            <a:ln w="28575" cap="rnd">
              <a:solidFill>
                <a:schemeClr val="accent5"/>
              </a:solidFill>
              <a:round/>
            </a:ln>
            <a:effectLst/>
          </c:spPr>
          <c:marker>
            <c:symbol val="none"/>
          </c:marker>
          <c:val>
            <c:numRef>
              <c:f>'Av.discom.days per summer month'!$AH$51:$AH$91</c:f>
              <c:numCache>
                <c:formatCode>General</c:formatCode>
                <c:ptCount val="41"/>
                <c:pt idx="0">
                  <c:v>15.6</c:v>
                </c:pt>
                <c:pt idx="1">
                  <c:v>14.4</c:v>
                </c:pt>
                <c:pt idx="2">
                  <c:v>10.8</c:v>
                </c:pt>
                <c:pt idx="3">
                  <c:v>10.6</c:v>
                </c:pt>
                <c:pt idx="4">
                  <c:v>10</c:v>
                </c:pt>
                <c:pt idx="5">
                  <c:v>13.6</c:v>
                </c:pt>
                <c:pt idx="6">
                  <c:v>14.2</c:v>
                </c:pt>
                <c:pt idx="7">
                  <c:v>15.4</c:v>
                </c:pt>
                <c:pt idx="8">
                  <c:v>17.600000000000001</c:v>
                </c:pt>
                <c:pt idx="9">
                  <c:v>11.6</c:v>
                </c:pt>
                <c:pt idx="10">
                  <c:v>10.8</c:v>
                </c:pt>
                <c:pt idx="11">
                  <c:v>10.199999999999999</c:v>
                </c:pt>
                <c:pt idx="12">
                  <c:v>11.2</c:v>
                </c:pt>
                <c:pt idx="13">
                  <c:v>12.2</c:v>
                </c:pt>
                <c:pt idx="14">
                  <c:v>12.2</c:v>
                </c:pt>
                <c:pt idx="15">
                  <c:v>14.8</c:v>
                </c:pt>
                <c:pt idx="16">
                  <c:v>17.600000000000001</c:v>
                </c:pt>
                <c:pt idx="17">
                  <c:v>15.2</c:v>
                </c:pt>
                <c:pt idx="18">
                  <c:v>19</c:v>
                </c:pt>
                <c:pt idx="19">
                  <c:v>19</c:v>
                </c:pt>
                <c:pt idx="20">
                  <c:v>20.6</c:v>
                </c:pt>
                <c:pt idx="21">
                  <c:v>19.600000000000001</c:v>
                </c:pt>
                <c:pt idx="22">
                  <c:v>19</c:v>
                </c:pt>
                <c:pt idx="23">
                  <c:v>19.399999999999999</c:v>
                </c:pt>
                <c:pt idx="24">
                  <c:v>16.8</c:v>
                </c:pt>
                <c:pt idx="25">
                  <c:v>16.600000000000001</c:v>
                </c:pt>
                <c:pt idx="26">
                  <c:v>17.600000000000001</c:v>
                </c:pt>
                <c:pt idx="27">
                  <c:v>19.399999999999999</c:v>
                </c:pt>
                <c:pt idx="28">
                  <c:v>20.8</c:v>
                </c:pt>
                <c:pt idx="29">
                  <c:v>19.2</c:v>
                </c:pt>
                <c:pt idx="30">
                  <c:v>21</c:v>
                </c:pt>
                <c:pt idx="31">
                  <c:v>17.600000000000001</c:v>
                </c:pt>
                <c:pt idx="32">
                  <c:v>21</c:v>
                </c:pt>
                <c:pt idx="33">
                  <c:v>15.8</c:v>
                </c:pt>
                <c:pt idx="34">
                  <c:v>16.2</c:v>
                </c:pt>
                <c:pt idx="35">
                  <c:v>17</c:v>
                </c:pt>
                <c:pt idx="36">
                  <c:v>22.8</c:v>
                </c:pt>
                <c:pt idx="37">
                  <c:v>19.8</c:v>
                </c:pt>
                <c:pt idx="38">
                  <c:v>20.2</c:v>
                </c:pt>
                <c:pt idx="39">
                  <c:v>21.4</c:v>
                </c:pt>
                <c:pt idx="40">
                  <c:v>19.600000000000001</c:v>
                </c:pt>
              </c:numCache>
            </c:numRef>
          </c:val>
          <c:extLst>
            <c:ext xmlns:c16="http://schemas.microsoft.com/office/drawing/2014/chart" uri="{C3380CC4-5D6E-409C-BE32-E72D297353CC}">
              <c16:uniqueId val="{00000005-D2E6-4804-9F63-D4458DC026F7}"/>
            </c:ext>
          </c:extLst>
        </c:ser>
        <c:dLbls>
          <c:showLegendKey val="0"/>
          <c:showVal val="0"/>
          <c:showCatName val="0"/>
          <c:showSerName val="0"/>
          <c:showPercent val="0"/>
          <c:showBubbleSize val="0"/>
        </c:dLbls>
        <c:axId val="460206111"/>
        <c:axId val="460213311"/>
      </c:radarChart>
      <c:catAx>
        <c:axId val="4602061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13311"/>
        <c:crosses val="autoZero"/>
        <c:auto val="1"/>
        <c:lblAlgn val="ctr"/>
        <c:lblOffset val="100"/>
        <c:noMultiLvlLbl val="0"/>
      </c:catAx>
      <c:valAx>
        <c:axId val="46021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06111"/>
        <c:crosses val="autoZero"/>
        <c:crossBetween val="between"/>
      </c:valAx>
      <c:spPr>
        <a:noFill/>
        <a:ln>
          <a:noFill/>
        </a:ln>
        <a:effectLst/>
      </c:spPr>
    </c:plotArea>
    <c:legend>
      <c:legendPos val="r"/>
      <c:layout>
        <c:manualLayout>
          <c:xMode val="edge"/>
          <c:yMode val="edge"/>
          <c:x val="0.75549674886390972"/>
          <c:y val="0.37964705255092535"/>
          <c:w val="0.1516841947655504"/>
          <c:h val="0.32097214509209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'Av.discom.days per summer month'!$AK$50</c:f>
              <c:strCache>
                <c:ptCount val="1"/>
                <c:pt idx="0">
                  <c:v>DI</c:v>
                </c:pt>
              </c:strCache>
            </c:strRef>
          </c:tx>
          <c:spPr>
            <a:ln w="28575" cap="rnd">
              <a:solidFill>
                <a:schemeClr val="bg1">
                  <a:lumMod val="50000"/>
                </a:schemeClr>
              </a:solidFill>
              <a:prstDash val="sysDash"/>
              <a:round/>
            </a:ln>
            <a:effectLst/>
          </c:spPr>
          <c:marker>
            <c:symbol val="none"/>
          </c:marker>
          <c:val>
            <c:numRef>
              <c:f>'Av.discom.days per summer month'!$AK$51:$AK$90</c:f>
              <c:numCache>
                <c:formatCode>General</c:formatCode>
                <c:ptCount val="40"/>
                <c:pt idx="0">
                  <c:v>30.6</c:v>
                </c:pt>
                <c:pt idx="1">
                  <c:v>30.4</c:v>
                </c:pt>
                <c:pt idx="2">
                  <c:v>30.6</c:v>
                </c:pt>
                <c:pt idx="3">
                  <c:v>30.6</c:v>
                </c:pt>
                <c:pt idx="4">
                  <c:v>30.6</c:v>
                </c:pt>
                <c:pt idx="5">
                  <c:v>30.6</c:v>
                </c:pt>
                <c:pt idx="6">
                  <c:v>30.6</c:v>
                </c:pt>
                <c:pt idx="7">
                  <c:v>30.6</c:v>
                </c:pt>
                <c:pt idx="8">
                  <c:v>30.6</c:v>
                </c:pt>
                <c:pt idx="9">
                  <c:v>30.6</c:v>
                </c:pt>
                <c:pt idx="10">
                  <c:v>30.6</c:v>
                </c:pt>
                <c:pt idx="11">
                  <c:v>30.6</c:v>
                </c:pt>
                <c:pt idx="12">
                  <c:v>30.6</c:v>
                </c:pt>
                <c:pt idx="13">
                  <c:v>30.6</c:v>
                </c:pt>
                <c:pt idx="14">
                  <c:v>30.6</c:v>
                </c:pt>
                <c:pt idx="15">
                  <c:v>30.6</c:v>
                </c:pt>
                <c:pt idx="16">
                  <c:v>30.6</c:v>
                </c:pt>
                <c:pt idx="17">
                  <c:v>30.6</c:v>
                </c:pt>
                <c:pt idx="18">
                  <c:v>30.6</c:v>
                </c:pt>
                <c:pt idx="19">
                  <c:v>30.6</c:v>
                </c:pt>
                <c:pt idx="20">
                  <c:v>30.6</c:v>
                </c:pt>
                <c:pt idx="21">
                  <c:v>30.6</c:v>
                </c:pt>
                <c:pt idx="22">
                  <c:v>30.6</c:v>
                </c:pt>
                <c:pt idx="23">
                  <c:v>30.6</c:v>
                </c:pt>
                <c:pt idx="24">
                  <c:v>30.6</c:v>
                </c:pt>
                <c:pt idx="25">
                  <c:v>30.4</c:v>
                </c:pt>
                <c:pt idx="26">
                  <c:v>30.6</c:v>
                </c:pt>
                <c:pt idx="27">
                  <c:v>30.6</c:v>
                </c:pt>
                <c:pt idx="28">
                  <c:v>30.6</c:v>
                </c:pt>
                <c:pt idx="29">
                  <c:v>30.6</c:v>
                </c:pt>
                <c:pt idx="30">
                  <c:v>30.4</c:v>
                </c:pt>
                <c:pt idx="31">
                  <c:v>30.6</c:v>
                </c:pt>
                <c:pt idx="32">
                  <c:v>30.6</c:v>
                </c:pt>
                <c:pt idx="33">
                  <c:v>30.4</c:v>
                </c:pt>
                <c:pt idx="34">
                  <c:v>30.6</c:v>
                </c:pt>
                <c:pt idx="35">
                  <c:v>30.6</c:v>
                </c:pt>
                <c:pt idx="36">
                  <c:v>30.6</c:v>
                </c:pt>
                <c:pt idx="37">
                  <c:v>30.6</c:v>
                </c:pt>
                <c:pt idx="38">
                  <c:v>30.6</c:v>
                </c:pt>
                <c:pt idx="39">
                  <c:v>30.6</c:v>
                </c:pt>
              </c:numCache>
            </c:numRef>
          </c:val>
          <c:extLst>
            <c:ext xmlns:c16="http://schemas.microsoft.com/office/drawing/2014/chart" uri="{C3380CC4-5D6E-409C-BE32-E72D297353CC}">
              <c16:uniqueId val="{00000000-832D-4885-B26C-CA566889454E}"/>
            </c:ext>
          </c:extLst>
        </c:ser>
        <c:ser>
          <c:idx val="1"/>
          <c:order val="1"/>
          <c:tx>
            <c:strRef>
              <c:f>'Av.discom.days per summer month'!$AL$50</c:f>
              <c:strCache>
                <c:ptCount val="1"/>
                <c:pt idx="0">
                  <c:v>ET</c:v>
                </c:pt>
              </c:strCache>
            </c:strRef>
          </c:tx>
          <c:spPr>
            <a:ln w="28575" cap="rnd">
              <a:solidFill>
                <a:schemeClr val="tx1"/>
              </a:solidFill>
              <a:round/>
            </a:ln>
            <a:effectLst/>
          </c:spPr>
          <c:marker>
            <c:symbol val="none"/>
          </c:marker>
          <c:val>
            <c:numRef>
              <c:f>'Av.discom.days per summer month'!$AL$51:$AL$90</c:f>
              <c:numCache>
                <c:formatCode>General</c:formatCode>
                <c:ptCount val="40"/>
                <c:pt idx="0">
                  <c:v>30.6</c:v>
                </c:pt>
                <c:pt idx="1">
                  <c:v>29.8</c:v>
                </c:pt>
                <c:pt idx="2">
                  <c:v>30.4</c:v>
                </c:pt>
                <c:pt idx="3">
                  <c:v>30.2</c:v>
                </c:pt>
                <c:pt idx="4">
                  <c:v>30.2</c:v>
                </c:pt>
                <c:pt idx="5">
                  <c:v>30.6</c:v>
                </c:pt>
                <c:pt idx="6">
                  <c:v>30.2</c:v>
                </c:pt>
                <c:pt idx="7">
                  <c:v>30.6</c:v>
                </c:pt>
                <c:pt idx="8">
                  <c:v>30.6</c:v>
                </c:pt>
                <c:pt idx="9">
                  <c:v>30.2</c:v>
                </c:pt>
                <c:pt idx="10">
                  <c:v>29.8</c:v>
                </c:pt>
                <c:pt idx="11">
                  <c:v>29.8</c:v>
                </c:pt>
                <c:pt idx="12">
                  <c:v>29.6</c:v>
                </c:pt>
                <c:pt idx="13">
                  <c:v>29.4</c:v>
                </c:pt>
                <c:pt idx="14">
                  <c:v>30</c:v>
                </c:pt>
                <c:pt idx="15">
                  <c:v>30.4</c:v>
                </c:pt>
                <c:pt idx="16">
                  <c:v>30.6</c:v>
                </c:pt>
                <c:pt idx="17">
                  <c:v>30.2</c:v>
                </c:pt>
                <c:pt idx="18">
                  <c:v>30.6</c:v>
                </c:pt>
                <c:pt idx="19">
                  <c:v>30.6</c:v>
                </c:pt>
                <c:pt idx="20">
                  <c:v>30.6</c:v>
                </c:pt>
                <c:pt idx="21">
                  <c:v>30.6</c:v>
                </c:pt>
                <c:pt idx="22">
                  <c:v>30.6</c:v>
                </c:pt>
                <c:pt idx="23">
                  <c:v>30.4</c:v>
                </c:pt>
                <c:pt idx="24">
                  <c:v>30.4</c:v>
                </c:pt>
                <c:pt idx="25">
                  <c:v>29.6</c:v>
                </c:pt>
                <c:pt idx="26">
                  <c:v>30.6</c:v>
                </c:pt>
                <c:pt idx="27">
                  <c:v>30.4</c:v>
                </c:pt>
                <c:pt idx="28">
                  <c:v>30.6</c:v>
                </c:pt>
                <c:pt idx="29">
                  <c:v>30.6</c:v>
                </c:pt>
                <c:pt idx="30">
                  <c:v>30.2</c:v>
                </c:pt>
                <c:pt idx="31">
                  <c:v>30.2</c:v>
                </c:pt>
                <c:pt idx="32">
                  <c:v>30.6</c:v>
                </c:pt>
                <c:pt idx="33">
                  <c:v>30</c:v>
                </c:pt>
                <c:pt idx="34">
                  <c:v>30.6</c:v>
                </c:pt>
                <c:pt idx="35">
                  <c:v>30.6</c:v>
                </c:pt>
                <c:pt idx="36">
                  <c:v>30.6</c:v>
                </c:pt>
                <c:pt idx="37">
                  <c:v>30.6</c:v>
                </c:pt>
                <c:pt idx="38">
                  <c:v>30.6</c:v>
                </c:pt>
                <c:pt idx="39">
                  <c:v>30.6</c:v>
                </c:pt>
              </c:numCache>
            </c:numRef>
          </c:val>
          <c:extLst>
            <c:ext xmlns:c16="http://schemas.microsoft.com/office/drawing/2014/chart" uri="{C3380CC4-5D6E-409C-BE32-E72D297353CC}">
              <c16:uniqueId val="{00000001-832D-4885-B26C-CA566889454E}"/>
            </c:ext>
          </c:extLst>
        </c:ser>
        <c:ser>
          <c:idx val="2"/>
          <c:order val="2"/>
          <c:tx>
            <c:strRef>
              <c:f>'Av.discom.days per summer month'!$AM$50</c:f>
              <c:strCache>
                <c:ptCount val="1"/>
                <c:pt idx="0">
                  <c:v>HD</c:v>
                </c:pt>
              </c:strCache>
            </c:strRef>
          </c:tx>
          <c:spPr>
            <a:ln w="28575" cap="rnd">
              <a:solidFill>
                <a:srgbClr val="00B050"/>
              </a:solidFill>
              <a:round/>
            </a:ln>
            <a:effectLst/>
          </c:spPr>
          <c:marker>
            <c:symbol val="none"/>
          </c:marker>
          <c:val>
            <c:numRef>
              <c:f>'Av.discom.days per summer month'!$AM$51:$AM$90</c:f>
              <c:numCache>
                <c:formatCode>General</c:formatCode>
                <c:ptCount val="40"/>
                <c:pt idx="0">
                  <c:v>18.600000000000001</c:v>
                </c:pt>
                <c:pt idx="1">
                  <c:v>20</c:v>
                </c:pt>
                <c:pt idx="2">
                  <c:v>19</c:v>
                </c:pt>
                <c:pt idx="3">
                  <c:v>18</c:v>
                </c:pt>
                <c:pt idx="4">
                  <c:v>9.6</c:v>
                </c:pt>
                <c:pt idx="5">
                  <c:v>17</c:v>
                </c:pt>
                <c:pt idx="6">
                  <c:v>18.399999999999999</c:v>
                </c:pt>
                <c:pt idx="7">
                  <c:v>19.600000000000001</c:v>
                </c:pt>
                <c:pt idx="8">
                  <c:v>18.600000000000001</c:v>
                </c:pt>
                <c:pt idx="9">
                  <c:v>19.8</c:v>
                </c:pt>
                <c:pt idx="10">
                  <c:v>21.2</c:v>
                </c:pt>
                <c:pt idx="11">
                  <c:v>17.600000000000001</c:v>
                </c:pt>
                <c:pt idx="12">
                  <c:v>16.600000000000001</c:v>
                </c:pt>
                <c:pt idx="13">
                  <c:v>20.399999999999999</c:v>
                </c:pt>
                <c:pt idx="14">
                  <c:v>15.6</c:v>
                </c:pt>
                <c:pt idx="15">
                  <c:v>20.8</c:v>
                </c:pt>
                <c:pt idx="16">
                  <c:v>22.6</c:v>
                </c:pt>
                <c:pt idx="17">
                  <c:v>20.8</c:v>
                </c:pt>
                <c:pt idx="18">
                  <c:v>25.4</c:v>
                </c:pt>
                <c:pt idx="19">
                  <c:v>24.2</c:v>
                </c:pt>
                <c:pt idx="20">
                  <c:v>18.8</c:v>
                </c:pt>
                <c:pt idx="21">
                  <c:v>22</c:v>
                </c:pt>
                <c:pt idx="22">
                  <c:v>22</c:v>
                </c:pt>
                <c:pt idx="23">
                  <c:v>22.2</c:v>
                </c:pt>
                <c:pt idx="24">
                  <c:v>20</c:v>
                </c:pt>
                <c:pt idx="25">
                  <c:v>19.8</c:v>
                </c:pt>
                <c:pt idx="26">
                  <c:v>24</c:v>
                </c:pt>
                <c:pt idx="27">
                  <c:v>23.6</c:v>
                </c:pt>
                <c:pt idx="28">
                  <c:v>20.8</c:v>
                </c:pt>
                <c:pt idx="29">
                  <c:v>22.8</c:v>
                </c:pt>
                <c:pt idx="30">
                  <c:v>24.2</c:v>
                </c:pt>
                <c:pt idx="31">
                  <c:v>22</c:v>
                </c:pt>
                <c:pt idx="32">
                  <c:v>22.8</c:v>
                </c:pt>
                <c:pt idx="33">
                  <c:v>19.600000000000001</c:v>
                </c:pt>
                <c:pt idx="34">
                  <c:v>23.8</c:v>
                </c:pt>
                <c:pt idx="35">
                  <c:v>27</c:v>
                </c:pt>
                <c:pt idx="36">
                  <c:v>24</c:v>
                </c:pt>
                <c:pt idx="37">
                  <c:v>26</c:v>
                </c:pt>
                <c:pt idx="38">
                  <c:v>25.6</c:v>
                </c:pt>
                <c:pt idx="39">
                  <c:v>27</c:v>
                </c:pt>
              </c:numCache>
            </c:numRef>
          </c:val>
          <c:extLst>
            <c:ext xmlns:c16="http://schemas.microsoft.com/office/drawing/2014/chart" uri="{C3380CC4-5D6E-409C-BE32-E72D297353CC}">
              <c16:uniqueId val="{00000002-832D-4885-B26C-CA566889454E}"/>
            </c:ext>
          </c:extLst>
        </c:ser>
        <c:ser>
          <c:idx val="3"/>
          <c:order val="3"/>
          <c:tx>
            <c:strRef>
              <c:f>'Av.discom.days per summer month'!$AN$50</c:f>
              <c:strCache>
                <c:ptCount val="1"/>
                <c:pt idx="0">
                  <c:v>WBGT</c:v>
                </c:pt>
              </c:strCache>
            </c:strRef>
          </c:tx>
          <c:spPr>
            <a:ln w="28575" cap="rnd">
              <a:solidFill>
                <a:srgbClr val="C00000"/>
              </a:solidFill>
              <a:round/>
            </a:ln>
            <a:effectLst/>
          </c:spPr>
          <c:marker>
            <c:symbol val="none"/>
          </c:marker>
          <c:val>
            <c:numRef>
              <c:f>'Av.discom.days per summer month'!$AN$51:$AN$90</c:f>
              <c:numCache>
                <c:formatCode>General</c:formatCode>
                <c:ptCount val="40"/>
                <c:pt idx="0">
                  <c:v>24.2</c:v>
                </c:pt>
                <c:pt idx="1">
                  <c:v>24.2</c:v>
                </c:pt>
                <c:pt idx="2">
                  <c:v>28</c:v>
                </c:pt>
                <c:pt idx="3">
                  <c:v>27.4</c:v>
                </c:pt>
                <c:pt idx="4">
                  <c:v>22.2</c:v>
                </c:pt>
                <c:pt idx="5">
                  <c:v>26.8</c:v>
                </c:pt>
                <c:pt idx="6">
                  <c:v>24.8</c:v>
                </c:pt>
                <c:pt idx="7">
                  <c:v>27.8</c:v>
                </c:pt>
                <c:pt idx="8">
                  <c:v>26.6</c:v>
                </c:pt>
                <c:pt idx="9">
                  <c:v>23</c:v>
                </c:pt>
                <c:pt idx="10">
                  <c:v>25.2</c:v>
                </c:pt>
                <c:pt idx="11">
                  <c:v>23.6</c:v>
                </c:pt>
                <c:pt idx="12">
                  <c:v>22.4</c:v>
                </c:pt>
                <c:pt idx="13">
                  <c:v>26</c:v>
                </c:pt>
                <c:pt idx="14">
                  <c:v>24.6</c:v>
                </c:pt>
                <c:pt idx="15">
                  <c:v>26.8</c:v>
                </c:pt>
                <c:pt idx="16">
                  <c:v>28.2</c:v>
                </c:pt>
                <c:pt idx="17">
                  <c:v>25.4</c:v>
                </c:pt>
                <c:pt idx="18">
                  <c:v>28</c:v>
                </c:pt>
                <c:pt idx="19">
                  <c:v>27.4</c:v>
                </c:pt>
                <c:pt idx="20">
                  <c:v>26.6</c:v>
                </c:pt>
                <c:pt idx="21">
                  <c:v>26</c:v>
                </c:pt>
                <c:pt idx="22">
                  <c:v>26.6</c:v>
                </c:pt>
                <c:pt idx="23">
                  <c:v>26.8</c:v>
                </c:pt>
                <c:pt idx="24">
                  <c:v>25.8</c:v>
                </c:pt>
                <c:pt idx="25">
                  <c:v>25.8</c:v>
                </c:pt>
                <c:pt idx="26">
                  <c:v>27.8</c:v>
                </c:pt>
                <c:pt idx="27">
                  <c:v>26.8</c:v>
                </c:pt>
                <c:pt idx="28">
                  <c:v>25</c:v>
                </c:pt>
                <c:pt idx="29">
                  <c:v>26.2</c:v>
                </c:pt>
                <c:pt idx="30">
                  <c:v>27.4</c:v>
                </c:pt>
                <c:pt idx="31">
                  <c:v>28</c:v>
                </c:pt>
                <c:pt idx="32">
                  <c:v>26.8</c:v>
                </c:pt>
                <c:pt idx="33">
                  <c:v>24.8</c:v>
                </c:pt>
                <c:pt idx="34">
                  <c:v>28</c:v>
                </c:pt>
                <c:pt idx="35">
                  <c:v>29.6</c:v>
                </c:pt>
                <c:pt idx="36">
                  <c:v>28</c:v>
                </c:pt>
                <c:pt idx="37">
                  <c:v>29.4</c:v>
                </c:pt>
                <c:pt idx="38">
                  <c:v>27.6</c:v>
                </c:pt>
                <c:pt idx="39">
                  <c:v>28.6</c:v>
                </c:pt>
              </c:numCache>
            </c:numRef>
          </c:val>
          <c:extLst>
            <c:ext xmlns:c16="http://schemas.microsoft.com/office/drawing/2014/chart" uri="{C3380CC4-5D6E-409C-BE32-E72D297353CC}">
              <c16:uniqueId val="{00000003-832D-4885-B26C-CA566889454E}"/>
            </c:ext>
          </c:extLst>
        </c:ser>
        <c:ser>
          <c:idx val="4"/>
          <c:order val="4"/>
          <c:tx>
            <c:strRef>
              <c:f>'Av.discom.days per summer month'!$AO$50</c:f>
              <c:strCache>
                <c:ptCount val="1"/>
                <c:pt idx="0">
                  <c:v>HI</c:v>
                </c:pt>
              </c:strCache>
            </c:strRef>
          </c:tx>
          <c:spPr>
            <a:ln w="28575" cap="rnd">
              <a:solidFill>
                <a:schemeClr val="accent5"/>
              </a:solidFill>
              <a:round/>
            </a:ln>
            <a:effectLst/>
          </c:spPr>
          <c:marker>
            <c:symbol val="none"/>
          </c:marker>
          <c:val>
            <c:numRef>
              <c:f>'Av.discom.days per summer month'!$AO$51:$AO$90</c:f>
              <c:numCache>
                <c:formatCode>General</c:formatCode>
                <c:ptCount val="40"/>
                <c:pt idx="0">
                  <c:v>29.2</c:v>
                </c:pt>
                <c:pt idx="1">
                  <c:v>28.8</c:v>
                </c:pt>
                <c:pt idx="2">
                  <c:v>30.2</c:v>
                </c:pt>
                <c:pt idx="3">
                  <c:v>30.2</c:v>
                </c:pt>
                <c:pt idx="4">
                  <c:v>28.8</c:v>
                </c:pt>
                <c:pt idx="5">
                  <c:v>30</c:v>
                </c:pt>
                <c:pt idx="6">
                  <c:v>29.2</c:v>
                </c:pt>
                <c:pt idx="7">
                  <c:v>30.6</c:v>
                </c:pt>
                <c:pt idx="8">
                  <c:v>30.6</c:v>
                </c:pt>
                <c:pt idx="9">
                  <c:v>29.8</c:v>
                </c:pt>
                <c:pt idx="10">
                  <c:v>29.6</c:v>
                </c:pt>
                <c:pt idx="11">
                  <c:v>28.6</c:v>
                </c:pt>
                <c:pt idx="12">
                  <c:v>28</c:v>
                </c:pt>
                <c:pt idx="13">
                  <c:v>28</c:v>
                </c:pt>
                <c:pt idx="14">
                  <c:v>29</c:v>
                </c:pt>
                <c:pt idx="15">
                  <c:v>29.8</c:v>
                </c:pt>
                <c:pt idx="16">
                  <c:v>30.6</c:v>
                </c:pt>
                <c:pt idx="17">
                  <c:v>29.8</c:v>
                </c:pt>
                <c:pt idx="18">
                  <c:v>30.4</c:v>
                </c:pt>
                <c:pt idx="19">
                  <c:v>30.4</c:v>
                </c:pt>
                <c:pt idx="20">
                  <c:v>30</c:v>
                </c:pt>
                <c:pt idx="21">
                  <c:v>30.2</c:v>
                </c:pt>
                <c:pt idx="22">
                  <c:v>30.2</c:v>
                </c:pt>
                <c:pt idx="23">
                  <c:v>30</c:v>
                </c:pt>
                <c:pt idx="24">
                  <c:v>29.8</c:v>
                </c:pt>
                <c:pt idx="25">
                  <c:v>29.6</c:v>
                </c:pt>
                <c:pt idx="26">
                  <c:v>30.6</c:v>
                </c:pt>
                <c:pt idx="27">
                  <c:v>30.4</c:v>
                </c:pt>
                <c:pt idx="28">
                  <c:v>29.6</c:v>
                </c:pt>
                <c:pt idx="29">
                  <c:v>29.6</c:v>
                </c:pt>
                <c:pt idx="30">
                  <c:v>29.8</c:v>
                </c:pt>
                <c:pt idx="31">
                  <c:v>29.6</c:v>
                </c:pt>
                <c:pt idx="32">
                  <c:v>30.6</c:v>
                </c:pt>
                <c:pt idx="33">
                  <c:v>28.6</c:v>
                </c:pt>
                <c:pt idx="34">
                  <c:v>30.4</c:v>
                </c:pt>
                <c:pt idx="35">
                  <c:v>30.6</c:v>
                </c:pt>
                <c:pt idx="36">
                  <c:v>30.6</c:v>
                </c:pt>
                <c:pt idx="37">
                  <c:v>30.6</c:v>
                </c:pt>
                <c:pt idx="38">
                  <c:v>29.6</c:v>
                </c:pt>
                <c:pt idx="39">
                  <c:v>30.6</c:v>
                </c:pt>
              </c:numCache>
            </c:numRef>
          </c:val>
          <c:extLst>
            <c:ext xmlns:c16="http://schemas.microsoft.com/office/drawing/2014/chart" uri="{C3380CC4-5D6E-409C-BE32-E72D297353CC}">
              <c16:uniqueId val="{00000004-832D-4885-B26C-CA566889454E}"/>
            </c:ext>
          </c:extLst>
        </c:ser>
        <c:dLbls>
          <c:showLegendKey val="0"/>
          <c:showVal val="0"/>
          <c:showCatName val="0"/>
          <c:showSerName val="0"/>
          <c:showPercent val="0"/>
          <c:showBubbleSize val="0"/>
        </c:dLbls>
        <c:axId val="288399871"/>
        <c:axId val="288391231"/>
      </c:radarChart>
      <c:catAx>
        <c:axId val="288399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1231"/>
        <c:crosses val="autoZero"/>
        <c:auto val="1"/>
        <c:lblAlgn val="ctr"/>
        <c:lblOffset val="100"/>
        <c:noMultiLvlLbl val="0"/>
      </c:catAx>
      <c:valAx>
        <c:axId val="28839123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34011373578304"/>
          <c:y val="0.15141221930592008"/>
          <c:w val="0.4722357830271216"/>
          <c:h val="0.78705963837853599"/>
        </c:manualLayout>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month'!$AR$51:$AR$91</c:f>
              <c:numCache>
                <c:formatCode>General</c:formatCode>
                <c:ptCount val="41"/>
                <c:pt idx="0">
                  <c:v>29.2</c:v>
                </c:pt>
                <c:pt idx="1">
                  <c:v>28.8</c:v>
                </c:pt>
                <c:pt idx="2">
                  <c:v>29.4</c:v>
                </c:pt>
                <c:pt idx="3">
                  <c:v>29.2</c:v>
                </c:pt>
                <c:pt idx="4">
                  <c:v>28.4</c:v>
                </c:pt>
                <c:pt idx="5">
                  <c:v>29.8</c:v>
                </c:pt>
                <c:pt idx="6">
                  <c:v>30</c:v>
                </c:pt>
                <c:pt idx="7">
                  <c:v>29.6</c:v>
                </c:pt>
                <c:pt idx="8">
                  <c:v>30.4</c:v>
                </c:pt>
                <c:pt idx="9">
                  <c:v>29.2</c:v>
                </c:pt>
                <c:pt idx="10">
                  <c:v>28.6</c:v>
                </c:pt>
                <c:pt idx="11">
                  <c:v>26.4</c:v>
                </c:pt>
                <c:pt idx="12">
                  <c:v>28.2</c:v>
                </c:pt>
                <c:pt idx="13">
                  <c:v>28</c:v>
                </c:pt>
                <c:pt idx="14">
                  <c:v>29.4</c:v>
                </c:pt>
                <c:pt idx="15">
                  <c:v>28.8</c:v>
                </c:pt>
                <c:pt idx="16">
                  <c:v>30.2</c:v>
                </c:pt>
                <c:pt idx="17">
                  <c:v>28.4</c:v>
                </c:pt>
                <c:pt idx="18">
                  <c:v>29.2</c:v>
                </c:pt>
                <c:pt idx="19">
                  <c:v>30.6</c:v>
                </c:pt>
                <c:pt idx="20">
                  <c:v>30.6</c:v>
                </c:pt>
                <c:pt idx="21">
                  <c:v>30.4</c:v>
                </c:pt>
                <c:pt idx="22">
                  <c:v>30.6</c:v>
                </c:pt>
                <c:pt idx="23">
                  <c:v>29.2</c:v>
                </c:pt>
                <c:pt idx="24">
                  <c:v>30.2</c:v>
                </c:pt>
                <c:pt idx="25">
                  <c:v>28.6</c:v>
                </c:pt>
                <c:pt idx="26">
                  <c:v>30.6</c:v>
                </c:pt>
                <c:pt idx="27">
                  <c:v>30.2</c:v>
                </c:pt>
                <c:pt idx="28">
                  <c:v>30.4</c:v>
                </c:pt>
                <c:pt idx="29">
                  <c:v>30</c:v>
                </c:pt>
                <c:pt idx="30">
                  <c:v>29.6</c:v>
                </c:pt>
                <c:pt idx="31">
                  <c:v>29.6</c:v>
                </c:pt>
                <c:pt idx="32">
                  <c:v>30.6</c:v>
                </c:pt>
                <c:pt idx="33">
                  <c:v>28.8</c:v>
                </c:pt>
                <c:pt idx="34">
                  <c:v>30.6</c:v>
                </c:pt>
                <c:pt idx="35">
                  <c:v>30.2</c:v>
                </c:pt>
                <c:pt idx="36">
                  <c:v>30.4</c:v>
                </c:pt>
                <c:pt idx="37">
                  <c:v>30.6</c:v>
                </c:pt>
                <c:pt idx="38">
                  <c:v>29.6</c:v>
                </c:pt>
                <c:pt idx="39">
                  <c:v>29.2</c:v>
                </c:pt>
                <c:pt idx="40">
                  <c:v>29.8</c:v>
                </c:pt>
              </c:numCache>
            </c:numRef>
          </c:val>
          <c:extLst>
            <c:ext xmlns:c16="http://schemas.microsoft.com/office/drawing/2014/chart" uri="{C3380CC4-5D6E-409C-BE32-E72D297353CC}">
              <c16:uniqueId val="{00000000-C840-47C9-9596-72B229D6D35A}"/>
            </c:ext>
          </c:extLst>
        </c:ser>
        <c:ser>
          <c:idx val="1"/>
          <c:order val="1"/>
          <c:tx>
            <c:v>ET</c:v>
          </c:tx>
          <c:spPr>
            <a:ln w="28575" cap="rnd">
              <a:solidFill>
                <a:schemeClr val="tx1"/>
              </a:solidFill>
              <a:round/>
            </a:ln>
            <a:effectLst/>
          </c:spPr>
          <c:marker>
            <c:symbol val="none"/>
          </c:marker>
          <c:val>
            <c:numRef>
              <c:f>'Av.discom.days per summer month'!$AS$51:$AS$91</c:f>
              <c:numCache>
                <c:formatCode>General</c:formatCode>
                <c:ptCount val="41"/>
                <c:pt idx="0">
                  <c:v>27.4</c:v>
                </c:pt>
                <c:pt idx="1">
                  <c:v>26</c:v>
                </c:pt>
                <c:pt idx="2">
                  <c:v>26.6</c:v>
                </c:pt>
                <c:pt idx="3">
                  <c:v>26.6</c:v>
                </c:pt>
                <c:pt idx="4">
                  <c:v>25</c:v>
                </c:pt>
                <c:pt idx="5">
                  <c:v>28.4</c:v>
                </c:pt>
                <c:pt idx="6">
                  <c:v>27</c:v>
                </c:pt>
                <c:pt idx="7">
                  <c:v>27.8</c:v>
                </c:pt>
                <c:pt idx="8">
                  <c:v>26.6</c:v>
                </c:pt>
                <c:pt idx="9">
                  <c:v>25.8</c:v>
                </c:pt>
                <c:pt idx="10">
                  <c:v>27</c:v>
                </c:pt>
                <c:pt idx="11">
                  <c:v>21.8</c:v>
                </c:pt>
                <c:pt idx="12">
                  <c:v>25.2</c:v>
                </c:pt>
                <c:pt idx="13">
                  <c:v>25.8</c:v>
                </c:pt>
                <c:pt idx="14">
                  <c:v>25.4</c:v>
                </c:pt>
                <c:pt idx="15">
                  <c:v>26.6</c:v>
                </c:pt>
                <c:pt idx="16">
                  <c:v>28.8</c:v>
                </c:pt>
                <c:pt idx="17">
                  <c:v>26.8</c:v>
                </c:pt>
                <c:pt idx="18">
                  <c:v>27.6</c:v>
                </c:pt>
                <c:pt idx="19">
                  <c:v>28.4</c:v>
                </c:pt>
                <c:pt idx="20">
                  <c:v>28.2</c:v>
                </c:pt>
                <c:pt idx="21">
                  <c:v>28.6</c:v>
                </c:pt>
                <c:pt idx="22">
                  <c:v>28.4</c:v>
                </c:pt>
                <c:pt idx="23">
                  <c:v>27.4</c:v>
                </c:pt>
                <c:pt idx="24">
                  <c:v>26.2</c:v>
                </c:pt>
                <c:pt idx="25">
                  <c:v>26.8</c:v>
                </c:pt>
                <c:pt idx="26">
                  <c:v>29.8</c:v>
                </c:pt>
                <c:pt idx="27">
                  <c:v>28.6</c:v>
                </c:pt>
                <c:pt idx="28">
                  <c:v>27.4</c:v>
                </c:pt>
                <c:pt idx="29">
                  <c:v>26.6</c:v>
                </c:pt>
                <c:pt idx="30">
                  <c:v>28.2</c:v>
                </c:pt>
                <c:pt idx="31">
                  <c:v>28.8</c:v>
                </c:pt>
                <c:pt idx="32">
                  <c:v>28.8</c:v>
                </c:pt>
                <c:pt idx="33">
                  <c:v>26.6</c:v>
                </c:pt>
                <c:pt idx="34">
                  <c:v>28.8</c:v>
                </c:pt>
                <c:pt idx="35">
                  <c:v>27</c:v>
                </c:pt>
                <c:pt idx="36">
                  <c:v>29.6</c:v>
                </c:pt>
                <c:pt idx="37">
                  <c:v>28.8</c:v>
                </c:pt>
                <c:pt idx="38">
                  <c:v>27.6</c:v>
                </c:pt>
                <c:pt idx="39">
                  <c:v>27.2</c:v>
                </c:pt>
                <c:pt idx="40">
                  <c:v>27.4</c:v>
                </c:pt>
              </c:numCache>
            </c:numRef>
          </c:val>
          <c:extLst>
            <c:ext xmlns:c16="http://schemas.microsoft.com/office/drawing/2014/chart" uri="{C3380CC4-5D6E-409C-BE32-E72D297353CC}">
              <c16:uniqueId val="{00000001-C840-47C9-9596-72B229D6D35A}"/>
            </c:ext>
          </c:extLst>
        </c:ser>
        <c:ser>
          <c:idx val="2"/>
          <c:order val="2"/>
          <c:tx>
            <c:v>HD</c:v>
          </c:tx>
          <c:spPr>
            <a:ln w="28575" cap="rnd">
              <a:solidFill>
                <a:srgbClr val="00B050"/>
              </a:solidFill>
              <a:round/>
            </a:ln>
            <a:effectLst/>
          </c:spPr>
          <c:marker>
            <c:symbol val="none"/>
          </c:marker>
          <c:val>
            <c:numRef>
              <c:f>'Av.discom.days per summer month'!$AT$51:$AT$91</c:f>
              <c:numCache>
                <c:formatCode>General</c:formatCode>
                <c:ptCount val="41"/>
                <c:pt idx="0">
                  <c:v>26.2</c:v>
                </c:pt>
                <c:pt idx="1">
                  <c:v>24.2</c:v>
                </c:pt>
                <c:pt idx="2">
                  <c:v>26.8</c:v>
                </c:pt>
                <c:pt idx="3">
                  <c:v>26.6</c:v>
                </c:pt>
                <c:pt idx="4">
                  <c:v>21.4</c:v>
                </c:pt>
                <c:pt idx="5">
                  <c:v>27.4</c:v>
                </c:pt>
                <c:pt idx="6">
                  <c:v>27</c:v>
                </c:pt>
                <c:pt idx="7">
                  <c:v>27.8</c:v>
                </c:pt>
                <c:pt idx="8">
                  <c:v>25.4</c:v>
                </c:pt>
                <c:pt idx="9">
                  <c:v>23.8</c:v>
                </c:pt>
                <c:pt idx="10">
                  <c:v>25.8</c:v>
                </c:pt>
                <c:pt idx="11">
                  <c:v>20.8</c:v>
                </c:pt>
                <c:pt idx="12">
                  <c:v>25.4</c:v>
                </c:pt>
                <c:pt idx="13">
                  <c:v>25.4</c:v>
                </c:pt>
                <c:pt idx="14">
                  <c:v>25.2</c:v>
                </c:pt>
                <c:pt idx="15">
                  <c:v>26</c:v>
                </c:pt>
                <c:pt idx="16">
                  <c:v>27.8</c:v>
                </c:pt>
                <c:pt idx="17">
                  <c:v>26.6</c:v>
                </c:pt>
                <c:pt idx="18">
                  <c:v>27.6</c:v>
                </c:pt>
                <c:pt idx="19">
                  <c:v>27.4</c:v>
                </c:pt>
                <c:pt idx="20">
                  <c:v>27.8</c:v>
                </c:pt>
                <c:pt idx="21">
                  <c:v>26</c:v>
                </c:pt>
                <c:pt idx="22">
                  <c:v>27.8</c:v>
                </c:pt>
                <c:pt idx="23">
                  <c:v>26.6</c:v>
                </c:pt>
                <c:pt idx="24">
                  <c:v>25.8</c:v>
                </c:pt>
                <c:pt idx="25">
                  <c:v>27.4</c:v>
                </c:pt>
                <c:pt idx="26">
                  <c:v>29.4</c:v>
                </c:pt>
                <c:pt idx="27">
                  <c:v>28.4</c:v>
                </c:pt>
                <c:pt idx="28">
                  <c:v>24.4</c:v>
                </c:pt>
                <c:pt idx="29">
                  <c:v>26.4</c:v>
                </c:pt>
                <c:pt idx="30">
                  <c:v>27.8</c:v>
                </c:pt>
                <c:pt idx="31">
                  <c:v>28.6</c:v>
                </c:pt>
                <c:pt idx="32">
                  <c:v>28.4</c:v>
                </c:pt>
                <c:pt idx="33">
                  <c:v>24</c:v>
                </c:pt>
                <c:pt idx="34">
                  <c:v>28.2</c:v>
                </c:pt>
                <c:pt idx="35">
                  <c:v>27.6</c:v>
                </c:pt>
                <c:pt idx="36">
                  <c:v>28.2</c:v>
                </c:pt>
                <c:pt idx="37">
                  <c:v>28.6</c:v>
                </c:pt>
                <c:pt idx="38">
                  <c:v>27</c:v>
                </c:pt>
                <c:pt idx="39">
                  <c:v>27.2</c:v>
                </c:pt>
                <c:pt idx="40">
                  <c:v>27.4</c:v>
                </c:pt>
              </c:numCache>
            </c:numRef>
          </c:val>
          <c:extLst>
            <c:ext xmlns:c16="http://schemas.microsoft.com/office/drawing/2014/chart" uri="{C3380CC4-5D6E-409C-BE32-E72D297353CC}">
              <c16:uniqueId val="{00000002-C840-47C9-9596-72B229D6D35A}"/>
            </c:ext>
          </c:extLst>
        </c:ser>
        <c:ser>
          <c:idx val="3"/>
          <c:order val="3"/>
          <c:tx>
            <c:v>WBGT</c:v>
          </c:tx>
          <c:spPr>
            <a:ln w="28575" cap="rnd">
              <a:solidFill>
                <a:srgbClr val="C00000"/>
              </a:solidFill>
              <a:round/>
            </a:ln>
            <a:effectLst/>
          </c:spPr>
          <c:marker>
            <c:symbol val="none"/>
          </c:marker>
          <c:val>
            <c:numRef>
              <c:f>'Av.discom.days per summer month'!$AU$51:$AU$91</c:f>
              <c:numCache>
                <c:formatCode>General</c:formatCode>
                <c:ptCount val="41"/>
                <c:pt idx="0">
                  <c:v>27.4</c:v>
                </c:pt>
                <c:pt idx="1">
                  <c:v>26.8</c:v>
                </c:pt>
                <c:pt idx="2">
                  <c:v>26.4</c:v>
                </c:pt>
                <c:pt idx="3">
                  <c:v>26.8</c:v>
                </c:pt>
                <c:pt idx="4">
                  <c:v>25.6</c:v>
                </c:pt>
                <c:pt idx="5">
                  <c:v>28.6</c:v>
                </c:pt>
                <c:pt idx="6">
                  <c:v>27.2</c:v>
                </c:pt>
                <c:pt idx="7">
                  <c:v>27.4</c:v>
                </c:pt>
                <c:pt idx="8">
                  <c:v>28</c:v>
                </c:pt>
                <c:pt idx="9">
                  <c:v>26</c:v>
                </c:pt>
                <c:pt idx="10">
                  <c:v>27.2</c:v>
                </c:pt>
                <c:pt idx="11">
                  <c:v>23.4</c:v>
                </c:pt>
                <c:pt idx="12">
                  <c:v>25.6</c:v>
                </c:pt>
                <c:pt idx="13">
                  <c:v>26.6</c:v>
                </c:pt>
                <c:pt idx="14">
                  <c:v>25.6</c:v>
                </c:pt>
                <c:pt idx="15">
                  <c:v>26.4</c:v>
                </c:pt>
                <c:pt idx="16">
                  <c:v>28.4</c:v>
                </c:pt>
                <c:pt idx="17">
                  <c:v>26</c:v>
                </c:pt>
                <c:pt idx="18">
                  <c:v>27.8</c:v>
                </c:pt>
                <c:pt idx="19">
                  <c:v>28.6</c:v>
                </c:pt>
                <c:pt idx="20">
                  <c:v>28.4</c:v>
                </c:pt>
                <c:pt idx="21">
                  <c:v>29.6</c:v>
                </c:pt>
                <c:pt idx="22">
                  <c:v>29.2</c:v>
                </c:pt>
                <c:pt idx="23">
                  <c:v>25.8</c:v>
                </c:pt>
                <c:pt idx="24">
                  <c:v>26.8</c:v>
                </c:pt>
                <c:pt idx="25">
                  <c:v>27</c:v>
                </c:pt>
                <c:pt idx="26">
                  <c:v>29.4</c:v>
                </c:pt>
                <c:pt idx="27">
                  <c:v>28.6</c:v>
                </c:pt>
                <c:pt idx="28">
                  <c:v>28.4</c:v>
                </c:pt>
                <c:pt idx="29">
                  <c:v>27.6</c:v>
                </c:pt>
                <c:pt idx="30">
                  <c:v>28.8</c:v>
                </c:pt>
                <c:pt idx="31">
                  <c:v>28.8</c:v>
                </c:pt>
                <c:pt idx="32">
                  <c:v>29.4</c:v>
                </c:pt>
                <c:pt idx="33">
                  <c:v>27</c:v>
                </c:pt>
                <c:pt idx="34">
                  <c:v>28.4</c:v>
                </c:pt>
                <c:pt idx="35">
                  <c:v>26.8</c:v>
                </c:pt>
                <c:pt idx="36">
                  <c:v>30</c:v>
                </c:pt>
                <c:pt idx="37">
                  <c:v>29.2</c:v>
                </c:pt>
                <c:pt idx="38">
                  <c:v>27.8</c:v>
                </c:pt>
                <c:pt idx="39">
                  <c:v>27.4</c:v>
                </c:pt>
                <c:pt idx="40">
                  <c:v>27.8</c:v>
                </c:pt>
              </c:numCache>
            </c:numRef>
          </c:val>
          <c:extLst>
            <c:ext xmlns:c16="http://schemas.microsoft.com/office/drawing/2014/chart" uri="{C3380CC4-5D6E-409C-BE32-E72D297353CC}">
              <c16:uniqueId val="{00000004-C840-47C9-9596-72B229D6D35A}"/>
            </c:ext>
          </c:extLst>
        </c:ser>
        <c:ser>
          <c:idx val="4"/>
          <c:order val="4"/>
          <c:tx>
            <c:v>HI</c:v>
          </c:tx>
          <c:spPr>
            <a:ln w="28575" cap="rnd">
              <a:solidFill>
                <a:schemeClr val="accent5"/>
              </a:solidFill>
              <a:round/>
            </a:ln>
            <a:effectLst/>
          </c:spPr>
          <c:marker>
            <c:symbol val="none"/>
          </c:marker>
          <c:val>
            <c:numRef>
              <c:f>'Av.discom.days per summer month'!$AV$51:$AV$91</c:f>
              <c:numCache>
                <c:formatCode>General</c:formatCode>
                <c:ptCount val="41"/>
                <c:pt idx="0">
                  <c:v>26.2</c:v>
                </c:pt>
                <c:pt idx="1">
                  <c:v>23.6</c:v>
                </c:pt>
                <c:pt idx="2">
                  <c:v>25.6</c:v>
                </c:pt>
                <c:pt idx="3">
                  <c:v>24.2</c:v>
                </c:pt>
                <c:pt idx="4">
                  <c:v>22.6</c:v>
                </c:pt>
                <c:pt idx="5">
                  <c:v>26.6</c:v>
                </c:pt>
                <c:pt idx="6">
                  <c:v>25.8</c:v>
                </c:pt>
                <c:pt idx="7">
                  <c:v>26.2</c:v>
                </c:pt>
                <c:pt idx="8">
                  <c:v>25</c:v>
                </c:pt>
                <c:pt idx="9">
                  <c:v>24.6</c:v>
                </c:pt>
                <c:pt idx="10">
                  <c:v>25.8</c:v>
                </c:pt>
                <c:pt idx="11">
                  <c:v>20.6</c:v>
                </c:pt>
                <c:pt idx="12">
                  <c:v>24</c:v>
                </c:pt>
                <c:pt idx="13">
                  <c:v>25.2</c:v>
                </c:pt>
                <c:pt idx="14">
                  <c:v>25.2</c:v>
                </c:pt>
                <c:pt idx="15">
                  <c:v>25.8</c:v>
                </c:pt>
                <c:pt idx="16">
                  <c:v>27.4</c:v>
                </c:pt>
                <c:pt idx="17">
                  <c:v>25</c:v>
                </c:pt>
                <c:pt idx="18">
                  <c:v>26.4</c:v>
                </c:pt>
                <c:pt idx="19">
                  <c:v>26.4</c:v>
                </c:pt>
                <c:pt idx="20">
                  <c:v>26.8</c:v>
                </c:pt>
                <c:pt idx="21">
                  <c:v>26.2</c:v>
                </c:pt>
                <c:pt idx="22">
                  <c:v>27.2</c:v>
                </c:pt>
                <c:pt idx="23">
                  <c:v>25</c:v>
                </c:pt>
                <c:pt idx="24">
                  <c:v>25</c:v>
                </c:pt>
                <c:pt idx="25">
                  <c:v>26</c:v>
                </c:pt>
                <c:pt idx="26">
                  <c:v>26.6</c:v>
                </c:pt>
                <c:pt idx="27">
                  <c:v>27.2</c:v>
                </c:pt>
                <c:pt idx="28">
                  <c:v>26</c:v>
                </c:pt>
                <c:pt idx="29">
                  <c:v>25.2</c:v>
                </c:pt>
                <c:pt idx="30">
                  <c:v>27.6</c:v>
                </c:pt>
                <c:pt idx="31">
                  <c:v>27.4</c:v>
                </c:pt>
                <c:pt idx="32">
                  <c:v>27.4</c:v>
                </c:pt>
                <c:pt idx="33">
                  <c:v>25.4</c:v>
                </c:pt>
                <c:pt idx="34">
                  <c:v>27.4</c:v>
                </c:pt>
                <c:pt idx="35">
                  <c:v>25.6</c:v>
                </c:pt>
                <c:pt idx="36">
                  <c:v>27.4</c:v>
                </c:pt>
                <c:pt idx="37">
                  <c:v>26.2</c:v>
                </c:pt>
                <c:pt idx="38">
                  <c:v>27</c:v>
                </c:pt>
                <c:pt idx="39">
                  <c:v>26.2</c:v>
                </c:pt>
                <c:pt idx="40">
                  <c:v>26.8</c:v>
                </c:pt>
              </c:numCache>
            </c:numRef>
          </c:val>
          <c:extLst>
            <c:ext xmlns:c16="http://schemas.microsoft.com/office/drawing/2014/chart" uri="{C3380CC4-5D6E-409C-BE32-E72D297353CC}">
              <c16:uniqueId val="{00000005-C840-47C9-9596-72B229D6D35A}"/>
            </c:ext>
          </c:extLst>
        </c:ser>
        <c:dLbls>
          <c:showLegendKey val="0"/>
          <c:showVal val="0"/>
          <c:showCatName val="0"/>
          <c:showSerName val="0"/>
          <c:showPercent val="0"/>
          <c:showBubbleSize val="0"/>
        </c:dLbls>
        <c:axId val="378705503"/>
        <c:axId val="378723263"/>
      </c:radarChart>
      <c:catAx>
        <c:axId val="378705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23263"/>
        <c:crosses val="autoZero"/>
        <c:auto val="1"/>
        <c:lblAlgn val="ctr"/>
        <c:lblOffset val="100"/>
        <c:noMultiLvlLbl val="0"/>
      </c:catAx>
      <c:valAx>
        <c:axId val="378723263"/>
        <c:scaling>
          <c:orientation val="minMax"/>
          <c:max val="3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5503"/>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month'!$B$97:$B$137</c:f>
              <c:numCache>
                <c:formatCode>General</c:formatCode>
                <c:ptCount val="41"/>
                <c:pt idx="0">
                  <c:v>30.6</c:v>
                </c:pt>
                <c:pt idx="1">
                  <c:v>30.6</c:v>
                </c:pt>
                <c:pt idx="2">
                  <c:v>30.6</c:v>
                </c:pt>
                <c:pt idx="3">
                  <c:v>30.6</c:v>
                </c:pt>
                <c:pt idx="4">
                  <c:v>30.6</c:v>
                </c:pt>
                <c:pt idx="5">
                  <c:v>30.4</c:v>
                </c:pt>
                <c:pt idx="6">
                  <c:v>30.6</c:v>
                </c:pt>
                <c:pt idx="7">
                  <c:v>30.6</c:v>
                </c:pt>
                <c:pt idx="8">
                  <c:v>30.6</c:v>
                </c:pt>
                <c:pt idx="9">
                  <c:v>30.6</c:v>
                </c:pt>
                <c:pt idx="10">
                  <c:v>30.6</c:v>
                </c:pt>
                <c:pt idx="11">
                  <c:v>30.6</c:v>
                </c:pt>
                <c:pt idx="12">
                  <c:v>30.6</c:v>
                </c:pt>
                <c:pt idx="13">
                  <c:v>30.4</c:v>
                </c:pt>
                <c:pt idx="14">
                  <c:v>30.6</c:v>
                </c:pt>
                <c:pt idx="15">
                  <c:v>30.6</c:v>
                </c:pt>
                <c:pt idx="16">
                  <c:v>30.6</c:v>
                </c:pt>
                <c:pt idx="17">
                  <c:v>30.6</c:v>
                </c:pt>
                <c:pt idx="18">
                  <c:v>30.6</c:v>
                </c:pt>
                <c:pt idx="19">
                  <c:v>30.6</c:v>
                </c:pt>
                <c:pt idx="20">
                  <c:v>30.6</c:v>
                </c:pt>
                <c:pt idx="21">
                  <c:v>30.6</c:v>
                </c:pt>
                <c:pt idx="22">
                  <c:v>30.6</c:v>
                </c:pt>
                <c:pt idx="23">
                  <c:v>30.6</c:v>
                </c:pt>
                <c:pt idx="24">
                  <c:v>30.6</c:v>
                </c:pt>
                <c:pt idx="25">
                  <c:v>30.6</c:v>
                </c:pt>
                <c:pt idx="26">
                  <c:v>30.6</c:v>
                </c:pt>
                <c:pt idx="27">
                  <c:v>30.6</c:v>
                </c:pt>
                <c:pt idx="28">
                  <c:v>30.6</c:v>
                </c:pt>
                <c:pt idx="29">
                  <c:v>30.6</c:v>
                </c:pt>
                <c:pt idx="30">
                  <c:v>30.6</c:v>
                </c:pt>
                <c:pt idx="31">
                  <c:v>30.6</c:v>
                </c:pt>
                <c:pt idx="32">
                  <c:v>30.6</c:v>
                </c:pt>
                <c:pt idx="33">
                  <c:v>30.4</c:v>
                </c:pt>
                <c:pt idx="34">
                  <c:v>30.6</c:v>
                </c:pt>
                <c:pt idx="35">
                  <c:v>30.6</c:v>
                </c:pt>
                <c:pt idx="36">
                  <c:v>30.6</c:v>
                </c:pt>
                <c:pt idx="37">
                  <c:v>30.6</c:v>
                </c:pt>
                <c:pt idx="38">
                  <c:v>30.6</c:v>
                </c:pt>
                <c:pt idx="39">
                  <c:v>30.6</c:v>
                </c:pt>
                <c:pt idx="40">
                  <c:v>30.6</c:v>
                </c:pt>
              </c:numCache>
            </c:numRef>
          </c:val>
          <c:extLst>
            <c:ext xmlns:c16="http://schemas.microsoft.com/office/drawing/2014/chart" uri="{C3380CC4-5D6E-409C-BE32-E72D297353CC}">
              <c16:uniqueId val="{00000000-790D-42D4-811A-5EFFBE757C27}"/>
            </c:ext>
          </c:extLst>
        </c:ser>
        <c:ser>
          <c:idx val="1"/>
          <c:order val="1"/>
          <c:tx>
            <c:v>ET</c:v>
          </c:tx>
          <c:spPr>
            <a:ln w="28575" cap="rnd">
              <a:solidFill>
                <a:schemeClr val="tx1"/>
              </a:solidFill>
              <a:round/>
            </a:ln>
            <a:effectLst/>
          </c:spPr>
          <c:marker>
            <c:symbol val="none"/>
          </c:marker>
          <c:val>
            <c:numRef>
              <c:f>'Av.discom.days per summer month'!$C$97:$C$137</c:f>
              <c:numCache>
                <c:formatCode>General</c:formatCode>
                <c:ptCount val="41"/>
                <c:pt idx="0">
                  <c:v>30.6</c:v>
                </c:pt>
                <c:pt idx="1">
                  <c:v>30.4</c:v>
                </c:pt>
                <c:pt idx="2">
                  <c:v>30</c:v>
                </c:pt>
                <c:pt idx="3">
                  <c:v>30.6</c:v>
                </c:pt>
                <c:pt idx="4">
                  <c:v>30.4</c:v>
                </c:pt>
                <c:pt idx="5">
                  <c:v>30.4</c:v>
                </c:pt>
                <c:pt idx="6">
                  <c:v>30</c:v>
                </c:pt>
                <c:pt idx="7">
                  <c:v>30.6</c:v>
                </c:pt>
                <c:pt idx="8">
                  <c:v>30.6</c:v>
                </c:pt>
                <c:pt idx="9">
                  <c:v>30.4</c:v>
                </c:pt>
                <c:pt idx="10">
                  <c:v>30.4</c:v>
                </c:pt>
                <c:pt idx="11">
                  <c:v>29.6</c:v>
                </c:pt>
                <c:pt idx="12">
                  <c:v>30.6</c:v>
                </c:pt>
                <c:pt idx="13">
                  <c:v>29.4</c:v>
                </c:pt>
                <c:pt idx="14">
                  <c:v>30.2</c:v>
                </c:pt>
                <c:pt idx="15">
                  <c:v>30.2</c:v>
                </c:pt>
                <c:pt idx="16">
                  <c:v>30.6</c:v>
                </c:pt>
                <c:pt idx="17">
                  <c:v>29.8</c:v>
                </c:pt>
                <c:pt idx="18">
                  <c:v>30.6</c:v>
                </c:pt>
                <c:pt idx="19">
                  <c:v>30.6</c:v>
                </c:pt>
                <c:pt idx="20">
                  <c:v>30.4</c:v>
                </c:pt>
                <c:pt idx="21">
                  <c:v>30.6</c:v>
                </c:pt>
                <c:pt idx="22">
                  <c:v>30.6</c:v>
                </c:pt>
                <c:pt idx="23">
                  <c:v>30.4</c:v>
                </c:pt>
                <c:pt idx="24">
                  <c:v>30.4</c:v>
                </c:pt>
                <c:pt idx="25">
                  <c:v>30</c:v>
                </c:pt>
                <c:pt idx="26">
                  <c:v>30.6</c:v>
                </c:pt>
                <c:pt idx="27">
                  <c:v>30.6</c:v>
                </c:pt>
                <c:pt idx="28">
                  <c:v>30.6</c:v>
                </c:pt>
                <c:pt idx="29">
                  <c:v>30.6</c:v>
                </c:pt>
                <c:pt idx="30">
                  <c:v>30</c:v>
                </c:pt>
                <c:pt idx="31">
                  <c:v>30.6</c:v>
                </c:pt>
                <c:pt idx="32">
                  <c:v>30.6</c:v>
                </c:pt>
                <c:pt idx="33">
                  <c:v>29.6</c:v>
                </c:pt>
                <c:pt idx="34">
                  <c:v>30.6</c:v>
                </c:pt>
                <c:pt idx="35">
                  <c:v>30.6</c:v>
                </c:pt>
                <c:pt idx="36">
                  <c:v>30.6</c:v>
                </c:pt>
                <c:pt idx="37">
                  <c:v>30.6</c:v>
                </c:pt>
                <c:pt idx="38">
                  <c:v>30.6</c:v>
                </c:pt>
                <c:pt idx="39">
                  <c:v>30.6</c:v>
                </c:pt>
                <c:pt idx="40">
                  <c:v>30.6</c:v>
                </c:pt>
              </c:numCache>
            </c:numRef>
          </c:val>
          <c:extLst>
            <c:ext xmlns:c16="http://schemas.microsoft.com/office/drawing/2014/chart" uri="{C3380CC4-5D6E-409C-BE32-E72D297353CC}">
              <c16:uniqueId val="{00000001-790D-42D4-811A-5EFFBE757C27}"/>
            </c:ext>
          </c:extLst>
        </c:ser>
        <c:ser>
          <c:idx val="2"/>
          <c:order val="2"/>
          <c:tx>
            <c:v>HD</c:v>
          </c:tx>
          <c:spPr>
            <a:ln w="28575" cap="rnd">
              <a:solidFill>
                <a:srgbClr val="00B050"/>
              </a:solidFill>
              <a:round/>
            </a:ln>
            <a:effectLst/>
          </c:spPr>
          <c:marker>
            <c:symbol val="none"/>
          </c:marker>
          <c:val>
            <c:numRef>
              <c:f>'Av.discom.days per summer month'!$D$97:$D$137</c:f>
              <c:numCache>
                <c:formatCode>General</c:formatCode>
                <c:ptCount val="41"/>
                <c:pt idx="0">
                  <c:v>3</c:v>
                </c:pt>
                <c:pt idx="1">
                  <c:v>6.6</c:v>
                </c:pt>
                <c:pt idx="2">
                  <c:v>2.2000000000000002</c:v>
                </c:pt>
                <c:pt idx="3">
                  <c:v>7</c:v>
                </c:pt>
                <c:pt idx="4">
                  <c:v>0</c:v>
                </c:pt>
                <c:pt idx="5">
                  <c:v>0.6</c:v>
                </c:pt>
                <c:pt idx="6">
                  <c:v>5.2</c:v>
                </c:pt>
                <c:pt idx="7">
                  <c:v>9</c:v>
                </c:pt>
                <c:pt idx="8">
                  <c:v>6.8</c:v>
                </c:pt>
                <c:pt idx="9">
                  <c:v>2.6</c:v>
                </c:pt>
                <c:pt idx="10">
                  <c:v>3.2</c:v>
                </c:pt>
                <c:pt idx="11">
                  <c:v>2.2000000000000002</c:v>
                </c:pt>
                <c:pt idx="12">
                  <c:v>2.8</c:v>
                </c:pt>
                <c:pt idx="13">
                  <c:v>3.8</c:v>
                </c:pt>
                <c:pt idx="14">
                  <c:v>2.8</c:v>
                </c:pt>
                <c:pt idx="15">
                  <c:v>3.6</c:v>
                </c:pt>
                <c:pt idx="16">
                  <c:v>9.4</c:v>
                </c:pt>
                <c:pt idx="17">
                  <c:v>4.2</c:v>
                </c:pt>
                <c:pt idx="18">
                  <c:v>15</c:v>
                </c:pt>
                <c:pt idx="19">
                  <c:v>9.1999999999999993</c:v>
                </c:pt>
                <c:pt idx="20">
                  <c:v>10.199999999999999</c:v>
                </c:pt>
                <c:pt idx="21">
                  <c:v>9.8000000000000007</c:v>
                </c:pt>
                <c:pt idx="22">
                  <c:v>10.199999999999999</c:v>
                </c:pt>
                <c:pt idx="23">
                  <c:v>12.6</c:v>
                </c:pt>
                <c:pt idx="24">
                  <c:v>4.5999999999999996</c:v>
                </c:pt>
                <c:pt idx="25">
                  <c:v>9.1999999999999993</c:v>
                </c:pt>
                <c:pt idx="26">
                  <c:v>11</c:v>
                </c:pt>
                <c:pt idx="27">
                  <c:v>11</c:v>
                </c:pt>
                <c:pt idx="28">
                  <c:v>15.8</c:v>
                </c:pt>
                <c:pt idx="29">
                  <c:v>14.8</c:v>
                </c:pt>
                <c:pt idx="30">
                  <c:v>16.399999999999999</c:v>
                </c:pt>
                <c:pt idx="31">
                  <c:v>13.4</c:v>
                </c:pt>
                <c:pt idx="32">
                  <c:v>14.4</c:v>
                </c:pt>
                <c:pt idx="33">
                  <c:v>8</c:v>
                </c:pt>
                <c:pt idx="34">
                  <c:v>14.2</c:v>
                </c:pt>
                <c:pt idx="35">
                  <c:v>12.8</c:v>
                </c:pt>
                <c:pt idx="36">
                  <c:v>16.399999999999999</c:v>
                </c:pt>
                <c:pt idx="37">
                  <c:v>16.600000000000001</c:v>
                </c:pt>
                <c:pt idx="38">
                  <c:v>13</c:v>
                </c:pt>
                <c:pt idx="39">
                  <c:v>14.2</c:v>
                </c:pt>
                <c:pt idx="40">
                  <c:v>12.8</c:v>
                </c:pt>
              </c:numCache>
            </c:numRef>
          </c:val>
          <c:extLst>
            <c:ext xmlns:c16="http://schemas.microsoft.com/office/drawing/2014/chart" uri="{C3380CC4-5D6E-409C-BE32-E72D297353CC}">
              <c16:uniqueId val="{00000002-790D-42D4-811A-5EFFBE757C27}"/>
            </c:ext>
          </c:extLst>
        </c:ser>
        <c:ser>
          <c:idx val="3"/>
          <c:order val="3"/>
          <c:tx>
            <c:v>WBGT</c:v>
          </c:tx>
          <c:spPr>
            <a:ln w="28575" cap="rnd">
              <a:solidFill>
                <a:srgbClr val="C00000"/>
              </a:solidFill>
              <a:round/>
            </a:ln>
            <a:effectLst/>
          </c:spPr>
          <c:marker>
            <c:symbol val="none"/>
          </c:marker>
          <c:val>
            <c:numRef>
              <c:f>'Av.discom.days per summer month'!$E$97:$E$137</c:f>
              <c:numCache>
                <c:formatCode>General</c:formatCode>
                <c:ptCount val="41"/>
                <c:pt idx="0">
                  <c:v>14</c:v>
                </c:pt>
                <c:pt idx="1">
                  <c:v>15.8</c:v>
                </c:pt>
                <c:pt idx="2">
                  <c:v>17.600000000000001</c:v>
                </c:pt>
                <c:pt idx="3">
                  <c:v>20.2</c:v>
                </c:pt>
                <c:pt idx="4">
                  <c:v>7.6</c:v>
                </c:pt>
                <c:pt idx="5">
                  <c:v>11.6</c:v>
                </c:pt>
                <c:pt idx="6">
                  <c:v>18.2</c:v>
                </c:pt>
                <c:pt idx="7">
                  <c:v>19.2</c:v>
                </c:pt>
                <c:pt idx="8">
                  <c:v>18.8</c:v>
                </c:pt>
                <c:pt idx="9">
                  <c:v>17.600000000000001</c:v>
                </c:pt>
                <c:pt idx="10">
                  <c:v>18.600000000000001</c:v>
                </c:pt>
                <c:pt idx="11">
                  <c:v>15.8</c:v>
                </c:pt>
                <c:pt idx="12">
                  <c:v>14.6</c:v>
                </c:pt>
                <c:pt idx="13">
                  <c:v>14.2</c:v>
                </c:pt>
                <c:pt idx="14">
                  <c:v>13</c:v>
                </c:pt>
                <c:pt idx="15">
                  <c:v>18.2</c:v>
                </c:pt>
                <c:pt idx="16">
                  <c:v>20.399999999999999</c:v>
                </c:pt>
                <c:pt idx="17">
                  <c:v>19.8</c:v>
                </c:pt>
                <c:pt idx="18">
                  <c:v>25.2</c:v>
                </c:pt>
                <c:pt idx="19">
                  <c:v>25</c:v>
                </c:pt>
                <c:pt idx="20">
                  <c:v>19.399999999999999</c:v>
                </c:pt>
                <c:pt idx="21">
                  <c:v>20.399999999999999</c:v>
                </c:pt>
                <c:pt idx="22">
                  <c:v>24.2</c:v>
                </c:pt>
                <c:pt idx="23">
                  <c:v>21.6</c:v>
                </c:pt>
                <c:pt idx="24">
                  <c:v>20.2</c:v>
                </c:pt>
                <c:pt idx="25">
                  <c:v>21</c:v>
                </c:pt>
                <c:pt idx="26">
                  <c:v>23.2</c:v>
                </c:pt>
                <c:pt idx="27">
                  <c:v>23.2</c:v>
                </c:pt>
                <c:pt idx="28">
                  <c:v>23</c:v>
                </c:pt>
                <c:pt idx="29">
                  <c:v>25.4</c:v>
                </c:pt>
                <c:pt idx="30">
                  <c:v>24.8</c:v>
                </c:pt>
                <c:pt idx="31">
                  <c:v>23.6</c:v>
                </c:pt>
                <c:pt idx="32">
                  <c:v>21.4</c:v>
                </c:pt>
                <c:pt idx="33">
                  <c:v>18</c:v>
                </c:pt>
                <c:pt idx="34">
                  <c:v>24.2</c:v>
                </c:pt>
                <c:pt idx="35">
                  <c:v>26.4</c:v>
                </c:pt>
                <c:pt idx="36">
                  <c:v>24.6</c:v>
                </c:pt>
                <c:pt idx="37">
                  <c:v>26.6</c:v>
                </c:pt>
                <c:pt idx="38">
                  <c:v>24.8</c:v>
                </c:pt>
                <c:pt idx="39">
                  <c:v>25</c:v>
                </c:pt>
                <c:pt idx="40">
                  <c:v>23</c:v>
                </c:pt>
              </c:numCache>
            </c:numRef>
          </c:val>
          <c:extLst>
            <c:ext xmlns:c16="http://schemas.microsoft.com/office/drawing/2014/chart" uri="{C3380CC4-5D6E-409C-BE32-E72D297353CC}">
              <c16:uniqueId val="{00000003-790D-42D4-811A-5EFFBE757C27}"/>
            </c:ext>
          </c:extLst>
        </c:ser>
        <c:ser>
          <c:idx val="4"/>
          <c:order val="4"/>
          <c:tx>
            <c:v>HI</c:v>
          </c:tx>
          <c:spPr>
            <a:ln w="28575" cap="rnd">
              <a:solidFill>
                <a:schemeClr val="accent5"/>
              </a:solidFill>
              <a:round/>
            </a:ln>
            <a:effectLst/>
          </c:spPr>
          <c:marker>
            <c:symbol val="none"/>
          </c:marker>
          <c:val>
            <c:numRef>
              <c:f>'Av.discom.days per summer month'!$F$97:$F$137</c:f>
              <c:numCache>
                <c:formatCode>General</c:formatCode>
                <c:ptCount val="41"/>
                <c:pt idx="0">
                  <c:v>29.6</c:v>
                </c:pt>
                <c:pt idx="1">
                  <c:v>29.2</c:v>
                </c:pt>
                <c:pt idx="2">
                  <c:v>29.6</c:v>
                </c:pt>
                <c:pt idx="3">
                  <c:v>30.2</c:v>
                </c:pt>
                <c:pt idx="4">
                  <c:v>29.2</c:v>
                </c:pt>
                <c:pt idx="5">
                  <c:v>28.8</c:v>
                </c:pt>
                <c:pt idx="6">
                  <c:v>29</c:v>
                </c:pt>
                <c:pt idx="7">
                  <c:v>30.6</c:v>
                </c:pt>
                <c:pt idx="8">
                  <c:v>30.6</c:v>
                </c:pt>
                <c:pt idx="9">
                  <c:v>30.4</c:v>
                </c:pt>
                <c:pt idx="10">
                  <c:v>30.2</c:v>
                </c:pt>
                <c:pt idx="11">
                  <c:v>28.6</c:v>
                </c:pt>
                <c:pt idx="12">
                  <c:v>29.4</c:v>
                </c:pt>
                <c:pt idx="13">
                  <c:v>28.6</c:v>
                </c:pt>
                <c:pt idx="14">
                  <c:v>29</c:v>
                </c:pt>
                <c:pt idx="15">
                  <c:v>29.4</c:v>
                </c:pt>
                <c:pt idx="16">
                  <c:v>30.4</c:v>
                </c:pt>
                <c:pt idx="17">
                  <c:v>29.2</c:v>
                </c:pt>
                <c:pt idx="18">
                  <c:v>29.4</c:v>
                </c:pt>
                <c:pt idx="19">
                  <c:v>30.6</c:v>
                </c:pt>
                <c:pt idx="20">
                  <c:v>30</c:v>
                </c:pt>
                <c:pt idx="21">
                  <c:v>30.4</c:v>
                </c:pt>
                <c:pt idx="22">
                  <c:v>30</c:v>
                </c:pt>
                <c:pt idx="23">
                  <c:v>30.2</c:v>
                </c:pt>
                <c:pt idx="24">
                  <c:v>29.8</c:v>
                </c:pt>
                <c:pt idx="25">
                  <c:v>29.4</c:v>
                </c:pt>
                <c:pt idx="26">
                  <c:v>30.4</c:v>
                </c:pt>
                <c:pt idx="27">
                  <c:v>30.4</c:v>
                </c:pt>
                <c:pt idx="28">
                  <c:v>30.2</c:v>
                </c:pt>
                <c:pt idx="29">
                  <c:v>30.2</c:v>
                </c:pt>
                <c:pt idx="30">
                  <c:v>29.4</c:v>
                </c:pt>
                <c:pt idx="31">
                  <c:v>30</c:v>
                </c:pt>
                <c:pt idx="32">
                  <c:v>30.6</c:v>
                </c:pt>
                <c:pt idx="33">
                  <c:v>28.2</c:v>
                </c:pt>
                <c:pt idx="34">
                  <c:v>29.8</c:v>
                </c:pt>
                <c:pt idx="35">
                  <c:v>30.2</c:v>
                </c:pt>
                <c:pt idx="36">
                  <c:v>30.2</c:v>
                </c:pt>
                <c:pt idx="37">
                  <c:v>30.6</c:v>
                </c:pt>
                <c:pt idx="38">
                  <c:v>29.4</c:v>
                </c:pt>
                <c:pt idx="39">
                  <c:v>29.8</c:v>
                </c:pt>
                <c:pt idx="40">
                  <c:v>29.8</c:v>
                </c:pt>
              </c:numCache>
            </c:numRef>
          </c:val>
          <c:extLst>
            <c:ext xmlns:c16="http://schemas.microsoft.com/office/drawing/2014/chart" uri="{C3380CC4-5D6E-409C-BE32-E72D297353CC}">
              <c16:uniqueId val="{00000004-790D-42D4-811A-5EFFBE757C27}"/>
            </c:ext>
          </c:extLst>
        </c:ser>
        <c:dLbls>
          <c:showLegendKey val="0"/>
          <c:showVal val="0"/>
          <c:showCatName val="0"/>
          <c:showSerName val="0"/>
          <c:showPercent val="0"/>
          <c:showBubbleSize val="0"/>
        </c:dLbls>
        <c:axId val="402931519"/>
        <c:axId val="402938239"/>
      </c:radarChart>
      <c:catAx>
        <c:axId val="4029315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2938239"/>
        <c:crosses val="autoZero"/>
        <c:auto val="1"/>
        <c:lblAlgn val="ctr"/>
        <c:lblOffset val="100"/>
        <c:noMultiLvlLbl val="0"/>
      </c:catAx>
      <c:valAx>
        <c:axId val="40293823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2931519"/>
        <c:crosses val="autoZero"/>
        <c:crossBetween val="between"/>
        <c:majorUnit val="5"/>
      </c:valAx>
      <c:spPr>
        <a:noFill/>
        <a:ln>
          <a:noFill/>
        </a:ln>
        <a:effectLst/>
      </c:spPr>
    </c:plotArea>
    <c:legend>
      <c:legendPos val="r"/>
      <c:layout>
        <c:manualLayout>
          <c:xMode val="edge"/>
          <c:yMode val="edge"/>
          <c:x val="0.68226530363411175"/>
          <c:y val="0.33796955817799973"/>
          <c:w val="0.19711529946287276"/>
          <c:h val="0.42533370538505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Sofia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month'!$I$97:$I$137</c:f>
              <c:numCache>
                <c:formatCode>General</c:formatCode>
                <c:ptCount val="41"/>
                <c:pt idx="0">
                  <c:v>2.6</c:v>
                </c:pt>
                <c:pt idx="1">
                  <c:v>1.6</c:v>
                </c:pt>
                <c:pt idx="2">
                  <c:v>1.8</c:v>
                </c:pt>
                <c:pt idx="3">
                  <c:v>0.4</c:v>
                </c:pt>
                <c:pt idx="4">
                  <c:v>1.2</c:v>
                </c:pt>
                <c:pt idx="5">
                  <c:v>3</c:v>
                </c:pt>
                <c:pt idx="6">
                  <c:v>1.8</c:v>
                </c:pt>
                <c:pt idx="7">
                  <c:v>4.4000000000000004</c:v>
                </c:pt>
                <c:pt idx="8">
                  <c:v>5.2</c:v>
                </c:pt>
                <c:pt idx="9">
                  <c:v>0.4</c:v>
                </c:pt>
                <c:pt idx="10">
                  <c:v>2.2000000000000002</c:v>
                </c:pt>
                <c:pt idx="11">
                  <c:v>0.8</c:v>
                </c:pt>
                <c:pt idx="12">
                  <c:v>3.8</c:v>
                </c:pt>
                <c:pt idx="13">
                  <c:v>5</c:v>
                </c:pt>
                <c:pt idx="14">
                  <c:v>5.4</c:v>
                </c:pt>
                <c:pt idx="15">
                  <c:v>0</c:v>
                </c:pt>
                <c:pt idx="16">
                  <c:v>3</c:v>
                </c:pt>
                <c:pt idx="17">
                  <c:v>1.6</c:v>
                </c:pt>
                <c:pt idx="18">
                  <c:v>5</c:v>
                </c:pt>
                <c:pt idx="19">
                  <c:v>3.2</c:v>
                </c:pt>
                <c:pt idx="20">
                  <c:v>7.4</c:v>
                </c:pt>
                <c:pt idx="21">
                  <c:v>3.6</c:v>
                </c:pt>
                <c:pt idx="22">
                  <c:v>1.4</c:v>
                </c:pt>
                <c:pt idx="23">
                  <c:v>4.5999999999999996</c:v>
                </c:pt>
                <c:pt idx="24">
                  <c:v>2.2000000000000002</c:v>
                </c:pt>
                <c:pt idx="25">
                  <c:v>1.6</c:v>
                </c:pt>
                <c:pt idx="26">
                  <c:v>2.8</c:v>
                </c:pt>
                <c:pt idx="27">
                  <c:v>7.6</c:v>
                </c:pt>
                <c:pt idx="28">
                  <c:v>5.6</c:v>
                </c:pt>
                <c:pt idx="29">
                  <c:v>2.6</c:v>
                </c:pt>
                <c:pt idx="30">
                  <c:v>4.8</c:v>
                </c:pt>
                <c:pt idx="31">
                  <c:v>7.2</c:v>
                </c:pt>
                <c:pt idx="32">
                  <c:v>9.8000000000000007</c:v>
                </c:pt>
                <c:pt idx="33">
                  <c:v>4</c:v>
                </c:pt>
                <c:pt idx="34">
                  <c:v>1.8</c:v>
                </c:pt>
                <c:pt idx="35">
                  <c:v>7.6</c:v>
                </c:pt>
                <c:pt idx="36">
                  <c:v>3.2</c:v>
                </c:pt>
                <c:pt idx="37">
                  <c:v>7</c:v>
                </c:pt>
                <c:pt idx="38">
                  <c:v>0.6</c:v>
                </c:pt>
                <c:pt idx="39">
                  <c:v>6.2</c:v>
                </c:pt>
                <c:pt idx="40">
                  <c:v>3.4</c:v>
                </c:pt>
              </c:numCache>
            </c:numRef>
          </c:val>
          <c:extLst>
            <c:ext xmlns:c16="http://schemas.microsoft.com/office/drawing/2014/chart" uri="{C3380CC4-5D6E-409C-BE32-E72D297353CC}">
              <c16:uniqueId val="{00000000-8764-4739-BF6B-C348309462AD}"/>
            </c:ext>
          </c:extLst>
        </c:ser>
        <c:ser>
          <c:idx val="1"/>
          <c:order val="1"/>
          <c:tx>
            <c:v>ET</c:v>
          </c:tx>
          <c:spPr>
            <a:ln w="28575" cap="rnd">
              <a:solidFill>
                <a:schemeClr val="tx1"/>
              </a:solidFill>
              <a:round/>
            </a:ln>
            <a:effectLst/>
          </c:spPr>
          <c:marker>
            <c:symbol val="none"/>
          </c:marker>
          <c:val>
            <c:numRef>
              <c:f>'Av.discom.days per summer month'!$J$97:$J$137</c:f>
              <c:numCache>
                <c:formatCode>General</c:formatCode>
                <c:ptCount val="41"/>
                <c:pt idx="0">
                  <c:v>0.8</c:v>
                </c:pt>
                <c:pt idx="1">
                  <c:v>0.2</c:v>
                </c:pt>
                <c:pt idx="2">
                  <c:v>0.4</c:v>
                </c:pt>
                <c:pt idx="3">
                  <c:v>0</c:v>
                </c:pt>
                <c:pt idx="4">
                  <c:v>0.2</c:v>
                </c:pt>
                <c:pt idx="5">
                  <c:v>1.2</c:v>
                </c:pt>
                <c:pt idx="6">
                  <c:v>0.4</c:v>
                </c:pt>
                <c:pt idx="7">
                  <c:v>1.8</c:v>
                </c:pt>
                <c:pt idx="8">
                  <c:v>2.4</c:v>
                </c:pt>
                <c:pt idx="9">
                  <c:v>0</c:v>
                </c:pt>
                <c:pt idx="10">
                  <c:v>0.2</c:v>
                </c:pt>
                <c:pt idx="11">
                  <c:v>0</c:v>
                </c:pt>
                <c:pt idx="12">
                  <c:v>0.8</c:v>
                </c:pt>
                <c:pt idx="13">
                  <c:v>2.2000000000000002</c:v>
                </c:pt>
                <c:pt idx="14">
                  <c:v>0.6</c:v>
                </c:pt>
                <c:pt idx="15">
                  <c:v>0</c:v>
                </c:pt>
                <c:pt idx="16">
                  <c:v>0.8</c:v>
                </c:pt>
                <c:pt idx="17">
                  <c:v>0.2</c:v>
                </c:pt>
                <c:pt idx="18">
                  <c:v>2</c:v>
                </c:pt>
                <c:pt idx="19">
                  <c:v>1.6</c:v>
                </c:pt>
                <c:pt idx="20">
                  <c:v>3.4</c:v>
                </c:pt>
                <c:pt idx="21">
                  <c:v>1.8</c:v>
                </c:pt>
                <c:pt idx="22">
                  <c:v>0.6</c:v>
                </c:pt>
                <c:pt idx="23">
                  <c:v>1</c:v>
                </c:pt>
                <c:pt idx="24">
                  <c:v>0.6</c:v>
                </c:pt>
                <c:pt idx="25">
                  <c:v>0.6</c:v>
                </c:pt>
                <c:pt idx="26">
                  <c:v>0.6</c:v>
                </c:pt>
                <c:pt idx="27">
                  <c:v>4</c:v>
                </c:pt>
                <c:pt idx="28">
                  <c:v>1.6</c:v>
                </c:pt>
                <c:pt idx="29">
                  <c:v>0.8</c:v>
                </c:pt>
                <c:pt idx="30">
                  <c:v>1.8</c:v>
                </c:pt>
                <c:pt idx="31">
                  <c:v>1.4</c:v>
                </c:pt>
                <c:pt idx="32">
                  <c:v>4.5999999999999996</c:v>
                </c:pt>
                <c:pt idx="33">
                  <c:v>0.6</c:v>
                </c:pt>
                <c:pt idx="34">
                  <c:v>0.6</c:v>
                </c:pt>
                <c:pt idx="35">
                  <c:v>1.4</c:v>
                </c:pt>
                <c:pt idx="36">
                  <c:v>1</c:v>
                </c:pt>
                <c:pt idx="37">
                  <c:v>2.4</c:v>
                </c:pt>
                <c:pt idx="38">
                  <c:v>0</c:v>
                </c:pt>
                <c:pt idx="39">
                  <c:v>1.4</c:v>
                </c:pt>
                <c:pt idx="40">
                  <c:v>1.6</c:v>
                </c:pt>
              </c:numCache>
            </c:numRef>
          </c:val>
          <c:extLst>
            <c:ext xmlns:c16="http://schemas.microsoft.com/office/drawing/2014/chart" uri="{C3380CC4-5D6E-409C-BE32-E72D297353CC}">
              <c16:uniqueId val="{00000001-8764-4739-BF6B-C348309462AD}"/>
            </c:ext>
          </c:extLst>
        </c:ser>
        <c:ser>
          <c:idx val="2"/>
          <c:order val="2"/>
          <c:tx>
            <c:v>HD</c:v>
          </c:tx>
          <c:spPr>
            <a:ln w="28575" cap="rnd">
              <a:solidFill>
                <a:srgbClr val="00B050"/>
              </a:solidFill>
              <a:round/>
            </a:ln>
            <a:effectLst/>
          </c:spPr>
          <c:marker>
            <c:symbol val="none"/>
          </c:marker>
          <c:val>
            <c:numRef>
              <c:f>'Av.discom.days per summer month'!$K$97:$K$137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8764-4739-BF6B-C348309462AD}"/>
            </c:ext>
          </c:extLst>
        </c:ser>
        <c:ser>
          <c:idx val="3"/>
          <c:order val="3"/>
          <c:tx>
            <c:v>WBGT</c:v>
          </c:tx>
          <c:spPr>
            <a:ln w="28575" cap="rnd">
              <a:solidFill>
                <a:srgbClr val="C00000"/>
              </a:solidFill>
              <a:round/>
            </a:ln>
            <a:effectLst/>
          </c:spPr>
          <c:marker>
            <c:symbol val="none"/>
          </c:marker>
          <c:val>
            <c:numRef>
              <c:f>'Av.discom.days per summer month'!$L$97:$L$137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3-8764-4739-BF6B-C348309462AD}"/>
            </c:ext>
          </c:extLst>
        </c:ser>
        <c:ser>
          <c:idx val="4"/>
          <c:order val="4"/>
          <c:tx>
            <c:v>HI</c:v>
          </c:tx>
          <c:spPr>
            <a:ln w="28575" cap="rnd">
              <a:solidFill>
                <a:schemeClr val="accent5"/>
              </a:solidFill>
              <a:round/>
            </a:ln>
            <a:effectLst/>
          </c:spPr>
          <c:marker>
            <c:symbol val="none"/>
          </c:marker>
          <c:val>
            <c:numRef>
              <c:f>'Av.discom.days per summer month'!$M$97:$M$137</c:f>
              <c:numCache>
                <c:formatCode>General</c:formatCode>
                <c:ptCount val="41"/>
                <c:pt idx="0">
                  <c:v>14.2</c:v>
                </c:pt>
                <c:pt idx="1">
                  <c:v>13.2</c:v>
                </c:pt>
                <c:pt idx="2">
                  <c:v>11.4</c:v>
                </c:pt>
                <c:pt idx="3">
                  <c:v>11.6</c:v>
                </c:pt>
                <c:pt idx="4">
                  <c:v>13.8</c:v>
                </c:pt>
                <c:pt idx="5">
                  <c:v>10.6</c:v>
                </c:pt>
                <c:pt idx="6">
                  <c:v>9.4</c:v>
                </c:pt>
                <c:pt idx="7">
                  <c:v>13.2</c:v>
                </c:pt>
                <c:pt idx="8">
                  <c:v>11.4</c:v>
                </c:pt>
                <c:pt idx="9">
                  <c:v>13.8</c:v>
                </c:pt>
                <c:pt idx="10">
                  <c:v>13.2</c:v>
                </c:pt>
                <c:pt idx="11">
                  <c:v>11.8</c:v>
                </c:pt>
                <c:pt idx="12">
                  <c:v>12.4</c:v>
                </c:pt>
                <c:pt idx="13">
                  <c:v>12.4</c:v>
                </c:pt>
                <c:pt idx="14">
                  <c:v>11</c:v>
                </c:pt>
                <c:pt idx="15">
                  <c:v>10.6</c:v>
                </c:pt>
                <c:pt idx="16">
                  <c:v>9.1999999999999993</c:v>
                </c:pt>
                <c:pt idx="17">
                  <c:v>11.8</c:v>
                </c:pt>
                <c:pt idx="18">
                  <c:v>11.6</c:v>
                </c:pt>
                <c:pt idx="19">
                  <c:v>7.6</c:v>
                </c:pt>
                <c:pt idx="20">
                  <c:v>15</c:v>
                </c:pt>
                <c:pt idx="21">
                  <c:v>10.8</c:v>
                </c:pt>
                <c:pt idx="22">
                  <c:v>11</c:v>
                </c:pt>
                <c:pt idx="23">
                  <c:v>8.4</c:v>
                </c:pt>
                <c:pt idx="24">
                  <c:v>12.6</c:v>
                </c:pt>
                <c:pt idx="25">
                  <c:v>10</c:v>
                </c:pt>
                <c:pt idx="26">
                  <c:v>10.4</c:v>
                </c:pt>
                <c:pt idx="27">
                  <c:v>8.8000000000000007</c:v>
                </c:pt>
                <c:pt idx="28">
                  <c:v>10.6</c:v>
                </c:pt>
                <c:pt idx="29">
                  <c:v>10.4</c:v>
                </c:pt>
                <c:pt idx="30">
                  <c:v>10.6</c:v>
                </c:pt>
                <c:pt idx="31">
                  <c:v>11</c:v>
                </c:pt>
                <c:pt idx="32">
                  <c:v>10.8</c:v>
                </c:pt>
                <c:pt idx="33">
                  <c:v>10</c:v>
                </c:pt>
                <c:pt idx="34">
                  <c:v>10</c:v>
                </c:pt>
                <c:pt idx="35">
                  <c:v>10.199999999999999</c:v>
                </c:pt>
                <c:pt idx="36">
                  <c:v>11.2</c:v>
                </c:pt>
                <c:pt idx="37">
                  <c:v>11.2</c:v>
                </c:pt>
                <c:pt idx="38">
                  <c:v>8</c:v>
                </c:pt>
                <c:pt idx="39">
                  <c:v>10.8</c:v>
                </c:pt>
                <c:pt idx="40">
                  <c:v>10.8</c:v>
                </c:pt>
              </c:numCache>
            </c:numRef>
          </c:val>
          <c:extLst>
            <c:ext xmlns:c16="http://schemas.microsoft.com/office/drawing/2014/chart" uri="{C3380CC4-5D6E-409C-BE32-E72D297353CC}">
              <c16:uniqueId val="{00000004-8764-4739-BF6B-C348309462AD}"/>
            </c:ext>
          </c:extLst>
        </c:ser>
        <c:dLbls>
          <c:showLegendKey val="0"/>
          <c:showVal val="0"/>
          <c:showCatName val="0"/>
          <c:showSerName val="0"/>
          <c:showPercent val="0"/>
          <c:showBubbleSize val="0"/>
        </c:dLbls>
        <c:axId val="378709823"/>
        <c:axId val="378710783"/>
      </c:radarChart>
      <c:catAx>
        <c:axId val="378709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10783"/>
        <c:crosses val="autoZero"/>
        <c:auto val="1"/>
        <c:lblAlgn val="ctr"/>
        <c:lblOffset val="100"/>
        <c:noMultiLvlLbl val="0"/>
      </c:catAx>
      <c:valAx>
        <c:axId val="37871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9823"/>
        <c:crosses val="autoZero"/>
        <c:crossBetween val="between"/>
      </c:valAx>
      <c:spPr>
        <a:noFill/>
        <a:ln>
          <a:noFill/>
        </a:ln>
        <a:effectLst/>
      </c:spPr>
    </c:plotArea>
    <c:legend>
      <c:legendPos val="r"/>
      <c:layout>
        <c:manualLayout>
          <c:xMode val="edge"/>
          <c:yMode val="edge"/>
          <c:x val="0.69870800524934373"/>
          <c:y val="0.36278798483522895"/>
          <c:w val="0.16795866141732282"/>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Tbilisi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month'!$P$97:$P$137</c:f>
              <c:numCache>
                <c:formatCode>General</c:formatCode>
                <c:ptCount val="41"/>
                <c:pt idx="0">
                  <c:v>12.6</c:v>
                </c:pt>
                <c:pt idx="1">
                  <c:v>9.6</c:v>
                </c:pt>
                <c:pt idx="2">
                  <c:v>7.8</c:v>
                </c:pt>
                <c:pt idx="3">
                  <c:v>8</c:v>
                </c:pt>
                <c:pt idx="4">
                  <c:v>10.4</c:v>
                </c:pt>
                <c:pt idx="5">
                  <c:v>13.2</c:v>
                </c:pt>
                <c:pt idx="6">
                  <c:v>14.4</c:v>
                </c:pt>
                <c:pt idx="7">
                  <c:v>12</c:v>
                </c:pt>
                <c:pt idx="8">
                  <c:v>10</c:v>
                </c:pt>
                <c:pt idx="9">
                  <c:v>15.2</c:v>
                </c:pt>
                <c:pt idx="10">
                  <c:v>11.6</c:v>
                </c:pt>
                <c:pt idx="11">
                  <c:v>14.4</c:v>
                </c:pt>
                <c:pt idx="12">
                  <c:v>10.199999999999999</c:v>
                </c:pt>
                <c:pt idx="13">
                  <c:v>9.6</c:v>
                </c:pt>
                <c:pt idx="14">
                  <c:v>5.6</c:v>
                </c:pt>
                <c:pt idx="15">
                  <c:v>13.4</c:v>
                </c:pt>
                <c:pt idx="16">
                  <c:v>11.6</c:v>
                </c:pt>
                <c:pt idx="17">
                  <c:v>11.2</c:v>
                </c:pt>
                <c:pt idx="18">
                  <c:v>16.399999999999999</c:v>
                </c:pt>
                <c:pt idx="19">
                  <c:v>13</c:v>
                </c:pt>
                <c:pt idx="20">
                  <c:v>15.8</c:v>
                </c:pt>
                <c:pt idx="21">
                  <c:v>14.2</c:v>
                </c:pt>
                <c:pt idx="22">
                  <c:v>13</c:v>
                </c:pt>
                <c:pt idx="23">
                  <c:v>9</c:v>
                </c:pt>
                <c:pt idx="24">
                  <c:v>13.2</c:v>
                </c:pt>
                <c:pt idx="25">
                  <c:v>9.8000000000000007</c:v>
                </c:pt>
                <c:pt idx="26">
                  <c:v>17.2</c:v>
                </c:pt>
                <c:pt idx="27">
                  <c:v>15</c:v>
                </c:pt>
                <c:pt idx="28">
                  <c:v>13</c:v>
                </c:pt>
                <c:pt idx="29">
                  <c:v>11.6</c:v>
                </c:pt>
                <c:pt idx="30">
                  <c:v>17.2</c:v>
                </c:pt>
                <c:pt idx="31">
                  <c:v>12.2</c:v>
                </c:pt>
                <c:pt idx="32">
                  <c:v>15.8</c:v>
                </c:pt>
                <c:pt idx="33">
                  <c:v>13.4</c:v>
                </c:pt>
                <c:pt idx="34">
                  <c:v>17</c:v>
                </c:pt>
                <c:pt idx="35">
                  <c:v>18.399999999999999</c:v>
                </c:pt>
                <c:pt idx="36">
                  <c:v>14.4</c:v>
                </c:pt>
                <c:pt idx="37">
                  <c:v>17.399999999999999</c:v>
                </c:pt>
                <c:pt idx="38">
                  <c:v>14.4</c:v>
                </c:pt>
                <c:pt idx="39">
                  <c:v>16.8</c:v>
                </c:pt>
                <c:pt idx="40">
                  <c:v>19.600000000000001</c:v>
                </c:pt>
              </c:numCache>
            </c:numRef>
          </c:val>
          <c:extLst>
            <c:ext xmlns:c16="http://schemas.microsoft.com/office/drawing/2014/chart" uri="{C3380CC4-5D6E-409C-BE32-E72D297353CC}">
              <c16:uniqueId val="{00000000-8550-417E-AFE4-17CE87B99E17}"/>
            </c:ext>
          </c:extLst>
        </c:ser>
        <c:ser>
          <c:idx val="1"/>
          <c:order val="1"/>
          <c:tx>
            <c:v>ET</c:v>
          </c:tx>
          <c:spPr>
            <a:ln w="28575" cap="rnd">
              <a:solidFill>
                <a:schemeClr val="tx1"/>
              </a:solidFill>
              <a:round/>
            </a:ln>
            <a:effectLst/>
          </c:spPr>
          <c:marker>
            <c:symbol val="none"/>
          </c:marker>
          <c:val>
            <c:numRef>
              <c:f>'Av.discom.days per summer month'!$Q$97:$Q$137</c:f>
              <c:numCache>
                <c:formatCode>General</c:formatCode>
                <c:ptCount val="41"/>
                <c:pt idx="0">
                  <c:v>8</c:v>
                </c:pt>
                <c:pt idx="1">
                  <c:v>5.8</c:v>
                </c:pt>
                <c:pt idx="2">
                  <c:v>4</c:v>
                </c:pt>
                <c:pt idx="3">
                  <c:v>5</c:v>
                </c:pt>
                <c:pt idx="4">
                  <c:v>6.6</c:v>
                </c:pt>
                <c:pt idx="5">
                  <c:v>6.6</c:v>
                </c:pt>
                <c:pt idx="6">
                  <c:v>10</c:v>
                </c:pt>
                <c:pt idx="7">
                  <c:v>9</c:v>
                </c:pt>
                <c:pt idx="8">
                  <c:v>4.4000000000000004</c:v>
                </c:pt>
                <c:pt idx="9">
                  <c:v>10.8</c:v>
                </c:pt>
                <c:pt idx="10">
                  <c:v>7.6</c:v>
                </c:pt>
                <c:pt idx="11">
                  <c:v>8.4</c:v>
                </c:pt>
                <c:pt idx="12">
                  <c:v>4.2</c:v>
                </c:pt>
                <c:pt idx="13">
                  <c:v>4.8</c:v>
                </c:pt>
                <c:pt idx="14">
                  <c:v>2.2000000000000002</c:v>
                </c:pt>
                <c:pt idx="15">
                  <c:v>7.2</c:v>
                </c:pt>
                <c:pt idx="16">
                  <c:v>7.6</c:v>
                </c:pt>
                <c:pt idx="17">
                  <c:v>6.6</c:v>
                </c:pt>
                <c:pt idx="18">
                  <c:v>13.4</c:v>
                </c:pt>
                <c:pt idx="19">
                  <c:v>10.4</c:v>
                </c:pt>
                <c:pt idx="20">
                  <c:v>11</c:v>
                </c:pt>
                <c:pt idx="21">
                  <c:v>10.6</c:v>
                </c:pt>
                <c:pt idx="22">
                  <c:v>9.4</c:v>
                </c:pt>
                <c:pt idx="23">
                  <c:v>6.8</c:v>
                </c:pt>
                <c:pt idx="24">
                  <c:v>9.4</c:v>
                </c:pt>
                <c:pt idx="25">
                  <c:v>8.4</c:v>
                </c:pt>
                <c:pt idx="26">
                  <c:v>12.2</c:v>
                </c:pt>
                <c:pt idx="27">
                  <c:v>10.6</c:v>
                </c:pt>
                <c:pt idx="28">
                  <c:v>10</c:v>
                </c:pt>
                <c:pt idx="29">
                  <c:v>6.4</c:v>
                </c:pt>
                <c:pt idx="30">
                  <c:v>14</c:v>
                </c:pt>
                <c:pt idx="31">
                  <c:v>9.8000000000000007</c:v>
                </c:pt>
                <c:pt idx="32">
                  <c:v>11.2</c:v>
                </c:pt>
                <c:pt idx="33">
                  <c:v>5.8</c:v>
                </c:pt>
                <c:pt idx="34">
                  <c:v>13.2</c:v>
                </c:pt>
                <c:pt idx="35">
                  <c:v>15.4</c:v>
                </c:pt>
                <c:pt idx="36">
                  <c:v>11</c:v>
                </c:pt>
                <c:pt idx="37">
                  <c:v>13.2</c:v>
                </c:pt>
                <c:pt idx="38">
                  <c:v>9.8000000000000007</c:v>
                </c:pt>
                <c:pt idx="39">
                  <c:v>10.8</c:v>
                </c:pt>
                <c:pt idx="40">
                  <c:v>13.6</c:v>
                </c:pt>
              </c:numCache>
            </c:numRef>
          </c:val>
          <c:extLst>
            <c:ext xmlns:c16="http://schemas.microsoft.com/office/drawing/2014/chart" uri="{C3380CC4-5D6E-409C-BE32-E72D297353CC}">
              <c16:uniqueId val="{00000001-8550-417E-AFE4-17CE87B99E17}"/>
            </c:ext>
          </c:extLst>
        </c:ser>
        <c:ser>
          <c:idx val="2"/>
          <c:order val="2"/>
          <c:tx>
            <c:v>HD</c:v>
          </c:tx>
          <c:spPr>
            <a:ln w="28575" cap="rnd">
              <a:solidFill>
                <a:srgbClr val="00B050"/>
              </a:solidFill>
              <a:round/>
            </a:ln>
            <a:effectLst/>
          </c:spPr>
          <c:marker>
            <c:symbol val="none"/>
          </c:marker>
          <c:val>
            <c:numRef>
              <c:f>'Av.discom.days per summer month'!$R$97:$R$137</c:f>
              <c:numCache>
                <c:formatCode>General</c:formatCode>
                <c:ptCount val="41"/>
                <c:pt idx="0">
                  <c:v>0.6</c:v>
                </c:pt>
                <c:pt idx="1">
                  <c:v>0</c:v>
                </c:pt>
                <c:pt idx="2">
                  <c:v>0</c:v>
                </c:pt>
                <c:pt idx="3">
                  <c:v>0</c:v>
                </c:pt>
                <c:pt idx="4">
                  <c:v>0</c:v>
                </c:pt>
                <c:pt idx="5">
                  <c:v>0</c:v>
                </c:pt>
                <c:pt idx="6">
                  <c:v>0</c:v>
                </c:pt>
                <c:pt idx="7">
                  <c:v>0.4</c:v>
                </c:pt>
                <c:pt idx="8">
                  <c:v>0</c:v>
                </c:pt>
                <c:pt idx="9">
                  <c:v>0</c:v>
                </c:pt>
                <c:pt idx="10">
                  <c:v>0</c:v>
                </c:pt>
                <c:pt idx="11">
                  <c:v>0</c:v>
                </c:pt>
                <c:pt idx="12">
                  <c:v>0</c:v>
                </c:pt>
                <c:pt idx="13">
                  <c:v>0</c:v>
                </c:pt>
                <c:pt idx="14">
                  <c:v>0</c:v>
                </c:pt>
                <c:pt idx="15">
                  <c:v>0</c:v>
                </c:pt>
                <c:pt idx="16">
                  <c:v>0</c:v>
                </c:pt>
                <c:pt idx="17">
                  <c:v>0.2</c:v>
                </c:pt>
                <c:pt idx="18">
                  <c:v>0.4</c:v>
                </c:pt>
                <c:pt idx="19">
                  <c:v>0</c:v>
                </c:pt>
                <c:pt idx="20">
                  <c:v>0.4</c:v>
                </c:pt>
                <c:pt idx="21">
                  <c:v>0</c:v>
                </c:pt>
                <c:pt idx="22">
                  <c:v>0</c:v>
                </c:pt>
                <c:pt idx="23">
                  <c:v>0</c:v>
                </c:pt>
                <c:pt idx="24">
                  <c:v>0</c:v>
                </c:pt>
                <c:pt idx="25">
                  <c:v>0.4</c:v>
                </c:pt>
                <c:pt idx="26">
                  <c:v>2</c:v>
                </c:pt>
                <c:pt idx="27">
                  <c:v>0.2</c:v>
                </c:pt>
                <c:pt idx="28">
                  <c:v>0</c:v>
                </c:pt>
                <c:pt idx="29">
                  <c:v>0</c:v>
                </c:pt>
                <c:pt idx="30">
                  <c:v>0.6</c:v>
                </c:pt>
                <c:pt idx="31">
                  <c:v>1.2</c:v>
                </c:pt>
                <c:pt idx="32">
                  <c:v>0</c:v>
                </c:pt>
                <c:pt idx="33">
                  <c:v>0</c:v>
                </c:pt>
                <c:pt idx="34">
                  <c:v>0.2</c:v>
                </c:pt>
                <c:pt idx="35">
                  <c:v>1.4</c:v>
                </c:pt>
                <c:pt idx="36">
                  <c:v>0</c:v>
                </c:pt>
                <c:pt idx="37">
                  <c:v>0.2</c:v>
                </c:pt>
                <c:pt idx="38">
                  <c:v>0.8</c:v>
                </c:pt>
                <c:pt idx="39">
                  <c:v>0</c:v>
                </c:pt>
                <c:pt idx="40">
                  <c:v>0.2</c:v>
                </c:pt>
              </c:numCache>
            </c:numRef>
          </c:val>
          <c:extLst>
            <c:ext xmlns:c16="http://schemas.microsoft.com/office/drawing/2014/chart" uri="{C3380CC4-5D6E-409C-BE32-E72D297353CC}">
              <c16:uniqueId val="{00000002-8550-417E-AFE4-17CE87B99E17}"/>
            </c:ext>
          </c:extLst>
        </c:ser>
        <c:ser>
          <c:idx val="3"/>
          <c:order val="3"/>
          <c:tx>
            <c:v>WBGT</c:v>
          </c:tx>
          <c:spPr>
            <a:ln w="28575" cap="rnd">
              <a:solidFill>
                <a:srgbClr val="C00000"/>
              </a:solidFill>
              <a:round/>
            </a:ln>
            <a:effectLst/>
          </c:spPr>
          <c:marker>
            <c:symbol val="none"/>
          </c:marker>
          <c:val>
            <c:numRef>
              <c:f>'Av.discom.days per summer month'!$S$97:$S$137</c:f>
              <c:numCache>
                <c:formatCode>General</c:formatCode>
                <c:ptCount val="41"/>
                <c:pt idx="0">
                  <c:v>3.6</c:v>
                </c:pt>
                <c:pt idx="1">
                  <c:v>2</c:v>
                </c:pt>
                <c:pt idx="2">
                  <c:v>1.6</c:v>
                </c:pt>
                <c:pt idx="3">
                  <c:v>3</c:v>
                </c:pt>
                <c:pt idx="4">
                  <c:v>1</c:v>
                </c:pt>
                <c:pt idx="5">
                  <c:v>0.8</c:v>
                </c:pt>
                <c:pt idx="6">
                  <c:v>2.8</c:v>
                </c:pt>
                <c:pt idx="7">
                  <c:v>1.8</c:v>
                </c:pt>
                <c:pt idx="8">
                  <c:v>1</c:v>
                </c:pt>
                <c:pt idx="9">
                  <c:v>4</c:v>
                </c:pt>
                <c:pt idx="10">
                  <c:v>1.6</c:v>
                </c:pt>
                <c:pt idx="11">
                  <c:v>3</c:v>
                </c:pt>
                <c:pt idx="12">
                  <c:v>0.4</c:v>
                </c:pt>
                <c:pt idx="13">
                  <c:v>0.8</c:v>
                </c:pt>
                <c:pt idx="14">
                  <c:v>0.4</c:v>
                </c:pt>
                <c:pt idx="15">
                  <c:v>2</c:v>
                </c:pt>
                <c:pt idx="16">
                  <c:v>2.8</c:v>
                </c:pt>
                <c:pt idx="17">
                  <c:v>2.4</c:v>
                </c:pt>
                <c:pt idx="18">
                  <c:v>7.8</c:v>
                </c:pt>
                <c:pt idx="19">
                  <c:v>5.8</c:v>
                </c:pt>
                <c:pt idx="20">
                  <c:v>2.8</c:v>
                </c:pt>
                <c:pt idx="21">
                  <c:v>4.8</c:v>
                </c:pt>
                <c:pt idx="22">
                  <c:v>2.8</c:v>
                </c:pt>
                <c:pt idx="23">
                  <c:v>1.4</c:v>
                </c:pt>
                <c:pt idx="24">
                  <c:v>2.6</c:v>
                </c:pt>
                <c:pt idx="25">
                  <c:v>4.2</c:v>
                </c:pt>
                <c:pt idx="26">
                  <c:v>6</c:v>
                </c:pt>
                <c:pt idx="27">
                  <c:v>7</c:v>
                </c:pt>
                <c:pt idx="28">
                  <c:v>4.5999999999999996</c:v>
                </c:pt>
                <c:pt idx="29">
                  <c:v>1.8</c:v>
                </c:pt>
                <c:pt idx="30">
                  <c:v>6.6</c:v>
                </c:pt>
                <c:pt idx="31">
                  <c:v>4</c:v>
                </c:pt>
                <c:pt idx="32">
                  <c:v>4.5999999999999996</c:v>
                </c:pt>
                <c:pt idx="33">
                  <c:v>0.8</c:v>
                </c:pt>
                <c:pt idx="34">
                  <c:v>6.2</c:v>
                </c:pt>
                <c:pt idx="35">
                  <c:v>7.2</c:v>
                </c:pt>
                <c:pt idx="36">
                  <c:v>6.6</c:v>
                </c:pt>
                <c:pt idx="37">
                  <c:v>6</c:v>
                </c:pt>
                <c:pt idx="38">
                  <c:v>4.5999999999999996</c:v>
                </c:pt>
                <c:pt idx="39">
                  <c:v>2.8</c:v>
                </c:pt>
                <c:pt idx="40">
                  <c:v>1.8</c:v>
                </c:pt>
              </c:numCache>
            </c:numRef>
          </c:val>
          <c:extLst>
            <c:ext xmlns:c16="http://schemas.microsoft.com/office/drawing/2014/chart" uri="{C3380CC4-5D6E-409C-BE32-E72D297353CC}">
              <c16:uniqueId val="{00000003-8550-417E-AFE4-17CE87B99E17}"/>
            </c:ext>
          </c:extLst>
        </c:ser>
        <c:ser>
          <c:idx val="4"/>
          <c:order val="4"/>
          <c:tx>
            <c:v>HI</c:v>
          </c:tx>
          <c:spPr>
            <a:ln w="28575" cap="rnd">
              <a:solidFill>
                <a:schemeClr val="accent5"/>
              </a:solidFill>
              <a:round/>
            </a:ln>
            <a:effectLst/>
          </c:spPr>
          <c:marker>
            <c:symbol val="none"/>
          </c:marker>
          <c:val>
            <c:numRef>
              <c:f>'Av.discom.days per summer month'!$T$97:$T$137</c:f>
              <c:numCache>
                <c:formatCode>General</c:formatCode>
                <c:ptCount val="41"/>
                <c:pt idx="0">
                  <c:v>0.4</c:v>
                </c:pt>
                <c:pt idx="1">
                  <c:v>10.6</c:v>
                </c:pt>
                <c:pt idx="2">
                  <c:v>6.8</c:v>
                </c:pt>
                <c:pt idx="3">
                  <c:v>9.6</c:v>
                </c:pt>
                <c:pt idx="4">
                  <c:v>9.1999999999999993</c:v>
                </c:pt>
                <c:pt idx="5">
                  <c:v>7.4</c:v>
                </c:pt>
                <c:pt idx="6">
                  <c:v>10</c:v>
                </c:pt>
                <c:pt idx="7">
                  <c:v>8</c:v>
                </c:pt>
                <c:pt idx="8">
                  <c:v>9</c:v>
                </c:pt>
                <c:pt idx="9">
                  <c:v>10.6</c:v>
                </c:pt>
                <c:pt idx="10">
                  <c:v>9.6</c:v>
                </c:pt>
                <c:pt idx="11">
                  <c:v>12.4</c:v>
                </c:pt>
                <c:pt idx="12">
                  <c:v>9.4</c:v>
                </c:pt>
                <c:pt idx="13">
                  <c:v>7.2</c:v>
                </c:pt>
                <c:pt idx="14">
                  <c:v>9.1999999999999993</c:v>
                </c:pt>
                <c:pt idx="15">
                  <c:v>8.1999999999999993</c:v>
                </c:pt>
                <c:pt idx="16">
                  <c:v>9</c:v>
                </c:pt>
                <c:pt idx="17">
                  <c:v>9.4</c:v>
                </c:pt>
                <c:pt idx="18">
                  <c:v>12</c:v>
                </c:pt>
                <c:pt idx="19">
                  <c:v>12.6</c:v>
                </c:pt>
                <c:pt idx="20">
                  <c:v>12.4</c:v>
                </c:pt>
                <c:pt idx="21">
                  <c:v>11.8</c:v>
                </c:pt>
                <c:pt idx="22">
                  <c:v>9.8000000000000007</c:v>
                </c:pt>
                <c:pt idx="23">
                  <c:v>8</c:v>
                </c:pt>
                <c:pt idx="24">
                  <c:v>9.1999999999999993</c:v>
                </c:pt>
                <c:pt idx="25">
                  <c:v>9.6</c:v>
                </c:pt>
                <c:pt idx="26">
                  <c:v>12</c:v>
                </c:pt>
                <c:pt idx="27">
                  <c:v>10</c:v>
                </c:pt>
                <c:pt idx="28">
                  <c:v>10.8</c:v>
                </c:pt>
                <c:pt idx="29">
                  <c:v>10</c:v>
                </c:pt>
                <c:pt idx="30">
                  <c:v>11.6</c:v>
                </c:pt>
                <c:pt idx="31">
                  <c:v>9.8000000000000007</c:v>
                </c:pt>
                <c:pt idx="32">
                  <c:v>9.1999999999999993</c:v>
                </c:pt>
                <c:pt idx="33">
                  <c:v>6.6</c:v>
                </c:pt>
                <c:pt idx="34">
                  <c:v>11.4</c:v>
                </c:pt>
                <c:pt idx="35">
                  <c:v>12.6</c:v>
                </c:pt>
                <c:pt idx="36">
                  <c:v>11</c:v>
                </c:pt>
                <c:pt idx="37">
                  <c:v>11</c:v>
                </c:pt>
                <c:pt idx="38">
                  <c:v>10.6</c:v>
                </c:pt>
                <c:pt idx="39">
                  <c:v>8.6</c:v>
                </c:pt>
                <c:pt idx="40">
                  <c:v>9.4</c:v>
                </c:pt>
              </c:numCache>
            </c:numRef>
          </c:val>
          <c:extLst>
            <c:ext xmlns:c16="http://schemas.microsoft.com/office/drawing/2014/chart" uri="{C3380CC4-5D6E-409C-BE32-E72D297353CC}">
              <c16:uniqueId val="{00000004-8550-417E-AFE4-17CE87B99E17}"/>
            </c:ext>
          </c:extLst>
        </c:ser>
        <c:dLbls>
          <c:showLegendKey val="0"/>
          <c:showVal val="0"/>
          <c:showCatName val="0"/>
          <c:showSerName val="0"/>
          <c:showPercent val="0"/>
          <c:showBubbleSize val="0"/>
        </c:dLbls>
        <c:axId val="293847407"/>
        <c:axId val="293847887"/>
      </c:radarChart>
      <c:catAx>
        <c:axId val="2938474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47887"/>
        <c:crosses val="autoZero"/>
        <c:auto val="1"/>
        <c:lblAlgn val="ctr"/>
        <c:lblOffset val="100"/>
        <c:noMultiLvlLbl val="0"/>
      </c:catAx>
      <c:valAx>
        <c:axId val="293847887"/>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47407"/>
        <c:crosses val="autoZero"/>
        <c:crossBetween val="between"/>
        <c:majorUnit val="5"/>
      </c:valAx>
      <c:spPr>
        <a:noFill/>
        <a:ln>
          <a:noFill/>
        </a:ln>
        <a:effectLst/>
      </c:spPr>
    </c:plotArea>
    <c:legend>
      <c:legendPos val="r"/>
      <c:layout>
        <c:manualLayout>
          <c:xMode val="edge"/>
          <c:yMode val="edge"/>
          <c:x val="0.70704133858267715"/>
          <c:y val="0.3581583552055993"/>
          <c:w val="0.16795866141732282"/>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month'!$W$97:$W$137</c:f>
              <c:numCache>
                <c:formatCode>General</c:formatCode>
                <c:ptCount val="41"/>
                <c:pt idx="0">
                  <c:v>21</c:v>
                </c:pt>
                <c:pt idx="1">
                  <c:v>14.8</c:v>
                </c:pt>
                <c:pt idx="2">
                  <c:v>16.8</c:v>
                </c:pt>
                <c:pt idx="3">
                  <c:v>18</c:v>
                </c:pt>
                <c:pt idx="4">
                  <c:v>18.2</c:v>
                </c:pt>
                <c:pt idx="5">
                  <c:v>17.600000000000001</c:v>
                </c:pt>
                <c:pt idx="6">
                  <c:v>13.6</c:v>
                </c:pt>
                <c:pt idx="7">
                  <c:v>16.8</c:v>
                </c:pt>
                <c:pt idx="8">
                  <c:v>16.8</c:v>
                </c:pt>
                <c:pt idx="9">
                  <c:v>21.8</c:v>
                </c:pt>
                <c:pt idx="10">
                  <c:v>23.2</c:v>
                </c:pt>
                <c:pt idx="11">
                  <c:v>20.2</c:v>
                </c:pt>
                <c:pt idx="12">
                  <c:v>13.4</c:v>
                </c:pt>
                <c:pt idx="13">
                  <c:v>19.8</c:v>
                </c:pt>
                <c:pt idx="14">
                  <c:v>18.2</c:v>
                </c:pt>
                <c:pt idx="15">
                  <c:v>18.8</c:v>
                </c:pt>
                <c:pt idx="16">
                  <c:v>21.6</c:v>
                </c:pt>
                <c:pt idx="17">
                  <c:v>20.2</c:v>
                </c:pt>
                <c:pt idx="18">
                  <c:v>20.399999999999999</c:v>
                </c:pt>
                <c:pt idx="19">
                  <c:v>21.4</c:v>
                </c:pt>
                <c:pt idx="20">
                  <c:v>22.4</c:v>
                </c:pt>
                <c:pt idx="21">
                  <c:v>21.6</c:v>
                </c:pt>
                <c:pt idx="22">
                  <c:v>23.6</c:v>
                </c:pt>
                <c:pt idx="23">
                  <c:v>20</c:v>
                </c:pt>
                <c:pt idx="24">
                  <c:v>19.2</c:v>
                </c:pt>
                <c:pt idx="25">
                  <c:v>21</c:v>
                </c:pt>
                <c:pt idx="26">
                  <c:v>21.4</c:v>
                </c:pt>
                <c:pt idx="27">
                  <c:v>22.4</c:v>
                </c:pt>
                <c:pt idx="28">
                  <c:v>23</c:v>
                </c:pt>
                <c:pt idx="29">
                  <c:v>18</c:v>
                </c:pt>
                <c:pt idx="30">
                  <c:v>21.6</c:v>
                </c:pt>
                <c:pt idx="31">
                  <c:v>20.2</c:v>
                </c:pt>
                <c:pt idx="32">
                  <c:v>20.399999999999999</c:v>
                </c:pt>
                <c:pt idx="33">
                  <c:v>21.8</c:v>
                </c:pt>
                <c:pt idx="34">
                  <c:v>22</c:v>
                </c:pt>
                <c:pt idx="35">
                  <c:v>22</c:v>
                </c:pt>
                <c:pt idx="36">
                  <c:v>22.8</c:v>
                </c:pt>
                <c:pt idx="37">
                  <c:v>22.4</c:v>
                </c:pt>
                <c:pt idx="38">
                  <c:v>20.399999999999999</c:v>
                </c:pt>
                <c:pt idx="39">
                  <c:v>22.2</c:v>
                </c:pt>
                <c:pt idx="40">
                  <c:v>21.8</c:v>
                </c:pt>
              </c:numCache>
            </c:numRef>
          </c:val>
          <c:extLst>
            <c:ext xmlns:c16="http://schemas.microsoft.com/office/drawing/2014/chart" uri="{C3380CC4-5D6E-409C-BE32-E72D297353CC}">
              <c16:uniqueId val="{00000000-016C-4F28-A5F2-BA2B75FB5A5F}"/>
            </c:ext>
          </c:extLst>
        </c:ser>
        <c:ser>
          <c:idx val="1"/>
          <c:order val="1"/>
          <c:tx>
            <c:v>ET</c:v>
          </c:tx>
          <c:spPr>
            <a:ln w="28575" cap="rnd">
              <a:solidFill>
                <a:schemeClr val="tx1"/>
              </a:solidFill>
              <a:round/>
            </a:ln>
            <a:effectLst/>
          </c:spPr>
          <c:marker>
            <c:symbol val="none"/>
          </c:marker>
          <c:val>
            <c:numRef>
              <c:f>'Av.discom.days per summer month'!$X$97:$X$137</c:f>
              <c:numCache>
                <c:formatCode>General</c:formatCode>
                <c:ptCount val="41"/>
                <c:pt idx="0">
                  <c:v>12.8</c:v>
                </c:pt>
                <c:pt idx="1">
                  <c:v>2.8</c:v>
                </c:pt>
                <c:pt idx="2">
                  <c:v>4.4000000000000004</c:v>
                </c:pt>
                <c:pt idx="3">
                  <c:v>10</c:v>
                </c:pt>
                <c:pt idx="4">
                  <c:v>5.8</c:v>
                </c:pt>
                <c:pt idx="5">
                  <c:v>5</c:v>
                </c:pt>
                <c:pt idx="6">
                  <c:v>4</c:v>
                </c:pt>
                <c:pt idx="7">
                  <c:v>3.4</c:v>
                </c:pt>
                <c:pt idx="8">
                  <c:v>7</c:v>
                </c:pt>
                <c:pt idx="9">
                  <c:v>11.8</c:v>
                </c:pt>
                <c:pt idx="10">
                  <c:v>11.2</c:v>
                </c:pt>
                <c:pt idx="11">
                  <c:v>9.6</c:v>
                </c:pt>
                <c:pt idx="12">
                  <c:v>6.6</c:v>
                </c:pt>
                <c:pt idx="13">
                  <c:v>6.2</c:v>
                </c:pt>
                <c:pt idx="14">
                  <c:v>10.199999999999999</c:v>
                </c:pt>
                <c:pt idx="15">
                  <c:v>11.6</c:v>
                </c:pt>
                <c:pt idx="16">
                  <c:v>8.6</c:v>
                </c:pt>
                <c:pt idx="17">
                  <c:v>11.2</c:v>
                </c:pt>
                <c:pt idx="18">
                  <c:v>10</c:v>
                </c:pt>
                <c:pt idx="19">
                  <c:v>9.4</c:v>
                </c:pt>
                <c:pt idx="20">
                  <c:v>11.2</c:v>
                </c:pt>
                <c:pt idx="21">
                  <c:v>10.6</c:v>
                </c:pt>
                <c:pt idx="22">
                  <c:v>9.6</c:v>
                </c:pt>
                <c:pt idx="23">
                  <c:v>11.2</c:v>
                </c:pt>
                <c:pt idx="24">
                  <c:v>9.1999999999999993</c:v>
                </c:pt>
                <c:pt idx="25">
                  <c:v>10</c:v>
                </c:pt>
                <c:pt idx="26">
                  <c:v>11.4</c:v>
                </c:pt>
                <c:pt idx="27">
                  <c:v>10</c:v>
                </c:pt>
                <c:pt idx="28">
                  <c:v>10.6</c:v>
                </c:pt>
                <c:pt idx="29">
                  <c:v>10.6</c:v>
                </c:pt>
                <c:pt idx="30">
                  <c:v>9.4</c:v>
                </c:pt>
                <c:pt idx="31">
                  <c:v>11.6</c:v>
                </c:pt>
                <c:pt idx="32">
                  <c:v>8.8000000000000007</c:v>
                </c:pt>
                <c:pt idx="33">
                  <c:v>10</c:v>
                </c:pt>
                <c:pt idx="34">
                  <c:v>11.2</c:v>
                </c:pt>
                <c:pt idx="35">
                  <c:v>12</c:v>
                </c:pt>
                <c:pt idx="36">
                  <c:v>9.4</c:v>
                </c:pt>
                <c:pt idx="37">
                  <c:v>9.6</c:v>
                </c:pt>
                <c:pt idx="38">
                  <c:v>12.8</c:v>
                </c:pt>
                <c:pt idx="39">
                  <c:v>11.8</c:v>
                </c:pt>
                <c:pt idx="40">
                  <c:v>7.2</c:v>
                </c:pt>
              </c:numCache>
            </c:numRef>
          </c:val>
          <c:extLst>
            <c:ext xmlns:c16="http://schemas.microsoft.com/office/drawing/2014/chart" uri="{C3380CC4-5D6E-409C-BE32-E72D297353CC}">
              <c16:uniqueId val="{00000001-016C-4F28-A5F2-BA2B75FB5A5F}"/>
            </c:ext>
          </c:extLst>
        </c:ser>
        <c:ser>
          <c:idx val="2"/>
          <c:order val="2"/>
          <c:tx>
            <c:v>HD</c:v>
          </c:tx>
          <c:spPr>
            <a:ln w="28575" cap="rnd">
              <a:solidFill>
                <a:srgbClr val="00B050"/>
              </a:solidFill>
              <a:round/>
            </a:ln>
            <a:effectLst/>
          </c:spPr>
          <c:marker>
            <c:symbol val="none"/>
          </c:marker>
          <c:val>
            <c:numRef>
              <c:f>'Av.discom.days per summer month'!$Y$97:$Y$137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016C-4F28-A5F2-BA2B75FB5A5F}"/>
            </c:ext>
          </c:extLst>
        </c:ser>
        <c:ser>
          <c:idx val="3"/>
          <c:order val="3"/>
          <c:tx>
            <c:v>WBGT</c:v>
          </c:tx>
          <c:spPr>
            <a:ln w="28575" cap="rnd">
              <a:solidFill>
                <a:srgbClr val="C00000"/>
              </a:solidFill>
              <a:round/>
            </a:ln>
            <a:effectLst/>
          </c:spPr>
          <c:marker>
            <c:symbol val="none"/>
          </c:marker>
          <c:val>
            <c:numRef>
              <c:f>'Av.discom.days per summer month'!$Z$97:$Z$137</c:f>
              <c:numCache>
                <c:formatCode>General</c:formatCode>
                <c:ptCount val="41"/>
                <c:pt idx="0">
                  <c:v>0</c:v>
                </c:pt>
                <c:pt idx="1">
                  <c:v>0</c:v>
                </c:pt>
                <c:pt idx="2">
                  <c:v>0</c:v>
                </c:pt>
                <c:pt idx="3">
                  <c:v>0</c:v>
                </c:pt>
                <c:pt idx="4">
                  <c:v>0</c:v>
                </c:pt>
                <c:pt idx="5">
                  <c:v>0</c:v>
                </c:pt>
                <c:pt idx="6">
                  <c:v>0</c:v>
                </c:pt>
                <c:pt idx="7">
                  <c:v>0</c:v>
                </c:pt>
                <c:pt idx="8">
                  <c:v>0</c:v>
                </c:pt>
                <c:pt idx="9">
                  <c:v>0.6</c:v>
                </c:pt>
                <c:pt idx="10">
                  <c:v>0</c:v>
                </c:pt>
                <c:pt idx="11">
                  <c:v>0</c:v>
                </c:pt>
                <c:pt idx="12">
                  <c:v>0</c:v>
                </c:pt>
                <c:pt idx="13">
                  <c:v>0</c:v>
                </c:pt>
                <c:pt idx="14">
                  <c:v>1</c:v>
                </c:pt>
                <c:pt idx="15">
                  <c:v>1</c:v>
                </c:pt>
                <c:pt idx="16">
                  <c:v>0</c:v>
                </c:pt>
                <c:pt idx="17">
                  <c:v>0.6</c:v>
                </c:pt>
                <c:pt idx="18">
                  <c:v>0.6</c:v>
                </c:pt>
                <c:pt idx="19">
                  <c:v>0</c:v>
                </c:pt>
                <c:pt idx="20">
                  <c:v>0</c:v>
                </c:pt>
                <c:pt idx="21">
                  <c:v>0</c:v>
                </c:pt>
                <c:pt idx="22">
                  <c:v>0</c:v>
                </c:pt>
                <c:pt idx="23">
                  <c:v>0.6</c:v>
                </c:pt>
                <c:pt idx="24">
                  <c:v>0</c:v>
                </c:pt>
                <c:pt idx="25">
                  <c:v>0</c:v>
                </c:pt>
                <c:pt idx="26">
                  <c:v>0</c:v>
                </c:pt>
                <c:pt idx="27">
                  <c:v>0.4</c:v>
                </c:pt>
                <c:pt idx="28">
                  <c:v>0</c:v>
                </c:pt>
                <c:pt idx="29">
                  <c:v>0</c:v>
                </c:pt>
                <c:pt idx="30">
                  <c:v>0.2</c:v>
                </c:pt>
                <c:pt idx="31">
                  <c:v>0</c:v>
                </c:pt>
                <c:pt idx="32">
                  <c:v>0</c:v>
                </c:pt>
                <c:pt idx="33">
                  <c:v>0.6</c:v>
                </c:pt>
                <c:pt idx="34">
                  <c:v>0</c:v>
                </c:pt>
                <c:pt idx="35">
                  <c:v>0</c:v>
                </c:pt>
                <c:pt idx="36">
                  <c:v>0</c:v>
                </c:pt>
                <c:pt idx="37">
                  <c:v>0</c:v>
                </c:pt>
                <c:pt idx="38">
                  <c:v>0.2</c:v>
                </c:pt>
                <c:pt idx="39">
                  <c:v>0.2</c:v>
                </c:pt>
                <c:pt idx="40">
                  <c:v>0</c:v>
                </c:pt>
              </c:numCache>
            </c:numRef>
          </c:val>
          <c:extLst>
            <c:ext xmlns:c16="http://schemas.microsoft.com/office/drawing/2014/chart" uri="{C3380CC4-5D6E-409C-BE32-E72D297353CC}">
              <c16:uniqueId val="{00000003-016C-4F28-A5F2-BA2B75FB5A5F}"/>
            </c:ext>
          </c:extLst>
        </c:ser>
        <c:ser>
          <c:idx val="4"/>
          <c:order val="4"/>
          <c:tx>
            <c:v>HI</c:v>
          </c:tx>
          <c:spPr>
            <a:ln w="28575" cap="rnd">
              <a:solidFill>
                <a:schemeClr val="accent5"/>
              </a:solidFill>
              <a:round/>
            </a:ln>
            <a:effectLst/>
          </c:spPr>
          <c:marker>
            <c:symbol val="none"/>
          </c:marker>
          <c:val>
            <c:numRef>
              <c:f>'Av.discom.days per summer month'!$AA$97:$AA$137</c:f>
              <c:numCache>
                <c:formatCode>General</c:formatCode>
                <c:ptCount val="41"/>
                <c:pt idx="0">
                  <c:v>9</c:v>
                </c:pt>
                <c:pt idx="1">
                  <c:v>10.199999999999999</c:v>
                </c:pt>
                <c:pt idx="2">
                  <c:v>7.4</c:v>
                </c:pt>
                <c:pt idx="3">
                  <c:v>10</c:v>
                </c:pt>
                <c:pt idx="4">
                  <c:v>11.2</c:v>
                </c:pt>
                <c:pt idx="5">
                  <c:v>8.6</c:v>
                </c:pt>
                <c:pt idx="6">
                  <c:v>10.199999999999999</c:v>
                </c:pt>
                <c:pt idx="7">
                  <c:v>7.4</c:v>
                </c:pt>
                <c:pt idx="8">
                  <c:v>8.4</c:v>
                </c:pt>
                <c:pt idx="9">
                  <c:v>12.2</c:v>
                </c:pt>
                <c:pt idx="10">
                  <c:v>8.6</c:v>
                </c:pt>
                <c:pt idx="11">
                  <c:v>10.4</c:v>
                </c:pt>
                <c:pt idx="12">
                  <c:v>11</c:v>
                </c:pt>
                <c:pt idx="13">
                  <c:v>9.1999999999999993</c:v>
                </c:pt>
                <c:pt idx="14">
                  <c:v>12.4</c:v>
                </c:pt>
                <c:pt idx="15">
                  <c:v>11.8</c:v>
                </c:pt>
                <c:pt idx="16">
                  <c:v>7</c:v>
                </c:pt>
                <c:pt idx="17">
                  <c:v>14</c:v>
                </c:pt>
                <c:pt idx="18">
                  <c:v>9.1999999999999993</c:v>
                </c:pt>
                <c:pt idx="19">
                  <c:v>8.1999999999999993</c:v>
                </c:pt>
                <c:pt idx="20">
                  <c:v>8.1999999999999993</c:v>
                </c:pt>
                <c:pt idx="21">
                  <c:v>9</c:v>
                </c:pt>
                <c:pt idx="22">
                  <c:v>11</c:v>
                </c:pt>
                <c:pt idx="23">
                  <c:v>12.6</c:v>
                </c:pt>
                <c:pt idx="24">
                  <c:v>7.4</c:v>
                </c:pt>
                <c:pt idx="25">
                  <c:v>10.8</c:v>
                </c:pt>
                <c:pt idx="26">
                  <c:v>8.8000000000000007</c:v>
                </c:pt>
                <c:pt idx="27">
                  <c:v>9</c:v>
                </c:pt>
                <c:pt idx="28">
                  <c:v>8.6</c:v>
                </c:pt>
                <c:pt idx="29">
                  <c:v>10.199999999999999</c:v>
                </c:pt>
                <c:pt idx="30">
                  <c:v>11</c:v>
                </c:pt>
                <c:pt idx="31">
                  <c:v>11.8</c:v>
                </c:pt>
                <c:pt idx="32">
                  <c:v>8.6</c:v>
                </c:pt>
                <c:pt idx="33">
                  <c:v>10.4</c:v>
                </c:pt>
                <c:pt idx="34">
                  <c:v>10.6</c:v>
                </c:pt>
                <c:pt idx="35">
                  <c:v>9.4</c:v>
                </c:pt>
                <c:pt idx="36">
                  <c:v>9.1999999999999993</c:v>
                </c:pt>
                <c:pt idx="37">
                  <c:v>7.2</c:v>
                </c:pt>
                <c:pt idx="38">
                  <c:v>13</c:v>
                </c:pt>
                <c:pt idx="39">
                  <c:v>12</c:v>
                </c:pt>
                <c:pt idx="40">
                  <c:v>9.4</c:v>
                </c:pt>
              </c:numCache>
            </c:numRef>
          </c:val>
          <c:extLst>
            <c:ext xmlns:c16="http://schemas.microsoft.com/office/drawing/2014/chart" uri="{C3380CC4-5D6E-409C-BE32-E72D297353CC}">
              <c16:uniqueId val="{00000004-016C-4F28-A5F2-BA2B75FB5A5F}"/>
            </c:ext>
          </c:extLst>
        </c:ser>
        <c:dLbls>
          <c:showLegendKey val="0"/>
          <c:showVal val="0"/>
          <c:showCatName val="0"/>
          <c:showSerName val="0"/>
          <c:showPercent val="0"/>
          <c:showBubbleSize val="0"/>
        </c:dLbls>
        <c:axId val="293835887"/>
        <c:axId val="293844527"/>
      </c:radarChart>
      <c:catAx>
        <c:axId val="29383588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44527"/>
        <c:crosses val="autoZero"/>
        <c:auto val="1"/>
        <c:lblAlgn val="ctr"/>
        <c:lblOffset val="100"/>
        <c:noMultiLvlLbl val="0"/>
      </c:catAx>
      <c:valAx>
        <c:axId val="29384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3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Yerevan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month'!$AD$97:$AD$137</c:f>
              <c:numCache>
                <c:formatCode>General</c:formatCode>
                <c:ptCount val="41"/>
                <c:pt idx="0">
                  <c:v>14.6</c:v>
                </c:pt>
                <c:pt idx="1">
                  <c:v>14.2</c:v>
                </c:pt>
                <c:pt idx="2">
                  <c:v>9.4</c:v>
                </c:pt>
                <c:pt idx="3">
                  <c:v>9.6</c:v>
                </c:pt>
                <c:pt idx="4">
                  <c:v>11.8</c:v>
                </c:pt>
                <c:pt idx="5">
                  <c:v>13</c:v>
                </c:pt>
                <c:pt idx="6">
                  <c:v>15.4</c:v>
                </c:pt>
                <c:pt idx="7">
                  <c:v>11.6</c:v>
                </c:pt>
                <c:pt idx="8">
                  <c:v>7.6</c:v>
                </c:pt>
                <c:pt idx="9">
                  <c:v>16.2</c:v>
                </c:pt>
                <c:pt idx="10">
                  <c:v>15.8</c:v>
                </c:pt>
                <c:pt idx="11">
                  <c:v>13.6</c:v>
                </c:pt>
                <c:pt idx="12">
                  <c:v>9.4</c:v>
                </c:pt>
                <c:pt idx="13">
                  <c:v>13.2</c:v>
                </c:pt>
                <c:pt idx="14">
                  <c:v>11.6</c:v>
                </c:pt>
                <c:pt idx="15">
                  <c:v>14.4</c:v>
                </c:pt>
                <c:pt idx="16">
                  <c:v>13</c:v>
                </c:pt>
                <c:pt idx="17">
                  <c:v>11.6</c:v>
                </c:pt>
                <c:pt idx="18">
                  <c:v>18</c:v>
                </c:pt>
                <c:pt idx="19">
                  <c:v>15.4</c:v>
                </c:pt>
                <c:pt idx="20">
                  <c:v>16.399999999999999</c:v>
                </c:pt>
                <c:pt idx="21">
                  <c:v>18.2</c:v>
                </c:pt>
                <c:pt idx="22">
                  <c:v>15</c:v>
                </c:pt>
                <c:pt idx="23">
                  <c:v>12.4</c:v>
                </c:pt>
                <c:pt idx="24">
                  <c:v>14.4</c:v>
                </c:pt>
                <c:pt idx="25">
                  <c:v>12.6</c:v>
                </c:pt>
                <c:pt idx="26">
                  <c:v>18.600000000000001</c:v>
                </c:pt>
                <c:pt idx="27">
                  <c:v>16</c:v>
                </c:pt>
                <c:pt idx="28">
                  <c:v>15.8</c:v>
                </c:pt>
                <c:pt idx="29">
                  <c:v>9.8000000000000007</c:v>
                </c:pt>
                <c:pt idx="30">
                  <c:v>18.8</c:v>
                </c:pt>
                <c:pt idx="31">
                  <c:v>13.6</c:v>
                </c:pt>
                <c:pt idx="32">
                  <c:v>17</c:v>
                </c:pt>
                <c:pt idx="33">
                  <c:v>14.2</c:v>
                </c:pt>
                <c:pt idx="34">
                  <c:v>18.399999999999999</c:v>
                </c:pt>
                <c:pt idx="35">
                  <c:v>18.600000000000001</c:v>
                </c:pt>
                <c:pt idx="36">
                  <c:v>14.8</c:v>
                </c:pt>
                <c:pt idx="37">
                  <c:v>19.399999999999999</c:v>
                </c:pt>
                <c:pt idx="38">
                  <c:v>15.8</c:v>
                </c:pt>
                <c:pt idx="39">
                  <c:v>19.399999999999999</c:v>
                </c:pt>
                <c:pt idx="40">
                  <c:v>16.399999999999999</c:v>
                </c:pt>
              </c:numCache>
            </c:numRef>
          </c:val>
          <c:extLst>
            <c:ext xmlns:c16="http://schemas.microsoft.com/office/drawing/2014/chart" uri="{C3380CC4-5D6E-409C-BE32-E72D297353CC}">
              <c16:uniqueId val="{00000000-B552-4EC9-AB1D-E165BAC20CCE}"/>
            </c:ext>
          </c:extLst>
        </c:ser>
        <c:ser>
          <c:idx val="1"/>
          <c:order val="1"/>
          <c:tx>
            <c:v>ET</c:v>
          </c:tx>
          <c:spPr>
            <a:ln w="28575" cap="rnd">
              <a:solidFill>
                <a:schemeClr val="tx1"/>
              </a:solidFill>
              <a:round/>
            </a:ln>
            <a:effectLst/>
          </c:spPr>
          <c:marker>
            <c:symbol val="none"/>
          </c:marker>
          <c:val>
            <c:numRef>
              <c:f>'Av.discom.days per summer month'!$AE$97:$AE$137</c:f>
              <c:numCache>
                <c:formatCode>General</c:formatCode>
                <c:ptCount val="41"/>
                <c:pt idx="0">
                  <c:v>10.199999999999999</c:v>
                </c:pt>
                <c:pt idx="1">
                  <c:v>7.4</c:v>
                </c:pt>
                <c:pt idx="2">
                  <c:v>4.8</c:v>
                </c:pt>
                <c:pt idx="3">
                  <c:v>6.2</c:v>
                </c:pt>
                <c:pt idx="4">
                  <c:v>6.6</c:v>
                </c:pt>
                <c:pt idx="5">
                  <c:v>5.8</c:v>
                </c:pt>
                <c:pt idx="6">
                  <c:v>10.8</c:v>
                </c:pt>
                <c:pt idx="7">
                  <c:v>8.1999999999999993</c:v>
                </c:pt>
                <c:pt idx="8">
                  <c:v>2.6</c:v>
                </c:pt>
                <c:pt idx="9">
                  <c:v>11.8</c:v>
                </c:pt>
                <c:pt idx="10">
                  <c:v>7</c:v>
                </c:pt>
                <c:pt idx="11">
                  <c:v>8.1999999999999993</c:v>
                </c:pt>
                <c:pt idx="12">
                  <c:v>2.8</c:v>
                </c:pt>
                <c:pt idx="13">
                  <c:v>5.4</c:v>
                </c:pt>
                <c:pt idx="14">
                  <c:v>4.4000000000000004</c:v>
                </c:pt>
                <c:pt idx="15">
                  <c:v>8.1999999999999993</c:v>
                </c:pt>
                <c:pt idx="16">
                  <c:v>8.1999999999999993</c:v>
                </c:pt>
                <c:pt idx="17">
                  <c:v>7</c:v>
                </c:pt>
                <c:pt idx="18">
                  <c:v>11.4</c:v>
                </c:pt>
                <c:pt idx="19">
                  <c:v>9.6</c:v>
                </c:pt>
                <c:pt idx="20">
                  <c:v>12</c:v>
                </c:pt>
                <c:pt idx="21">
                  <c:v>9.4</c:v>
                </c:pt>
                <c:pt idx="22">
                  <c:v>8.1999999999999993</c:v>
                </c:pt>
                <c:pt idx="23">
                  <c:v>8.6</c:v>
                </c:pt>
                <c:pt idx="24">
                  <c:v>8.6</c:v>
                </c:pt>
                <c:pt idx="25">
                  <c:v>9.6</c:v>
                </c:pt>
                <c:pt idx="26">
                  <c:v>14</c:v>
                </c:pt>
                <c:pt idx="27">
                  <c:v>9</c:v>
                </c:pt>
                <c:pt idx="28">
                  <c:v>10.8</c:v>
                </c:pt>
                <c:pt idx="29">
                  <c:v>2.8</c:v>
                </c:pt>
                <c:pt idx="30">
                  <c:v>14</c:v>
                </c:pt>
                <c:pt idx="31">
                  <c:v>9.6</c:v>
                </c:pt>
                <c:pt idx="32">
                  <c:v>8.8000000000000007</c:v>
                </c:pt>
                <c:pt idx="33">
                  <c:v>10</c:v>
                </c:pt>
                <c:pt idx="34">
                  <c:v>12.8</c:v>
                </c:pt>
                <c:pt idx="35">
                  <c:v>13.4</c:v>
                </c:pt>
                <c:pt idx="36">
                  <c:v>10</c:v>
                </c:pt>
                <c:pt idx="37">
                  <c:v>15</c:v>
                </c:pt>
                <c:pt idx="38">
                  <c:v>12.6</c:v>
                </c:pt>
                <c:pt idx="39">
                  <c:v>12</c:v>
                </c:pt>
                <c:pt idx="40">
                  <c:v>8.1999999999999993</c:v>
                </c:pt>
              </c:numCache>
            </c:numRef>
          </c:val>
          <c:extLst>
            <c:ext xmlns:c16="http://schemas.microsoft.com/office/drawing/2014/chart" uri="{C3380CC4-5D6E-409C-BE32-E72D297353CC}">
              <c16:uniqueId val="{00000001-B552-4EC9-AB1D-E165BAC20CCE}"/>
            </c:ext>
          </c:extLst>
        </c:ser>
        <c:ser>
          <c:idx val="2"/>
          <c:order val="2"/>
          <c:tx>
            <c:v>HD</c:v>
          </c:tx>
          <c:spPr>
            <a:ln w="28575" cap="rnd">
              <a:solidFill>
                <a:srgbClr val="00B050"/>
              </a:solidFill>
              <a:round/>
            </a:ln>
            <a:effectLst/>
          </c:spPr>
          <c:marker>
            <c:symbol val="none"/>
          </c:marker>
          <c:val>
            <c:numRef>
              <c:f>'Av.discom.days per summer month'!$AF$97:$AF$137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0.4</c:v>
                </c:pt>
                <c:pt idx="27">
                  <c:v>0</c:v>
                </c:pt>
                <c:pt idx="28">
                  <c:v>0</c:v>
                </c:pt>
                <c:pt idx="29">
                  <c:v>0</c:v>
                </c:pt>
                <c:pt idx="30">
                  <c:v>0.2</c:v>
                </c:pt>
                <c:pt idx="31">
                  <c:v>0.4</c:v>
                </c:pt>
                <c:pt idx="32">
                  <c:v>0</c:v>
                </c:pt>
                <c:pt idx="33">
                  <c:v>0</c:v>
                </c:pt>
                <c:pt idx="34">
                  <c:v>0</c:v>
                </c:pt>
                <c:pt idx="35">
                  <c:v>0</c:v>
                </c:pt>
                <c:pt idx="36">
                  <c:v>0</c:v>
                </c:pt>
                <c:pt idx="37">
                  <c:v>0</c:v>
                </c:pt>
                <c:pt idx="38">
                  <c:v>0.8</c:v>
                </c:pt>
                <c:pt idx="39">
                  <c:v>0</c:v>
                </c:pt>
                <c:pt idx="40">
                  <c:v>0</c:v>
                </c:pt>
              </c:numCache>
            </c:numRef>
          </c:val>
          <c:extLst>
            <c:ext xmlns:c16="http://schemas.microsoft.com/office/drawing/2014/chart" uri="{C3380CC4-5D6E-409C-BE32-E72D297353CC}">
              <c16:uniqueId val="{00000002-B552-4EC9-AB1D-E165BAC20CCE}"/>
            </c:ext>
          </c:extLst>
        </c:ser>
        <c:ser>
          <c:idx val="3"/>
          <c:order val="3"/>
          <c:tx>
            <c:v>WBGT</c:v>
          </c:tx>
          <c:spPr>
            <a:ln w="28575" cap="rnd">
              <a:solidFill>
                <a:srgbClr val="C00000"/>
              </a:solidFill>
              <a:round/>
            </a:ln>
            <a:effectLst/>
          </c:spPr>
          <c:marker>
            <c:symbol val="none"/>
          </c:marker>
          <c:val>
            <c:numRef>
              <c:f>'Av.discom.days per summer month'!$AG$97:$AG$137</c:f>
              <c:numCache>
                <c:formatCode>General</c:formatCode>
                <c:ptCount val="41"/>
                <c:pt idx="0">
                  <c:v>1.4</c:v>
                </c:pt>
                <c:pt idx="1">
                  <c:v>0.2</c:v>
                </c:pt>
                <c:pt idx="2">
                  <c:v>0.4</c:v>
                </c:pt>
                <c:pt idx="3">
                  <c:v>1.2</c:v>
                </c:pt>
                <c:pt idx="4">
                  <c:v>0</c:v>
                </c:pt>
                <c:pt idx="5">
                  <c:v>0</c:v>
                </c:pt>
                <c:pt idx="6">
                  <c:v>1.4</c:v>
                </c:pt>
                <c:pt idx="7">
                  <c:v>0.4</c:v>
                </c:pt>
                <c:pt idx="8">
                  <c:v>0.2</c:v>
                </c:pt>
                <c:pt idx="9">
                  <c:v>0.2</c:v>
                </c:pt>
                <c:pt idx="10">
                  <c:v>0.6</c:v>
                </c:pt>
                <c:pt idx="11">
                  <c:v>1</c:v>
                </c:pt>
                <c:pt idx="12">
                  <c:v>0</c:v>
                </c:pt>
                <c:pt idx="13">
                  <c:v>0</c:v>
                </c:pt>
                <c:pt idx="14">
                  <c:v>0</c:v>
                </c:pt>
                <c:pt idx="15">
                  <c:v>0</c:v>
                </c:pt>
                <c:pt idx="16">
                  <c:v>0</c:v>
                </c:pt>
                <c:pt idx="17">
                  <c:v>0.6</c:v>
                </c:pt>
                <c:pt idx="18">
                  <c:v>1.2</c:v>
                </c:pt>
                <c:pt idx="19">
                  <c:v>0</c:v>
                </c:pt>
                <c:pt idx="20">
                  <c:v>0.8</c:v>
                </c:pt>
                <c:pt idx="21">
                  <c:v>0.4</c:v>
                </c:pt>
                <c:pt idx="22">
                  <c:v>0.2</c:v>
                </c:pt>
                <c:pt idx="23">
                  <c:v>0.6</c:v>
                </c:pt>
                <c:pt idx="24">
                  <c:v>0.2</c:v>
                </c:pt>
                <c:pt idx="25">
                  <c:v>0.8</c:v>
                </c:pt>
                <c:pt idx="26">
                  <c:v>0.6</c:v>
                </c:pt>
                <c:pt idx="27">
                  <c:v>0.2</c:v>
                </c:pt>
                <c:pt idx="28">
                  <c:v>0.2</c:v>
                </c:pt>
                <c:pt idx="29">
                  <c:v>0</c:v>
                </c:pt>
                <c:pt idx="30">
                  <c:v>0.8</c:v>
                </c:pt>
                <c:pt idx="31">
                  <c:v>1.6</c:v>
                </c:pt>
                <c:pt idx="32">
                  <c:v>0.4</c:v>
                </c:pt>
                <c:pt idx="33">
                  <c:v>0.2</c:v>
                </c:pt>
                <c:pt idx="34">
                  <c:v>0.6</c:v>
                </c:pt>
                <c:pt idx="35">
                  <c:v>2</c:v>
                </c:pt>
                <c:pt idx="36">
                  <c:v>0.8</c:v>
                </c:pt>
                <c:pt idx="37">
                  <c:v>1.2</c:v>
                </c:pt>
                <c:pt idx="38">
                  <c:v>2.2000000000000002</c:v>
                </c:pt>
                <c:pt idx="39">
                  <c:v>1.2</c:v>
                </c:pt>
                <c:pt idx="40">
                  <c:v>0.4</c:v>
                </c:pt>
              </c:numCache>
            </c:numRef>
          </c:val>
          <c:extLst>
            <c:ext xmlns:c16="http://schemas.microsoft.com/office/drawing/2014/chart" uri="{C3380CC4-5D6E-409C-BE32-E72D297353CC}">
              <c16:uniqueId val="{00000003-B552-4EC9-AB1D-E165BAC20CCE}"/>
            </c:ext>
          </c:extLst>
        </c:ser>
        <c:ser>
          <c:idx val="4"/>
          <c:order val="4"/>
          <c:tx>
            <c:v>HI</c:v>
          </c:tx>
          <c:spPr>
            <a:ln w="28575" cap="rnd">
              <a:solidFill>
                <a:schemeClr val="accent5"/>
              </a:solidFill>
              <a:round/>
            </a:ln>
            <a:effectLst/>
          </c:spPr>
          <c:marker>
            <c:symbol val="none"/>
          </c:marker>
          <c:val>
            <c:numRef>
              <c:f>'Av.discom.days per summer month'!$AH$97:$AH$137</c:f>
              <c:numCache>
                <c:formatCode>General</c:formatCode>
                <c:ptCount val="41"/>
                <c:pt idx="0">
                  <c:v>11.6</c:v>
                </c:pt>
                <c:pt idx="1">
                  <c:v>12.4</c:v>
                </c:pt>
                <c:pt idx="2">
                  <c:v>9.1999999999999993</c:v>
                </c:pt>
                <c:pt idx="3">
                  <c:v>9.8000000000000007</c:v>
                </c:pt>
                <c:pt idx="4">
                  <c:v>11.6</c:v>
                </c:pt>
                <c:pt idx="5">
                  <c:v>8.6</c:v>
                </c:pt>
                <c:pt idx="6">
                  <c:v>13.2</c:v>
                </c:pt>
                <c:pt idx="7">
                  <c:v>9.4</c:v>
                </c:pt>
                <c:pt idx="8">
                  <c:v>10.4</c:v>
                </c:pt>
                <c:pt idx="9">
                  <c:v>9.6</c:v>
                </c:pt>
                <c:pt idx="10">
                  <c:v>10</c:v>
                </c:pt>
                <c:pt idx="11">
                  <c:v>12.8</c:v>
                </c:pt>
                <c:pt idx="12">
                  <c:v>11.8</c:v>
                </c:pt>
                <c:pt idx="13">
                  <c:v>9.8000000000000007</c:v>
                </c:pt>
                <c:pt idx="14">
                  <c:v>11</c:v>
                </c:pt>
                <c:pt idx="15">
                  <c:v>9.1999999999999993</c:v>
                </c:pt>
                <c:pt idx="16">
                  <c:v>8</c:v>
                </c:pt>
                <c:pt idx="17">
                  <c:v>9</c:v>
                </c:pt>
                <c:pt idx="18">
                  <c:v>10.4</c:v>
                </c:pt>
                <c:pt idx="19">
                  <c:v>10.4</c:v>
                </c:pt>
                <c:pt idx="20">
                  <c:v>13</c:v>
                </c:pt>
                <c:pt idx="21">
                  <c:v>13.6</c:v>
                </c:pt>
                <c:pt idx="22">
                  <c:v>9.8000000000000007</c:v>
                </c:pt>
                <c:pt idx="23">
                  <c:v>9.4</c:v>
                </c:pt>
                <c:pt idx="24">
                  <c:v>9.1999999999999993</c:v>
                </c:pt>
                <c:pt idx="25">
                  <c:v>9</c:v>
                </c:pt>
                <c:pt idx="26">
                  <c:v>12</c:v>
                </c:pt>
                <c:pt idx="27">
                  <c:v>8.1999999999999993</c:v>
                </c:pt>
                <c:pt idx="28">
                  <c:v>12.8</c:v>
                </c:pt>
                <c:pt idx="29">
                  <c:v>9.4</c:v>
                </c:pt>
                <c:pt idx="30">
                  <c:v>11.6</c:v>
                </c:pt>
                <c:pt idx="31">
                  <c:v>11.8</c:v>
                </c:pt>
                <c:pt idx="32">
                  <c:v>9.8000000000000007</c:v>
                </c:pt>
                <c:pt idx="33">
                  <c:v>9.4</c:v>
                </c:pt>
                <c:pt idx="34">
                  <c:v>10</c:v>
                </c:pt>
                <c:pt idx="35">
                  <c:v>14.6</c:v>
                </c:pt>
                <c:pt idx="36">
                  <c:v>11</c:v>
                </c:pt>
                <c:pt idx="37">
                  <c:v>15.4</c:v>
                </c:pt>
                <c:pt idx="38">
                  <c:v>11.6</c:v>
                </c:pt>
                <c:pt idx="39">
                  <c:v>12</c:v>
                </c:pt>
                <c:pt idx="40">
                  <c:v>10.6</c:v>
                </c:pt>
              </c:numCache>
            </c:numRef>
          </c:val>
          <c:extLst>
            <c:ext xmlns:c16="http://schemas.microsoft.com/office/drawing/2014/chart" uri="{C3380CC4-5D6E-409C-BE32-E72D297353CC}">
              <c16:uniqueId val="{00000004-B552-4EC9-AB1D-E165BAC20CCE}"/>
            </c:ext>
          </c:extLst>
        </c:ser>
        <c:dLbls>
          <c:showLegendKey val="0"/>
          <c:showVal val="0"/>
          <c:showCatName val="0"/>
          <c:showSerName val="0"/>
          <c:showPercent val="0"/>
          <c:showBubbleSize val="0"/>
        </c:dLbls>
        <c:axId val="1974890111"/>
        <c:axId val="1974889151"/>
      </c:radarChart>
      <c:catAx>
        <c:axId val="19748901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974889151"/>
        <c:crosses val="autoZero"/>
        <c:auto val="1"/>
        <c:lblAlgn val="ctr"/>
        <c:lblOffset val="100"/>
        <c:noMultiLvlLbl val="0"/>
      </c:catAx>
      <c:valAx>
        <c:axId val="1974889151"/>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974890111"/>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DI</c:v>
          </c:tx>
          <c:spPr>
            <a:ln w="28575" cap="rnd">
              <a:solidFill>
                <a:schemeClr val="bg1">
                  <a:lumMod val="50000"/>
                </a:schemeClr>
              </a:solidFill>
              <a:prstDash val="sysDash"/>
              <a:round/>
            </a:ln>
            <a:effectLst/>
          </c:spPr>
          <c:marker>
            <c:symbol val="none"/>
          </c:marker>
          <c:val>
            <c:numRef>
              <c:f>'Av.discom.days per summer month'!$AK$97:$AK$137</c:f>
              <c:numCache>
                <c:formatCode>General</c:formatCode>
                <c:ptCount val="41"/>
                <c:pt idx="0">
                  <c:v>24.6</c:v>
                </c:pt>
                <c:pt idx="1">
                  <c:v>24.6</c:v>
                </c:pt>
                <c:pt idx="2">
                  <c:v>24.8</c:v>
                </c:pt>
                <c:pt idx="3">
                  <c:v>22.8</c:v>
                </c:pt>
                <c:pt idx="4">
                  <c:v>27.8</c:v>
                </c:pt>
                <c:pt idx="5">
                  <c:v>26.2</c:v>
                </c:pt>
                <c:pt idx="6">
                  <c:v>23.6</c:v>
                </c:pt>
                <c:pt idx="7">
                  <c:v>26.2</c:v>
                </c:pt>
                <c:pt idx="8">
                  <c:v>27.8</c:v>
                </c:pt>
                <c:pt idx="9">
                  <c:v>27.2</c:v>
                </c:pt>
                <c:pt idx="10">
                  <c:v>25.2</c:v>
                </c:pt>
                <c:pt idx="11">
                  <c:v>25.8</c:v>
                </c:pt>
                <c:pt idx="12">
                  <c:v>22</c:v>
                </c:pt>
                <c:pt idx="13">
                  <c:v>24.4</c:v>
                </c:pt>
                <c:pt idx="14">
                  <c:v>27.2</c:v>
                </c:pt>
                <c:pt idx="15">
                  <c:v>27.4</c:v>
                </c:pt>
                <c:pt idx="16">
                  <c:v>27</c:v>
                </c:pt>
                <c:pt idx="17">
                  <c:v>26.2</c:v>
                </c:pt>
                <c:pt idx="18">
                  <c:v>26</c:v>
                </c:pt>
                <c:pt idx="19">
                  <c:v>29.2</c:v>
                </c:pt>
                <c:pt idx="20">
                  <c:v>26.8</c:v>
                </c:pt>
                <c:pt idx="21">
                  <c:v>27.2</c:v>
                </c:pt>
                <c:pt idx="22">
                  <c:v>27</c:v>
                </c:pt>
                <c:pt idx="23">
                  <c:v>28.6</c:v>
                </c:pt>
                <c:pt idx="24">
                  <c:v>27.2</c:v>
                </c:pt>
                <c:pt idx="25">
                  <c:v>26</c:v>
                </c:pt>
                <c:pt idx="26">
                  <c:v>26.4</c:v>
                </c:pt>
                <c:pt idx="27">
                  <c:v>25.8</c:v>
                </c:pt>
                <c:pt idx="28">
                  <c:v>26</c:v>
                </c:pt>
                <c:pt idx="29">
                  <c:v>25.6</c:v>
                </c:pt>
                <c:pt idx="30">
                  <c:v>26.6</c:v>
                </c:pt>
                <c:pt idx="31">
                  <c:v>24.8</c:v>
                </c:pt>
                <c:pt idx="32">
                  <c:v>26</c:v>
                </c:pt>
                <c:pt idx="33">
                  <c:v>28</c:v>
                </c:pt>
                <c:pt idx="34">
                  <c:v>24.2</c:v>
                </c:pt>
                <c:pt idx="35">
                  <c:v>26.2</c:v>
                </c:pt>
                <c:pt idx="36">
                  <c:v>26.4</c:v>
                </c:pt>
                <c:pt idx="37">
                  <c:v>26.4</c:v>
                </c:pt>
                <c:pt idx="38">
                  <c:v>27.6</c:v>
                </c:pt>
                <c:pt idx="39">
                  <c:v>27.4</c:v>
                </c:pt>
                <c:pt idx="40">
                  <c:v>25.8</c:v>
                </c:pt>
              </c:numCache>
            </c:numRef>
          </c:val>
          <c:extLst>
            <c:ext xmlns:c16="http://schemas.microsoft.com/office/drawing/2014/chart" uri="{C3380CC4-5D6E-409C-BE32-E72D297353CC}">
              <c16:uniqueId val="{00000000-1289-46FF-90E2-8F6A75F0E5FB}"/>
            </c:ext>
          </c:extLst>
        </c:ser>
        <c:ser>
          <c:idx val="1"/>
          <c:order val="1"/>
          <c:tx>
            <c:v>ET</c:v>
          </c:tx>
          <c:spPr>
            <a:ln w="28575" cap="rnd">
              <a:solidFill>
                <a:schemeClr val="tx1"/>
              </a:solidFill>
              <a:round/>
            </a:ln>
            <a:effectLst/>
          </c:spPr>
          <c:marker>
            <c:symbol val="none"/>
          </c:marker>
          <c:val>
            <c:numRef>
              <c:f>'Av.discom.days per summer month'!$AL$97:$AL$137</c:f>
              <c:numCache>
                <c:formatCode>General</c:formatCode>
                <c:ptCount val="41"/>
                <c:pt idx="0">
                  <c:v>21</c:v>
                </c:pt>
                <c:pt idx="1">
                  <c:v>22.4</c:v>
                </c:pt>
                <c:pt idx="2">
                  <c:v>22.2</c:v>
                </c:pt>
                <c:pt idx="3">
                  <c:v>20.399999999999999</c:v>
                </c:pt>
                <c:pt idx="4">
                  <c:v>24.2</c:v>
                </c:pt>
                <c:pt idx="5">
                  <c:v>24</c:v>
                </c:pt>
                <c:pt idx="6">
                  <c:v>22.8</c:v>
                </c:pt>
                <c:pt idx="7">
                  <c:v>24.4</c:v>
                </c:pt>
                <c:pt idx="8">
                  <c:v>24.4</c:v>
                </c:pt>
                <c:pt idx="9">
                  <c:v>23.6</c:v>
                </c:pt>
                <c:pt idx="10">
                  <c:v>22.8</c:v>
                </c:pt>
                <c:pt idx="11">
                  <c:v>22.2</c:v>
                </c:pt>
                <c:pt idx="12">
                  <c:v>19.399999999999999</c:v>
                </c:pt>
                <c:pt idx="13">
                  <c:v>22.8</c:v>
                </c:pt>
                <c:pt idx="14">
                  <c:v>25.2</c:v>
                </c:pt>
                <c:pt idx="15">
                  <c:v>25.4</c:v>
                </c:pt>
                <c:pt idx="16">
                  <c:v>23.8</c:v>
                </c:pt>
                <c:pt idx="17">
                  <c:v>24.4</c:v>
                </c:pt>
                <c:pt idx="18">
                  <c:v>23.2</c:v>
                </c:pt>
                <c:pt idx="19">
                  <c:v>27.6</c:v>
                </c:pt>
                <c:pt idx="20">
                  <c:v>24.4</c:v>
                </c:pt>
                <c:pt idx="21">
                  <c:v>25.8</c:v>
                </c:pt>
                <c:pt idx="22">
                  <c:v>24</c:v>
                </c:pt>
                <c:pt idx="23">
                  <c:v>25.2</c:v>
                </c:pt>
                <c:pt idx="24">
                  <c:v>24</c:v>
                </c:pt>
                <c:pt idx="25">
                  <c:v>22.6</c:v>
                </c:pt>
                <c:pt idx="26">
                  <c:v>24.2</c:v>
                </c:pt>
                <c:pt idx="27">
                  <c:v>23.8</c:v>
                </c:pt>
                <c:pt idx="28">
                  <c:v>22.8</c:v>
                </c:pt>
                <c:pt idx="29">
                  <c:v>23.8</c:v>
                </c:pt>
                <c:pt idx="30">
                  <c:v>25</c:v>
                </c:pt>
                <c:pt idx="31">
                  <c:v>23</c:v>
                </c:pt>
                <c:pt idx="32">
                  <c:v>24.6</c:v>
                </c:pt>
                <c:pt idx="33">
                  <c:v>25.4</c:v>
                </c:pt>
                <c:pt idx="34">
                  <c:v>22</c:v>
                </c:pt>
                <c:pt idx="35">
                  <c:v>23.6</c:v>
                </c:pt>
                <c:pt idx="36">
                  <c:v>23.2</c:v>
                </c:pt>
                <c:pt idx="37">
                  <c:v>24.4</c:v>
                </c:pt>
                <c:pt idx="38">
                  <c:v>25.2</c:v>
                </c:pt>
                <c:pt idx="39">
                  <c:v>26.6</c:v>
                </c:pt>
                <c:pt idx="40">
                  <c:v>23.4</c:v>
                </c:pt>
              </c:numCache>
            </c:numRef>
          </c:val>
          <c:extLst>
            <c:ext xmlns:c16="http://schemas.microsoft.com/office/drawing/2014/chart" uri="{C3380CC4-5D6E-409C-BE32-E72D297353CC}">
              <c16:uniqueId val="{00000001-1289-46FF-90E2-8F6A75F0E5FB}"/>
            </c:ext>
          </c:extLst>
        </c:ser>
        <c:ser>
          <c:idx val="2"/>
          <c:order val="2"/>
          <c:tx>
            <c:v>HD</c:v>
          </c:tx>
          <c:spPr>
            <a:ln w="28575" cap="rnd">
              <a:solidFill>
                <a:srgbClr val="00B050"/>
              </a:solidFill>
              <a:round/>
            </a:ln>
            <a:effectLst/>
          </c:spPr>
          <c:marker>
            <c:symbol val="none"/>
          </c:marker>
          <c:val>
            <c:numRef>
              <c:f>'Av.discom.days per summer month'!$AM$97:$AM$137</c:f>
              <c:numCache>
                <c:formatCode>General</c:formatCode>
                <c:ptCount val="41"/>
                <c:pt idx="0">
                  <c:v>1</c:v>
                </c:pt>
                <c:pt idx="1">
                  <c:v>0.2</c:v>
                </c:pt>
                <c:pt idx="2">
                  <c:v>0</c:v>
                </c:pt>
                <c:pt idx="3">
                  <c:v>0.2</c:v>
                </c:pt>
                <c:pt idx="4">
                  <c:v>0</c:v>
                </c:pt>
                <c:pt idx="5">
                  <c:v>1.2</c:v>
                </c:pt>
                <c:pt idx="6">
                  <c:v>2.4</c:v>
                </c:pt>
                <c:pt idx="7">
                  <c:v>3.8</c:v>
                </c:pt>
                <c:pt idx="8">
                  <c:v>0.4</c:v>
                </c:pt>
                <c:pt idx="9">
                  <c:v>0.8</c:v>
                </c:pt>
                <c:pt idx="10">
                  <c:v>0</c:v>
                </c:pt>
                <c:pt idx="11">
                  <c:v>0</c:v>
                </c:pt>
                <c:pt idx="12">
                  <c:v>0</c:v>
                </c:pt>
                <c:pt idx="13">
                  <c:v>0.6</c:v>
                </c:pt>
                <c:pt idx="14">
                  <c:v>1</c:v>
                </c:pt>
                <c:pt idx="15">
                  <c:v>0.2</c:v>
                </c:pt>
                <c:pt idx="16">
                  <c:v>2.4</c:v>
                </c:pt>
                <c:pt idx="17">
                  <c:v>0.2</c:v>
                </c:pt>
                <c:pt idx="18">
                  <c:v>6</c:v>
                </c:pt>
                <c:pt idx="19">
                  <c:v>4</c:v>
                </c:pt>
                <c:pt idx="20">
                  <c:v>3.8</c:v>
                </c:pt>
                <c:pt idx="21">
                  <c:v>5</c:v>
                </c:pt>
                <c:pt idx="22">
                  <c:v>2.4</c:v>
                </c:pt>
                <c:pt idx="23">
                  <c:v>2.4</c:v>
                </c:pt>
                <c:pt idx="24">
                  <c:v>0.6</c:v>
                </c:pt>
                <c:pt idx="25">
                  <c:v>3.2</c:v>
                </c:pt>
                <c:pt idx="26">
                  <c:v>2.2000000000000002</c:v>
                </c:pt>
                <c:pt idx="27">
                  <c:v>4</c:v>
                </c:pt>
                <c:pt idx="28">
                  <c:v>3.4</c:v>
                </c:pt>
                <c:pt idx="29">
                  <c:v>1.2</c:v>
                </c:pt>
                <c:pt idx="30">
                  <c:v>5.8</c:v>
                </c:pt>
                <c:pt idx="31">
                  <c:v>4.2</c:v>
                </c:pt>
                <c:pt idx="32">
                  <c:v>4</c:v>
                </c:pt>
                <c:pt idx="33">
                  <c:v>0.8</c:v>
                </c:pt>
                <c:pt idx="34">
                  <c:v>3.4</c:v>
                </c:pt>
                <c:pt idx="35">
                  <c:v>2.2000000000000002</c:v>
                </c:pt>
                <c:pt idx="36">
                  <c:v>4.2</c:v>
                </c:pt>
                <c:pt idx="37">
                  <c:v>3.4</c:v>
                </c:pt>
                <c:pt idx="38">
                  <c:v>2</c:v>
                </c:pt>
                <c:pt idx="39">
                  <c:v>2.8</c:v>
                </c:pt>
                <c:pt idx="40">
                  <c:v>3.2</c:v>
                </c:pt>
              </c:numCache>
            </c:numRef>
          </c:val>
          <c:extLst>
            <c:ext xmlns:c16="http://schemas.microsoft.com/office/drawing/2014/chart" uri="{C3380CC4-5D6E-409C-BE32-E72D297353CC}">
              <c16:uniqueId val="{00000002-1289-46FF-90E2-8F6A75F0E5FB}"/>
            </c:ext>
          </c:extLst>
        </c:ser>
        <c:ser>
          <c:idx val="3"/>
          <c:order val="3"/>
          <c:tx>
            <c:v>WBGT</c:v>
          </c:tx>
          <c:spPr>
            <a:ln w="28575" cap="rnd">
              <a:solidFill>
                <a:srgbClr val="C00000"/>
              </a:solidFill>
              <a:round/>
            </a:ln>
            <a:effectLst/>
          </c:spPr>
          <c:marker>
            <c:symbol val="none"/>
          </c:marker>
          <c:val>
            <c:numRef>
              <c:f>'Av.discom.days per summer month'!$AN$97:$AN$137</c:f>
              <c:numCache>
                <c:formatCode>General</c:formatCode>
                <c:ptCount val="41"/>
                <c:pt idx="0">
                  <c:v>15.6</c:v>
                </c:pt>
                <c:pt idx="1">
                  <c:v>14</c:v>
                </c:pt>
                <c:pt idx="2">
                  <c:v>14.2</c:v>
                </c:pt>
                <c:pt idx="3">
                  <c:v>12.4</c:v>
                </c:pt>
                <c:pt idx="4">
                  <c:v>13.8</c:v>
                </c:pt>
                <c:pt idx="5">
                  <c:v>16.399999999999999</c:v>
                </c:pt>
                <c:pt idx="6">
                  <c:v>18</c:v>
                </c:pt>
                <c:pt idx="7">
                  <c:v>16</c:v>
                </c:pt>
                <c:pt idx="8">
                  <c:v>16.600000000000001</c:v>
                </c:pt>
                <c:pt idx="9">
                  <c:v>16.2</c:v>
                </c:pt>
                <c:pt idx="10">
                  <c:v>13.8</c:v>
                </c:pt>
                <c:pt idx="11">
                  <c:v>13.4</c:v>
                </c:pt>
                <c:pt idx="12">
                  <c:v>10.199999999999999</c:v>
                </c:pt>
                <c:pt idx="13">
                  <c:v>15</c:v>
                </c:pt>
                <c:pt idx="14">
                  <c:v>18.399999999999999</c:v>
                </c:pt>
                <c:pt idx="15">
                  <c:v>17.8</c:v>
                </c:pt>
                <c:pt idx="16">
                  <c:v>16</c:v>
                </c:pt>
                <c:pt idx="17">
                  <c:v>15</c:v>
                </c:pt>
                <c:pt idx="18">
                  <c:v>19.2</c:v>
                </c:pt>
                <c:pt idx="19">
                  <c:v>19</c:v>
                </c:pt>
                <c:pt idx="20">
                  <c:v>18.600000000000001</c:v>
                </c:pt>
                <c:pt idx="21">
                  <c:v>21.2</c:v>
                </c:pt>
                <c:pt idx="22">
                  <c:v>18</c:v>
                </c:pt>
                <c:pt idx="23">
                  <c:v>17.600000000000001</c:v>
                </c:pt>
                <c:pt idx="24">
                  <c:v>17</c:v>
                </c:pt>
                <c:pt idx="25">
                  <c:v>16</c:v>
                </c:pt>
                <c:pt idx="26">
                  <c:v>19.399999999999999</c:v>
                </c:pt>
                <c:pt idx="27">
                  <c:v>16.8</c:v>
                </c:pt>
                <c:pt idx="28">
                  <c:v>18.600000000000001</c:v>
                </c:pt>
                <c:pt idx="29">
                  <c:v>19.399999999999999</c:v>
                </c:pt>
                <c:pt idx="30">
                  <c:v>20.8</c:v>
                </c:pt>
                <c:pt idx="31">
                  <c:v>19</c:v>
                </c:pt>
                <c:pt idx="32">
                  <c:v>19.2</c:v>
                </c:pt>
                <c:pt idx="33">
                  <c:v>17.2</c:v>
                </c:pt>
                <c:pt idx="34">
                  <c:v>17.8</c:v>
                </c:pt>
                <c:pt idx="35">
                  <c:v>18</c:v>
                </c:pt>
                <c:pt idx="36">
                  <c:v>20.6</c:v>
                </c:pt>
                <c:pt idx="37">
                  <c:v>20</c:v>
                </c:pt>
                <c:pt idx="38">
                  <c:v>19</c:v>
                </c:pt>
                <c:pt idx="39">
                  <c:v>19.600000000000001</c:v>
                </c:pt>
                <c:pt idx="40">
                  <c:v>19.8</c:v>
                </c:pt>
              </c:numCache>
            </c:numRef>
          </c:val>
          <c:extLst>
            <c:ext xmlns:c16="http://schemas.microsoft.com/office/drawing/2014/chart" uri="{C3380CC4-5D6E-409C-BE32-E72D297353CC}">
              <c16:uniqueId val="{00000003-1289-46FF-90E2-8F6A75F0E5FB}"/>
            </c:ext>
          </c:extLst>
        </c:ser>
        <c:ser>
          <c:idx val="4"/>
          <c:order val="4"/>
          <c:tx>
            <c:v>HI</c:v>
          </c:tx>
          <c:spPr>
            <a:ln w="28575" cap="rnd">
              <a:solidFill>
                <a:schemeClr val="accent5"/>
              </a:solidFill>
              <a:round/>
            </a:ln>
            <a:effectLst/>
          </c:spPr>
          <c:marker>
            <c:symbol val="none"/>
          </c:marker>
          <c:val>
            <c:numRef>
              <c:f>'Av.discom.days per summer month'!$AO$97:$AO$137</c:f>
              <c:numCache>
                <c:formatCode>General</c:formatCode>
                <c:ptCount val="41"/>
                <c:pt idx="0">
                  <c:v>19.600000000000001</c:v>
                </c:pt>
                <c:pt idx="1">
                  <c:v>19</c:v>
                </c:pt>
                <c:pt idx="2">
                  <c:v>17.2</c:v>
                </c:pt>
                <c:pt idx="3">
                  <c:v>14.4</c:v>
                </c:pt>
                <c:pt idx="4">
                  <c:v>14.4</c:v>
                </c:pt>
                <c:pt idx="5">
                  <c:v>18.8</c:v>
                </c:pt>
                <c:pt idx="6">
                  <c:v>18.8</c:v>
                </c:pt>
                <c:pt idx="7">
                  <c:v>18.399999999999999</c:v>
                </c:pt>
                <c:pt idx="8">
                  <c:v>20.2</c:v>
                </c:pt>
                <c:pt idx="9">
                  <c:v>20.399999999999999</c:v>
                </c:pt>
                <c:pt idx="10">
                  <c:v>20.2</c:v>
                </c:pt>
                <c:pt idx="11">
                  <c:v>17.8</c:v>
                </c:pt>
                <c:pt idx="12">
                  <c:v>13.4</c:v>
                </c:pt>
                <c:pt idx="13">
                  <c:v>19</c:v>
                </c:pt>
                <c:pt idx="14">
                  <c:v>18.399999999999999</c:v>
                </c:pt>
                <c:pt idx="15">
                  <c:v>20.8</c:v>
                </c:pt>
                <c:pt idx="16">
                  <c:v>19.2</c:v>
                </c:pt>
                <c:pt idx="17">
                  <c:v>18.2</c:v>
                </c:pt>
                <c:pt idx="18">
                  <c:v>21</c:v>
                </c:pt>
                <c:pt idx="19">
                  <c:v>21.2</c:v>
                </c:pt>
                <c:pt idx="20">
                  <c:v>21.2</c:v>
                </c:pt>
                <c:pt idx="21">
                  <c:v>23.2</c:v>
                </c:pt>
                <c:pt idx="22">
                  <c:v>19.8</c:v>
                </c:pt>
                <c:pt idx="23">
                  <c:v>22</c:v>
                </c:pt>
                <c:pt idx="24">
                  <c:v>20.399999999999999</c:v>
                </c:pt>
                <c:pt idx="25">
                  <c:v>19.2</c:v>
                </c:pt>
                <c:pt idx="26">
                  <c:v>20.8</c:v>
                </c:pt>
                <c:pt idx="27">
                  <c:v>21.2</c:v>
                </c:pt>
                <c:pt idx="28">
                  <c:v>21.2</c:v>
                </c:pt>
                <c:pt idx="29">
                  <c:v>22.4</c:v>
                </c:pt>
                <c:pt idx="30">
                  <c:v>20.8</c:v>
                </c:pt>
                <c:pt idx="31">
                  <c:v>20</c:v>
                </c:pt>
                <c:pt idx="32">
                  <c:v>21.6</c:v>
                </c:pt>
                <c:pt idx="33">
                  <c:v>21.2</c:v>
                </c:pt>
                <c:pt idx="34">
                  <c:v>20.2</c:v>
                </c:pt>
                <c:pt idx="35">
                  <c:v>19.2</c:v>
                </c:pt>
                <c:pt idx="36">
                  <c:v>22</c:v>
                </c:pt>
                <c:pt idx="37">
                  <c:v>21.6</c:v>
                </c:pt>
                <c:pt idx="38">
                  <c:v>21.8</c:v>
                </c:pt>
                <c:pt idx="39">
                  <c:v>21.4</c:v>
                </c:pt>
                <c:pt idx="40">
                  <c:v>20.6</c:v>
                </c:pt>
              </c:numCache>
            </c:numRef>
          </c:val>
          <c:extLst>
            <c:ext xmlns:c16="http://schemas.microsoft.com/office/drawing/2014/chart" uri="{C3380CC4-5D6E-409C-BE32-E72D297353CC}">
              <c16:uniqueId val="{00000004-1289-46FF-90E2-8F6A75F0E5FB}"/>
            </c:ext>
          </c:extLst>
        </c:ser>
        <c:dLbls>
          <c:showLegendKey val="0"/>
          <c:showVal val="0"/>
          <c:showCatName val="0"/>
          <c:showSerName val="0"/>
          <c:showPercent val="0"/>
          <c:showBubbleSize val="0"/>
        </c:dLbls>
        <c:axId val="148344639"/>
        <c:axId val="148353759"/>
      </c:radarChart>
      <c:catAx>
        <c:axId val="1483446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53759"/>
        <c:crosses val="autoZero"/>
        <c:auto val="1"/>
        <c:lblAlgn val="ctr"/>
        <c:lblOffset val="100"/>
        <c:noMultiLvlLbl val="0"/>
      </c:catAx>
      <c:valAx>
        <c:axId val="14835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4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Amman</a:t>
            </a:r>
          </a:p>
        </c:rich>
      </c:tx>
      <c:layout>
        <c:manualLayout>
          <c:xMode val="edge"/>
          <c:yMode val="edge"/>
          <c:x val="0.41902853200385853"/>
          <c:y val="1.5609754498712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230139097425455"/>
          <c:y val="0.12671228456951186"/>
          <c:w val="0.50375641575483265"/>
          <c:h val="0.78585997968273691"/>
        </c:manualLayout>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day'!$B$3:$B$46</c:f>
              <c:numCache>
                <c:formatCode>General</c:formatCode>
                <c:ptCount val="44"/>
                <c:pt idx="0">
                  <c:v>0.14000000000000001</c:v>
                </c:pt>
                <c:pt idx="1">
                  <c:v>0.05</c:v>
                </c:pt>
                <c:pt idx="2">
                  <c:v>0</c:v>
                </c:pt>
                <c:pt idx="3">
                  <c:v>0.03</c:v>
                </c:pt>
                <c:pt idx="4">
                  <c:v>0</c:v>
                </c:pt>
                <c:pt idx="5">
                  <c:v>0.41</c:v>
                </c:pt>
                <c:pt idx="6">
                  <c:v>0</c:v>
                </c:pt>
                <c:pt idx="7">
                  <c:v>0.42</c:v>
                </c:pt>
                <c:pt idx="8">
                  <c:v>0.03</c:v>
                </c:pt>
                <c:pt idx="9">
                  <c:v>0</c:v>
                </c:pt>
                <c:pt idx="10">
                  <c:v>0</c:v>
                </c:pt>
                <c:pt idx="11">
                  <c:v>0</c:v>
                </c:pt>
                <c:pt idx="12">
                  <c:v>0.08</c:v>
                </c:pt>
                <c:pt idx="13">
                  <c:v>0.01</c:v>
                </c:pt>
                <c:pt idx="14">
                  <c:v>0.09</c:v>
                </c:pt>
                <c:pt idx="15">
                  <c:v>0.12</c:v>
                </c:pt>
                <c:pt idx="16">
                  <c:v>0.27</c:v>
                </c:pt>
                <c:pt idx="17">
                  <c:v>0</c:v>
                </c:pt>
                <c:pt idx="18">
                  <c:v>0.65</c:v>
                </c:pt>
                <c:pt idx="19">
                  <c:v>0.26</c:v>
                </c:pt>
                <c:pt idx="20">
                  <c:v>0.92</c:v>
                </c:pt>
                <c:pt idx="21">
                  <c:v>0.47</c:v>
                </c:pt>
                <c:pt idx="22">
                  <c:v>0.49</c:v>
                </c:pt>
                <c:pt idx="23">
                  <c:v>0.03</c:v>
                </c:pt>
                <c:pt idx="24">
                  <c:v>0.16</c:v>
                </c:pt>
                <c:pt idx="25">
                  <c:v>0.08</c:v>
                </c:pt>
                <c:pt idx="26">
                  <c:v>0.11</c:v>
                </c:pt>
                <c:pt idx="27">
                  <c:v>0.31</c:v>
                </c:pt>
                <c:pt idx="28">
                  <c:v>0.53</c:v>
                </c:pt>
                <c:pt idx="29">
                  <c:v>0.05</c:v>
                </c:pt>
                <c:pt idx="30">
                  <c:v>1.03</c:v>
                </c:pt>
                <c:pt idx="31">
                  <c:v>0.31</c:v>
                </c:pt>
                <c:pt idx="32">
                  <c:v>1.03</c:v>
                </c:pt>
                <c:pt idx="33">
                  <c:v>0.04</c:v>
                </c:pt>
                <c:pt idx="34">
                  <c:v>0.12</c:v>
                </c:pt>
                <c:pt idx="35">
                  <c:v>0.68</c:v>
                </c:pt>
                <c:pt idx="36">
                  <c:v>0.38</c:v>
                </c:pt>
                <c:pt idx="37">
                  <c:v>0.93</c:v>
                </c:pt>
                <c:pt idx="38">
                  <c:v>7.0000000000000007E-2</c:v>
                </c:pt>
                <c:pt idx="39">
                  <c:v>0.22</c:v>
                </c:pt>
                <c:pt idx="40">
                  <c:v>1.1399999999999999</c:v>
                </c:pt>
                <c:pt idx="41">
                  <c:v>0.27</c:v>
                </c:pt>
                <c:pt idx="42">
                  <c:v>0.56000000000000005</c:v>
                </c:pt>
                <c:pt idx="43">
                  <c:v>0.76</c:v>
                </c:pt>
              </c:numCache>
            </c:numRef>
          </c:val>
          <c:extLst>
            <c:ext xmlns:c16="http://schemas.microsoft.com/office/drawing/2014/chart" uri="{C3380CC4-5D6E-409C-BE32-E72D297353CC}">
              <c16:uniqueId val="{00000000-5443-4A93-83A3-F8AD5D705F0F}"/>
            </c:ext>
          </c:extLst>
        </c:ser>
        <c:ser>
          <c:idx val="1"/>
          <c:order val="1"/>
          <c:spPr>
            <a:ln w="28575" cap="rnd">
              <a:solidFill>
                <a:schemeClr val="tx1"/>
              </a:solidFill>
              <a:round/>
            </a:ln>
            <a:effectLst/>
          </c:spPr>
          <c:marker>
            <c:symbol val="none"/>
          </c:marker>
          <c:val>
            <c:numRef>
              <c:f>'Discom. hours per summer day'!$C$3:$C$46</c:f>
              <c:numCache>
                <c:formatCode>General</c:formatCode>
                <c:ptCount val="44"/>
                <c:pt idx="0">
                  <c:v>2.92</c:v>
                </c:pt>
                <c:pt idx="1">
                  <c:v>2.87</c:v>
                </c:pt>
                <c:pt idx="2">
                  <c:v>1.71</c:v>
                </c:pt>
                <c:pt idx="3">
                  <c:v>1.59</c:v>
                </c:pt>
                <c:pt idx="4">
                  <c:v>1.77</c:v>
                </c:pt>
                <c:pt idx="5">
                  <c:v>3.1</c:v>
                </c:pt>
                <c:pt idx="6">
                  <c:v>3.24</c:v>
                </c:pt>
                <c:pt idx="7">
                  <c:v>3.61</c:v>
                </c:pt>
                <c:pt idx="8">
                  <c:v>3.65</c:v>
                </c:pt>
                <c:pt idx="9">
                  <c:v>3.05</c:v>
                </c:pt>
                <c:pt idx="10">
                  <c:v>2.39</c:v>
                </c:pt>
                <c:pt idx="11">
                  <c:v>1.9</c:v>
                </c:pt>
                <c:pt idx="12">
                  <c:v>2.31</c:v>
                </c:pt>
                <c:pt idx="13">
                  <c:v>2.99</c:v>
                </c:pt>
                <c:pt idx="14">
                  <c:v>3.12</c:v>
                </c:pt>
                <c:pt idx="15">
                  <c:v>3.65</c:v>
                </c:pt>
                <c:pt idx="16">
                  <c:v>4.6399999999999997</c:v>
                </c:pt>
                <c:pt idx="17">
                  <c:v>2.71</c:v>
                </c:pt>
                <c:pt idx="18">
                  <c:v>5.19</c:v>
                </c:pt>
                <c:pt idx="19">
                  <c:v>4.09</c:v>
                </c:pt>
                <c:pt idx="20">
                  <c:v>4.75</c:v>
                </c:pt>
                <c:pt idx="21">
                  <c:v>4.5599999999999996</c:v>
                </c:pt>
                <c:pt idx="22">
                  <c:v>4.03</c:v>
                </c:pt>
                <c:pt idx="23">
                  <c:v>4.03</c:v>
                </c:pt>
                <c:pt idx="24">
                  <c:v>3.83</c:v>
                </c:pt>
                <c:pt idx="25">
                  <c:v>3.51</c:v>
                </c:pt>
                <c:pt idx="26">
                  <c:v>4.16</c:v>
                </c:pt>
                <c:pt idx="27">
                  <c:v>4.54</c:v>
                </c:pt>
                <c:pt idx="28">
                  <c:v>5.05</c:v>
                </c:pt>
                <c:pt idx="29">
                  <c:v>4.0999999999999996</c:v>
                </c:pt>
                <c:pt idx="30">
                  <c:v>6.06</c:v>
                </c:pt>
                <c:pt idx="31">
                  <c:v>3.97</c:v>
                </c:pt>
                <c:pt idx="32">
                  <c:v>6.06</c:v>
                </c:pt>
                <c:pt idx="33">
                  <c:v>3.46</c:v>
                </c:pt>
                <c:pt idx="34">
                  <c:v>3.25</c:v>
                </c:pt>
                <c:pt idx="35">
                  <c:v>5.15</c:v>
                </c:pt>
                <c:pt idx="36">
                  <c:v>5.19</c:v>
                </c:pt>
                <c:pt idx="37">
                  <c:v>5.85</c:v>
                </c:pt>
                <c:pt idx="38">
                  <c:v>4.46</c:v>
                </c:pt>
                <c:pt idx="39">
                  <c:v>5.31</c:v>
                </c:pt>
                <c:pt idx="40">
                  <c:v>6.25</c:v>
                </c:pt>
                <c:pt idx="41">
                  <c:v>5</c:v>
                </c:pt>
                <c:pt idx="42">
                  <c:v>5.3</c:v>
                </c:pt>
                <c:pt idx="43">
                  <c:v>5.5</c:v>
                </c:pt>
              </c:numCache>
            </c:numRef>
          </c:val>
          <c:extLst>
            <c:ext xmlns:c16="http://schemas.microsoft.com/office/drawing/2014/chart" uri="{C3380CC4-5D6E-409C-BE32-E72D297353CC}">
              <c16:uniqueId val="{00000001-5443-4A93-83A3-F8AD5D705F0F}"/>
            </c:ext>
          </c:extLst>
        </c:ser>
        <c:ser>
          <c:idx val="2"/>
          <c:order val="2"/>
          <c:spPr>
            <a:ln w="28575" cap="rnd">
              <a:solidFill>
                <a:srgbClr val="00B050"/>
              </a:solidFill>
              <a:round/>
            </a:ln>
            <a:effectLst/>
          </c:spPr>
          <c:marker>
            <c:symbol val="none"/>
          </c:marker>
          <c:val>
            <c:numRef>
              <c:f>'Discom. hours per summer day'!$D$3:$D$46</c:f>
              <c:numCache>
                <c:formatCode>General</c:formatCode>
                <c:ptCount val="44"/>
                <c:pt idx="0">
                  <c:v>0.97</c:v>
                </c:pt>
                <c:pt idx="1">
                  <c:v>1.2</c:v>
                </c:pt>
                <c:pt idx="2">
                  <c:v>0.42</c:v>
                </c:pt>
                <c:pt idx="3">
                  <c:v>0.44</c:v>
                </c:pt>
                <c:pt idx="4">
                  <c:v>0.27</c:v>
                </c:pt>
                <c:pt idx="5">
                  <c:v>1.1499999999999999</c:v>
                </c:pt>
                <c:pt idx="6">
                  <c:v>1.2</c:v>
                </c:pt>
                <c:pt idx="7">
                  <c:v>1.85</c:v>
                </c:pt>
                <c:pt idx="8">
                  <c:v>1.27</c:v>
                </c:pt>
                <c:pt idx="9">
                  <c:v>0.44</c:v>
                </c:pt>
                <c:pt idx="10">
                  <c:v>0.79</c:v>
                </c:pt>
                <c:pt idx="11">
                  <c:v>0.39</c:v>
                </c:pt>
                <c:pt idx="12">
                  <c:v>0.85</c:v>
                </c:pt>
                <c:pt idx="13">
                  <c:v>0.97</c:v>
                </c:pt>
                <c:pt idx="14">
                  <c:v>0.7</c:v>
                </c:pt>
                <c:pt idx="15">
                  <c:v>1.44</c:v>
                </c:pt>
                <c:pt idx="16">
                  <c:v>1.77</c:v>
                </c:pt>
                <c:pt idx="17">
                  <c:v>0.54</c:v>
                </c:pt>
                <c:pt idx="18">
                  <c:v>2.5299999999999998</c:v>
                </c:pt>
                <c:pt idx="19">
                  <c:v>1.33</c:v>
                </c:pt>
                <c:pt idx="20">
                  <c:v>2.12</c:v>
                </c:pt>
                <c:pt idx="21">
                  <c:v>1.99</c:v>
                </c:pt>
                <c:pt idx="22">
                  <c:v>1.44</c:v>
                </c:pt>
                <c:pt idx="23">
                  <c:v>1.1000000000000001</c:v>
                </c:pt>
                <c:pt idx="24">
                  <c:v>1.18</c:v>
                </c:pt>
                <c:pt idx="25">
                  <c:v>1.39</c:v>
                </c:pt>
                <c:pt idx="26">
                  <c:v>1.24</c:v>
                </c:pt>
                <c:pt idx="27">
                  <c:v>1.66</c:v>
                </c:pt>
                <c:pt idx="28">
                  <c:v>2.2999999999999998</c:v>
                </c:pt>
                <c:pt idx="29">
                  <c:v>1.35</c:v>
                </c:pt>
                <c:pt idx="30">
                  <c:v>3.03</c:v>
                </c:pt>
                <c:pt idx="31">
                  <c:v>1.38</c:v>
                </c:pt>
                <c:pt idx="32">
                  <c:v>3.03</c:v>
                </c:pt>
                <c:pt idx="33">
                  <c:v>0.75</c:v>
                </c:pt>
                <c:pt idx="34">
                  <c:v>1.01</c:v>
                </c:pt>
                <c:pt idx="35">
                  <c:v>2.42</c:v>
                </c:pt>
                <c:pt idx="36">
                  <c:v>2.35</c:v>
                </c:pt>
                <c:pt idx="37">
                  <c:v>3.05</c:v>
                </c:pt>
                <c:pt idx="38">
                  <c:v>1.35</c:v>
                </c:pt>
                <c:pt idx="39">
                  <c:v>2.0099999999999998</c:v>
                </c:pt>
                <c:pt idx="40">
                  <c:v>3.03</c:v>
                </c:pt>
                <c:pt idx="41">
                  <c:v>2.19</c:v>
                </c:pt>
                <c:pt idx="42">
                  <c:v>2.0499999999999998</c:v>
                </c:pt>
                <c:pt idx="43">
                  <c:v>2.72</c:v>
                </c:pt>
              </c:numCache>
            </c:numRef>
          </c:val>
          <c:extLst>
            <c:ext xmlns:c16="http://schemas.microsoft.com/office/drawing/2014/chart" uri="{C3380CC4-5D6E-409C-BE32-E72D297353CC}">
              <c16:uniqueId val="{00000002-5443-4A93-83A3-F8AD5D705F0F}"/>
            </c:ext>
          </c:extLst>
        </c:ser>
        <c:ser>
          <c:idx val="3"/>
          <c:order val="3"/>
          <c:spPr>
            <a:ln w="28575" cap="rnd">
              <a:solidFill>
                <a:srgbClr val="C00000"/>
              </a:solidFill>
              <a:round/>
            </a:ln>
            <a:effectLst/>
          </c:spPr>
          <c:marker>
            <c:symbol val="none"/>
          </c:marker>
          <c:val>
            <c:numRef>
              <c:f>'Discom. hours per summer day'!$E$3:$E$46</c:f>
              <c:numCache>
                <c:formatCode>General</c:formatCode>
                <c:ptCount val="44"/>
                <c:pt idx="0">
                  <c:v>0.06</c:v>
                </c:pt>
                <c:pt idx="1">
                  <c:v>0</c:v>
                </c:pt>
                <c:pt idx="2">
                  <c:v>0</c:v>
                </c:pt>
                <c:pt idx="3">
                  <c:v>0.01</c:v>
                </c:pt>
                <c:pt idx="4">
                  <c:v>0</c:v>
                </c:pt>
                <c:pt idx="5">
                  <c:v>0.18</c:v>
                </c:pt>
                <c:pt idx="6">
                  <c:v>0</c:v>
                </c:pt>
                <c:pt idx="7">
                  <c:v>0.24</c:v>
                </c:pt>
                <c:pt idx="8">
                  <c:v>0</c:v>
                </c:pt>
                <c:pt idx="9">
                  <c:v>0</c:v>
                </c:pt>
                <c:pt idx="10">
                  <c:v>0</c:v>
                </c:pt>
                <c:pt idx="11">
                  <c:v>0</c:v>
                </c:pt>
                <c:pt idx="12">
                  <c:v>0</c:v>
                </c:pt>
                <c:pt idx="13">
                  <c:v>0</c:v>
                </c:pt>
                <c:pt idx="14">
                  <c:v>7.0000000000000007E-2</c:v>
                </c:pt>
                <c:pt idx="15">
                  <c:v>0.01</c:v>
                </c:pt>
                <c:pt idx="16">
                  <c:v>0.04</c:v>
                </c:pt>
                <c:pt idx="17">
                  <c:v>0</c:v>
                </c:pt>
                <c:pt idx="18">
                  <c:v>0.28999999999999998</c:v>
                </c:pt>
                <c:pt idx="19">
                  <c:v>0.05</c:v>
                </c:pt>
                <c:pt idx="20">
                  <c:v>0.43</c:v>
                </c:pt>
                <c:pt idx="21">
                  <c:v>0.18</c:v>
                </c:pt>
                <c:pt idx="22">
                  <c:v>0.18</c:v>
                </c:pt>
                <c:pt idx="23">
                  <c:v>0</c:v>
                </c:pt>
                <c:pt idx="24">
                  <c:v>0.05</c:v>
                </c:pt>
                <c:pt idx="25">
                  <c:v>0.01</c:v>
                </c:pt>
                <c:pt idx="26">
                  <c:v>0</c:v>
                </c:pt>
                <c:pt idx="27">
                  <c:v>0.19</c:v>
                </c:pt>
                <c:pt idx="28">
                  <c:v>0.25</c:v>
                </c:pt>
                <c:pt idx="29">
                  <c:v>0</c:v>
                </c:pt>
                <c:pt idx="30">
                  <c:v>0.69</c:v>
                </c:pt>
                <c:pt idx="31">
                  <c:v>0.13</c:v>
                </c:pt>
                <c:pt idx="32">
                  <c:v>0.69</c:v>
                </c:pt>
                <c:pt idx="33">
                  <c:v>0.03</c:v>
                </c:pt>
                <c:pt idx="34">
                  <c:v>0.01</c:v>
                </c:pt>
                <c:pt idx="35">
                  <c:v>0.36</c:v>
                </c:pt>
                <c:pt idx="36">
                  <c:v>7.0000000000000007E-2</c:v>
                </c:pt>
                <c:pt idx="37">
                  <c:v>0.28999999999999998</c:v>
                </c:pt>
                <c:pt idx="38">
                  <c:v>0</c:v>
                </c:pt>
                <c:pt idx="39">
                  <c:v>0.01</c:v>
                </c:pt>
                <c:pt idx="40">
                  <c:v>0.71</c:v>
                </c:pt>
                <c:pt idx="41">
                  <c:v>0.12</c:v>
                </c:pt>
                <c:pt idx="42">
                  <c:v>0.24</c:v>
                </c:pt>
                <c:pt idx="43">
                  <c:v>0.49</c:v>
                </c:pt>
              </c:numCache>
            </c:numRef>
          </c:val>
          <c:extLst>
            <c:ext xmlns:c16="http://schemas.microsoft.com/office/drawing/2014/chart" uri="{C3380CC4-5D6E-409C-BE32-E72D297353CC}">
              <c16:uniqueId val="{00000003-5443-4A93-83A3-F8AD5D705F0F}"/>
            </c:ext>
          </c:extLst>
        </c:ser>
        <c:ser>
          <c:idx val="4"/>
          <c:order val="4"/>
          <c:spPr>
            <a:ln w="28575" cap="rnd">
              <a:solidFill>
                <a:schemeClr val="accent5"/>
              </a:solidFill>
              <a:round/>
            </a:ln>
            <a:effectLst/>
          </c:spPr>
          <c:marker>
            <c:symbol val="none"/>
          </c:marker>
          <c:val>
            <c:numRef>
              <c:f>'Discom. hours per summer day'!$F$3:$F$46</c:f>
              <c:numCache>
                <c:formatCode>General</c:formatCode>
                <c:ptCount val="44"/>
                <c:pt idx="0">
                  <c:v>8.58</c:v>
                </c:pt>
                <c:pt idx="1">
                  <c:v>8.1300000000000008</c:v>
                </c:pt>
                <c:pt idx="2">
                  <c:v>6.75</c:v>
                </c:pt>
                <c:pt idx="3">
                  <c:v>6.9</c:v>
                </c:pt>
                <c:pt idx="4">
                  <c:v>6.59</c:v>
                </c:pt>
                <c:pt idx="5">
                  <c:v>9.36</c:v>
                </c:pt>
                <c:pt idx="6">
                  <c:v>8.56</c:v>
                </c:pt>
                <c:pt idx="7">
                  <c:v>9.2899999999999991</c:v>
                </c:pt>
                <c:pt idx="8">
                  <c:v>9.5299999999999994</c:v>
                </c:pt>
                <c:pt idx="9">
                  <c:v>8.56</c:v>
                </c:pt>
                <c:pt idx="10">
                  <c:v>7.68</c:v>
                </c:pt>
                <c:pt idx="11">
                  <c:v>8.0500000000000007</c:v>
                </c:pt>
                <c:pt idx="12">
                  <c:v>7.69</c:v>
                </c:pt>
                <c:pt idx="13">
                  <c:v>8.44</c:v>
                </c:pt>
                <c:pt idx="14">
                  <c:v>9.76</c:v>
                </c:pt>
                <c:pt idx="15">
                  <c:v>10.8</c:v>
                </c:pt>
                <c:pt idx="16">
                  <c:v>11.01</c:v>
                </c:pt>
                <c:pt idx="17">
                  <c:v>8.9499999999999993</c:v>
                </c:pt>
                <c:pt idx="18">
                  <c:v>11.28</c:v>
                </c:pt>
                <c:pt idx="19">
                  <c:v>11.5</c:v>
                </c:pt>
                <c:pt idx="20">
                  <c:v>11.23</c:v>
                </c:pt>
                <c:pt idx="21">
                  <c:v>11.27</c:v>
                </c:pt>
                <c:pt idx="22">
                  <c:v>10.220000000000001</c:v>
                </c:pt>
                <c:pt idx="23">
                  <c:v>10.43</c:v>
                </c:pt>
                <c:pt idx="24">
                  <c:v>9.0500000000000007</c:v>
                </c:pt>
                <c:pt idx="25">
                  <c:v>8.9700000000000006</c:v>
                </c:pt>
                <c:pt idx="26">
                  <c:v>9.65</c:v>
                </c:pt>
                <c:pt idx="27">
                  <c:v>11.03</c:v>
                </c:pt>
                <c:pt idx="28">
                  <c:v>11.76</c:v>
                </c:pt>
                <c:pt idx="29">
                  <c:v>10.5</c:v>
                </c:pt>
                <c:pt idx="30">
                  <c:v>13.45</c:v>
                </c:pt>
                <c:pt idx="31">
                  <c:v>10.48</c:v>
                </c:pt>
                <c:pt idx="32">
                  <c:v>13.45</c:v>
                </c:pt>
                <c:pt idx="33">
                  <c:v>9.81</c:v>
                </c:pt>
                <c:pt idx="34">
                  <c:v>9.65</c:v>
                </c:pt>
                <c:pt idx="35">
                  <c:v>11.6</c:v>
                </c:pt>
                <c:pt idx="36">
                  <c:v>12.17</c:v>
                </c:pt>
                <c:pt idx="37">
                  <c:v>12.62</c:v>
                </c:pt>
                <c:pt idx="38">
                  <c:v>12.07</c:v>
                </c:pt>
                <c:pt idx="39">
                  <c:v>12.27</c:v>
                </c:pt>
                <c:pt idx="40">
                  <c:v>12.74</c:v>
                </c:pt>
                <c:pt idx="41">
                  <c:v>11.94</c:v>
                </c:pt>
                <c:pt idx="42">
                  <c:v>12.01</c:v>
                </c:pt>
                <c:pt idx="43">
                  <c:v>11.67</c:v>
                </c:pt>
              </c:numCache>
            </c:numRef>
          </c:val>
          <c:extLst>
            <c:ext xmlns:c16="http://schemas.microsoft.com/office/drawing/2014/chart" uri="{C3380CC4-5D6E-409C-BE32-E72D297353CC}">
              <c16:uniqueId val="{00000004-5443-4A93-83A3-F8AD5D705F0F}"/>
            </c:ext>
          </c:extLst>
        </c:ser>
        <c:dLbls>
          <c:showLegendKey val="0"/>
          <c:showVal val="0"/>
          <c:showCatName val="0"/>
          <c:showSerName val="0"/>
          <c:showPercent val="0"/>
          <c:showBubbleSize val="0"/>
        </c:dLbls>
        <c:axId val="288393151"/>
        <c:axId val="288397471"/>
      </c:radarChart>
      <c:catAx>
        <c:axId val="2883931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7471"/>
        <c:crosses val="autoZero"/>
        <c:auto val="1"/>
        <c:lblAlgn val="ctr"/>
        <c:lblOffset val="100"/>
        <c:noMultiLvlLbl val="0"/>
      </c:catAx>
      <c:valAx>
        <c:axId val="288397471"/>
        <c:scaling>
          <c:orientation val="minMax"/>
          <c:max val="1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3151"/>
        <c:crosses val="autoZero"/>
        <c:crossBetween val="between"/>
        <c:majorUnit val="5"/>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Baghdad</a:t>
            </a:r>
          </a:p>
        </c:rich>
      </c:tx>
      <c:layout>
        <c:manualLayout>
          <c:xMode val="edge"/>
          <c:yMode val="edge"/>
          <c:x val="0.40303988901353027"/>
          <c:y val="1.5296367112810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day'!$W$3:$W$46</c:f>
              <c:numCache>
                <c:formatCode>General</c:formatCode>
                <c:ptCount val="44"/>
                <c:pt idx="0">
                  <c:v>7.93</c:v>
                </c:pt>
                <c:pt idx="1">
                  <c:v>7.47</c:v>
                </c:pt>
                <c:pt idx="2">
                  <c:v>6.86</c:v>
                </c:pt>
                <c:pt idx="3">
                  <c:v>7.16</c:v>
                </c:pt>
                <c:pt idx="4">
                  <c:v>5.67</c:v>
                </c:pt>
                <c:pt idx="5">
                  <c:v>7.29</c:v>
                </c:pt>
                <c:pt idx="6">
                  <c:v>7.94</c:v>
                </c:pt>
                <c:pt idx="7">
                  <c:v>7.82</c:v>
                </c:pt>
                <c:pt idx="8">
                  <c:v>7.78</c:v>
                </c:pt>
                <c:pt idx="9">
                  <c:v>8.3699999999999992</c:v>
                </c:pt>
                <c:pt idx="10">
                  <c:v>8.02</c:v>
                </c:pt>
                <c:pt idx="11">
                  <c:v>7.63</c:v>
                </c:pt>
                <c:pt idx="12">
                  <c:v>6.47</c:v>
                </c:pt>
                <c:pt idx="13">
                  <c:v>8.41</c:v>
                </c:pt>
                <c:pt idx="14">
                  <c:v>8.65</c:v>
                </c:pt>
                <c:pt idx="15">
                  <c:v>9.35</c:v>
                </c:pt>
                <c:pt idx="16">
                  <c:v>10.09</c:v>
                </c:pt>
                <c:pt idx="17">
                  <c:v>8.41</c:v>
                </c:pt>
                <c:pt idx="18">
                  <c:v>10.42</c:v>
                </c:pt>
                <c:pt idx="19">
                  <c:v>10.119999999999999</c:v>
                </c:pt>
                <c:pt idx="20">
                  <c:v>9.39</c:v>
                </c:pt>
                <c:pt idx="21">
                  <c:v>9.7100000000000009</c:v>
                </c:pt>
                <c:pt idx="22">
                  <c:v>8.9700000000000006</c:v>
                </c:pt>
                <c:pt idx="23">
                  <c:v>9.06</c:v>
                </c:pt>
                <c:pt idx="24">
                  <c:v>8.76</c:v>
                </c:pt>
                <c:pt idx="25">
                  <c:v>9.14</c:v>
                </c:pt>
                <c:pt idx="26">
                  <c:v>10.41</c:v>
                </c:pt>
                <c:pt idx="27">
                  <c:v>10.71</c:v>
                </c:pt>
                <c:pt idx="28">
                  <c:v>9.7100000000000009</c:v>
                </c:pt>
                <c:pt idx="29">
                  <c:v>8.73</c:v>
                </c:pt>
                <c:pt idx="30">
                  <c:v>11.69</c:v>
                </c:pt>
                <c:pt idx="31">
                  <c:v>10.210000000000001</c:v>
                </c:pt>
                <c:pt idx="32">
                  <c:v>11.69</c:v>
                </c:pt>
                <c:pt idx="33">
                  <c:v>8.6300000000000008</c:v>
                </c:pt>
                <c:pt idx="34">
                  <c:v>10.63</c:v>
                </c:pt>
                <c:pt idx="35">
                  <c:v>11.39</c:v>
                </c:pt>
                <c:pt idx="36">
                  <c:v>10.52</c:v>
                </c:pt>
                <c:pt idx="37">
                  <c:v>10.9</c:v>
                </c:pt>
                <c:pt idx="38">
                  <c:v>10.68</c:v>
                </c:pt>
                <c:pt idx="39">
                  <c:v>11.31</c:v>
                </c:pt>
                <c:pt idx="40">
                  <c:v>10.95</c:v>
                </c:pt>
                <c:pt idx="41">
                  <c:v>11.33</c:v>
                </c:pt>
                <c:pt idx="42">
                  <c:v>9.8000000000000007</c:v>
                </c:pt>
                <c:pt idx="43">
                  <c:v>10.81</c:v>
                </c:pt>
              </c:numCache>
            </c:numRef>
          </c:val>
          <c:extLst>
            <c:ext xmlns:c16="http://schemas.microsoft.com/office/drawing/2014/chart" uri="{C3380CC4-5D6E-409C-BE32-E72D297353CC}">
              <c16:uniqueId val="{00000000-8189-4F98-9FDE-1D290AEB18A7}"/>
            </c:ext>
          </c:extLst>
        </c:ser>
        <c:ser>
          <c:idx val="1"/>
          <c:order val="1"/>
          <c:spPr>
            <a:ln w="28575" cap="rnd">
              <a:solidFill>
                <a:schemeClr val="tx1"/>
              </a:solidFill>
              <a:round/>
            </a:ln>
            <a:effectLst/>
          </c:spPr>
          <c:marker>
            <c:symbol val="none"/>
          </c:marker>
          <c:val>
            <c:numRef>
              <c:f>'Discom. hours per summer day'!$X$3:$X$46</c:f>
              <c:numCache>
                <c:formatCode>General</c:formatCode>
                <c:ptCount val="44"/>
                <c:pt idx="0">
                  <c:v>15.88</c:v>
                </c:pt>
                <c:pt idx="1">
                  <c:v>16.59</c:v>
                </c:pt>
                <c:pt idx="2">
                  <c:v>16.149999999999999</c:v>
                </c:pt>
                <c:pt idx="3">
                  <c:v>16.329999999999998</c:v>
                </c:pt>
                <c:pt idx="4">
                  <c:v>14.54</c:v>
                </c:pt>
                <c:pt idx="5">
                  <c:v>16.760000000000002</c:v>
                </c:pt>
                <c:pt idx="6">
                  <c:v>17.149999999999999</c:v>
                </c:pt>
                <c:pt idx="7">
                  <c:v>17.27</c:v>
                </c:pt>
                <c:pt idx="8">
                  <c:v>17.03</c:v>
                </c:pt>
                <c:pt idx="9">
                  <c:v>16.940000000000001</c:v>
                </c:pt>
                <c:pt idx="10">
                  <c:v>16.07</c:v>
                </c:pt>
                <c:pt idx="11">
                  <c:v>16.28</c:v>
                </c:pt>
                <c:pt idx="12">
                  <c:v>15.47</c:v>
                </c:pt>
                <c:pt idx="13">
                  <c:v>16.100000000000001</c:v>
                </c:pt>
                <c:pt idx="14">
                  <c:v>17.39</c:v>
                </c:pt>
                <c:pt idx="15">
                  <c:v>17.54</c:v>
                </c:pt>
                <c:pt idx="16">
                  <c:v>18.96</c:v>
                </c:pt>
                <c:pt idx="17">
                  <c:v>17.48</c:v>
                </c:pt>
                <c:pt idx="18">
                  <c:v>19.079999999999998</c:v>
                </c:pt>
                <c:pt idx="19">
                  <c:v>19.2</c:v>
                </c:pt>
                <c:pt idx="20">
                  <c:v>18.690000000000001</c:v>
                </c:pt>
                <c:pt idx="21">
                  <c:v>18.46</c:v>
                </c:pt>
                <c:pt idx="22">
                  <c:v>18.14</c:v>
                </c:pt>
                <c:pt idx="23">
                  <c:v>18.12</c:v>
                </c:pt>
                <c:pt idx="24">
                  <c:v>16.940000000000001</c:v>
                </c:pt>
                <c:pt idx="25">
                  <c:v>17.75</c:v>
                </c:pt>
                <c:pt idx="26">
                  <c:v>19.12</c:v>
                </c:pt>
                <c:pt idx="27">
                  <c:v>18.66</c:v>
                </c:pt>
                <c:pt idx="28">
                  <c:v>18.149999999999999</c:v>
                </c:pt>
                <c:pt idx="29">
                  <c:v>17.39</c:v>
                </c:pt>
                <c:pt idx="30">
                  <c:v>20.100000000000001</c:v>
                </c:pt>
                <c:pt idx="31">
                  <c:v>18.14</c:v>
                </c:pt>
                <c:pt idx="32">
                  <c:v>20.100000000000001</c:v>
                </c:pt>
                <c:pt idx="33">
                  <c:v>16.57</c:v>
                </c:pt>
                <c:pt idx="34">
                  <c:v>18.78</c:v>
                </c:pt>
                <c:pt idx="35">
                  <c:v>19.62</c:v>
                </c:pt>
                <c:pt idx="36">
                  <c:v>18.86</c:v>
                </c:pt>
                <c:pt idx="37">
                  <c:v>19.079999999999998</c:v>
                </c:pt>
                <c:pt idx="38">
                  <c:v>18.28</c:v>
                </c:pt>
                <c:pt idx="39">
                  <c:v>19.059999999999999</c:v>
                </c:pt>
                <c:pt idx="40">
                  <c:v>18.61</c:v>
                </c:pt>
                <c:pt idx="41">
                  <c:v>18.25</c:v>
                </c:pt>
                <c:pt idx="42">
                  <c:v>17.86</c:v>
                </c:pt>
                <c:pt idx="43">
                  <c:v>19.09</c:v>
                </c:pt>
              </c:numCache>
            </c:numRef>
          </c:val>
          <c:extLst>
            <c:ext xmlns:c16="http://schemas.microsoft.com/office/drawing/2014/chart" uri="{C3380CC4-5D6E-409C-BE32-E72D297353CC}">
              <c16:uniqueId val="{00000001-8189-4F98-9FDE-1D290AEB18A7}"/>
            </c:ext>
          </c:extLst>
        </c:ser>
        <c:ser>
          <c:idx val="2"/>
          <c:order val="2"/>
          <c:spPr>
            <a:ln w="28575" cap="rnd">
              <a:solidFill>
                <a:srgbClr val="00B050"/>
              </a:solidFill>
              <a:round/>
            </a:ln>
            <a:effectLst/>
          </c:spPr>
          <c:marker>
            <c:symbol val="none"/>
          </c:marker>
          <c:val>
            <c:numRef>
              <c:f>'Discom. hours per summer day'!$Y$3:$Y$46</c:f>
              <c:numCache>
                <c:formatCode>General</c:formatCode>
                <c:ptCount val="44"/>
                <c:pt idx="0">
                  <c:v>12.25</c:v>
                </c:pt>
                <c:pt idx="1">
                  <c:v>12.77</c:v>
                </c:pt>
                <c:pt idx="2">
                  <c:v>11.87</c:v>
                </c:pt>
                <c:pt idx="3">
                  <c:v>12.2</c:v>
                </c:pt>
                <c:pt idx="4">
                  <c:v>10.71</c:v>
                </c:pt>
                <c:pt idx="5">
                  <c:v>12.86</c:v>
                </c:pt>
                <c:pt idx="6">
                  <c:v>12.92</c:v>
                </c:pt>
                <c:pt idx="7">
                  <c:v>13.67</c:v>
                </c:pt>
                <c:pt idx="8">
                  <c:v>12.92</c:v>
                </c:pt>
                <c:pt idx="9">
                  <c:v>12.97</c:v>
                </c:pt>
                <c:pt idx="10">
                  <c:v>12.69</c:v>
                </c:pt>
                <c:pt idx="11">
                  <c:v>12.22</c:v>
                </c:pt>
                <c:pt idx="12">
                  <c:v>11.29</c:v>
                </c:pt>
                <c:pt idx="13">
                  <c:v>12.65</c:v>
                </c:pt>
                <c:pt idx="14">
                  <c:v>13.37</c:v>
                </c:pt>
                <c:pt idx="15">
                  <c:v>13.86</c:v>
                </c:pt>
                <c:pt idx="16">
                  <c:v>14.8</c:v>
                </c:pt>
                <c:pt idx="17">
                  <c:v>13.16</c:v>
                </c:pt>
                <c:pt idx="18">
                  <c:v>15.5</c:v>
                </c:pt>
                <c:pt idx="19">
                  <c:v>15.44</c:v>
                </c:pt>
                <c:pt idx="20">
                  <c:v>15.03</c:v>
                </c:pt>
                <c:pt idx="21">
                  <c:v>14.67</c:v>
                </c:pt>
                <c:pt idx="22">
                  <c:v>14.06</c:v>
                </c:pt>
                <c:pt idx="23">
                  <c:v>13.81</c:v>
                </c:pt>
                <c:pt idx="24">
                  <c:v>13.23</c:v>
                </c:pt>
                <c:pt idx="25">
                  <c:v>14.05</c:v>
                </c:pt>
                <c:pt idx="26">
                  <c:v>15.37</c:v>
                </c:pt>
                <c:pt idx="27">
                  <c:v>14.78</c:v>
                </c:pt>
                <c:pt idx="28">
                  <c:v>14.51</c:v>
                </c:pt>
                <c:pt idx="29">
                  <c:v>13.21</c:v>
                </c:pt>
                <c:pt idx="30">
                  <c:v>15.76</c:v>
                </c:pt>
                <c:pt idx="31">
                  <c:v>14.07</c:v>
                </c:pt>
                <c:pt idx="32">
                  <c:v>15.76</c:v>
                </c:pt>
                <c:pt idx="33">
                  <c:v>12.35</c:v>
                </c:pt>
                <c:pt idx="34">
                  <c:v>14.37</c:v>
                </c:pt>
                <c:pt idx="35">
                  <c:v>15.76</c:v>
                </c:pt>
                <c:pt idx="36">
                  <c:v>14.56</c:v>
                </c:pt>
                <c:pt idx="37">
                  <c:v>15.23</c:v>
                </c:pt>
                <c:pt idx="38">
                  <c:v>13.95</c:v>
                </c:pt>
                <c:pt idx="39">
                  <c:v>14.89</c:v>
                </c:pt>
                <c:pt idx="40">
                  <c:v>14.81</c:v>
                </c:pt>
                <c:pt idx="41">
                  <c:v>14.88</c:v>
                </c:pt>
                <c:pt idx="42">
                  <c:v>13.56</c:v>
                </c:pt>
                <c:pt idx="43">
                  <c:v>15.17</c:v>
                </c:pt>
              </c:numCache>
            </c:numRef>
          </c:val>
          <c:extLst>
            <c:ext xmlns:c16="http://schemas.microsoft.com/office/drawing/2014/chart" uri="{C3380CC4-5D6E-409C-BE32-E72D297353CC}">
              <c16:uniqueId val="{00000002-8189-4F98-9FDE-1D290AEB18A7}"/>
            </c:ext>
          </c:extLst>
        </c:ser>
        <c:ser>
          <c:idx val="3"/>
          <c:order val="3"/>
          <c:spPr>
            <a:ln w="28575" cap="rnd">
              <a:solidFill>
                <a:srgbClr val="C00000"/>
              </a:solidFill>
              <a:round/>
            </a:ln>
            <a:effectLst/>
          </c:spPr>
          <c:marker>
            <c:symbol val="none"/>
          </c:marker>
          <c:val>
            <c:numRef>
              <c:f>'Discom. hours per summer day'!$Z$3:$Z$46</c:f>
              <c:numCache>
                <c:formatCode>General</c:formatCode>
                <c:ptCount val="44"/>
                <c:pt idx="0">
                  <c:v>5.88</c:v>
                </c:pt>
                <c:pt idx="1">
                  <c:v>5.37</c:v>
                </c:pt>
                <c:pt idx="2">
                  <c:v>4.1399999999999997</c:v>
                </c:pt>
                <c:pt idx="3">
                  <c:v>4.2699999999999996</c:v>
                </c:pt>
                <c:pt idx="4">
                  <c:v>2.76</c:v>
                </c:pt>
                <c:pt idx="5">
                  <c:v>4.58</c:v>
                </c:pt>
                <c:pt idx="6">
                  <c:v>5.61</c:v>
                </c:pt>
                <c:pt idx="7">
                  <c:v>5.14</c:v>
                </c:pt>
                <c:pt idx="8">
                  <c:v>5.25</c:v>
                </c:pt>
                <c:pt idx="9">
                  <c:v>6.05</c:v>
                </c:pt>
                <c:pt idx="10">
                  <c:v>5.61</c:v>
                </c:pt>
                <c:pt idx="11">
                  <c:v>5.35</c:v>
                </c:pt>
                <c:pt idx="12">
                  <c:v>4.22</c:v>
                </c:pt>
                <c:pt idx="13">
                  <c:v>6.12</c:v>
                </c:pt>
                <c:pt idx="14">
                  <c:v>6.49</c:v>
                </c:pt>
                <c:pt idx="15">
                  <c:v>7.06</c:v>
                </c:pt>
                <c:pt idx="16">
                  <c:v>7.55</c:v>
                </c:pt>
                <c:pt idx="17">
                  <c:v>5.8</c:v>
                </c:pt>
                <c:pt idx="18">
                  <c:v>8.1199999999999992</c:v>
                </c:pt>
                <c:pt idx="19">
                  <c:v>7.61</c:v>
                </c:pt>
                <c:pt idx="20">
                  <c:v>6.74</c:v>
                </c:pt>
                <c:pt idx="21">
                  <c:v>7.16</c:v>
                </c:pt>
                <c:pt idx="22">
                  <c:v>6.54</c:v>
                </c:pt>
                <c:pt idx="23">
                  <c:v>6.3</c:v>
                </c:pt>
                <c:pt idx="24">
                  <c:v>6.8</c:v>
                </c:pt>
                <c:pt idx="25">
                  <c:v>6.59</c:v>
                </c:pt>
                <c:pt idx="26">
                  <c:v>7.91</c:v>
                </c:pt>
                <c:pt idx="27">
                  <c:v>8.14</c:v>
                </c:pt>
                <c:pt idx="28">
                  <c:v>7.36</c:v>
                </c:pt>
                <c:pt idx="29">
                  <c:v>6.5</c:v>
                </c:pt>
                <c:pt idx="30">
                  <c:v>9.42</c:v>
                </c:pt>
                <c:pt idx="31">
                  <c:v>7.96</c:v>
                </c:pt>
                <c:pt idx="32">
                  <c:v>9.42</c:v>
                </c:pt>
                <c:pt idx="33">
                  <c:v>6.74</c:v>
                </c:pt>
                <c:pt idx="34">
                  <c:v>8.41</c:v>
                </c:pt>
                <c:pt idx="35">
                  <c:v>9.23</c:v>
                </c:pt>
                <c:pt idx="36">
                  <c:v>8.51</c:v>
                </c:pt>
                <c:pt idx="37">
                  <c:v>8.7899999999999991</c:v>
                </c:pt>
                <c:pt idx="38">
                  <c:v>8.41</c:v>
                </c:pt>
                <c:pt idx="39">
                  <c:v>9.1</c:v>
                </c:pt>
                <c:pt idx="40">
                  <c:v>8.98</c:v>
                </c:pt>
                <c:pt idx="41">
                  <c:v>8.75</c:v>
                </c:pt>
                <c:pt idx="42">
                  <c:v>8.5</c:v>
                </c:pt>
                <c:pt idx="43">
                  <c:v>8.44</c:v>
                </c:pt>
              </c:numCache>
            </c:numRef>
          </c:val>
          <c:extLst>
            <c:ext xmlns:c16="http://schemas.microsoft.com/office/drawing/2014/chart" uri="{C3380CC4-5D6E-409C-BE32-E72D297353CC}">
              <c16:uniqueId val="{00000003-8189-4F98-9FDE-1D290AEB18A7}"/>
            </c:ext>
          </c:extLst>
        </c:ser>
        <c:ser>
          <c:idx val="4"/>
          <c:order val="4"/>
          <c:spPr>
            <a:ln w="28575" cap="rnd">
              <a:solidFill>
                <a:schemeClr val="accent5"/>
              </a:solidFill>
              <a:round/>
            </a:ln>
            <a:effectLst/>
          </c:spPr>
          <c:marker>
            <c:symbol val="none"/>
          </c:marker>
          <c:val>
            <c:numRef>
              <c:f>'Discom. hours per summer day'!$AA$3:$AA$46</c:f>
              <c:numCache>
                <c:formatCode>General</c:formatCode>
                <c:ptCount val="44"/>
                <c:pt idx="0">
                  <c:v>19.100000000000001</c:v>
                </c:pt>
                <c:pt idx="1">
                  <c:v>18.86</c:v>
                </c:pt>
                <c:pt idx="2">
                  <c:v>20.22</c:v>
                </c:pt>
                <c:pt idx="3">
                  <c:v>19.93</c:v>
                </c:pt>
                <c:pt idx="4">
                  <c:v>17.54</c:v>
                </c:pt>
                <c:pt idx="5">
                  <c:v>19.73</c:v>
                </c:pt>
                <c:pt idx="6">
                  <c:v>19.649999999999999</c:v>
                </c:pt>
                <c:pt idx="7">
                  <c:v>19.440000000000001</c:v>
                </c:pt>
                <c:pt idx="8">
                  <c:v>19.54</c:v>
                </c:pt>
                <c:pt idx="9">
                  <c:v>20.69</c:v>
                </c:pt>
                <c:pt idx="10">
                  <c:v>19.07</c:v>
                </c:pt>
                <c:pt idx="11">
                  <c:v>18.989999999999998</c:v>
                </c:pt>
                <c:pt idx="12">
                  <c:v>18.82</c:v>
                </c:pt>
                <c:pt idx="13">
                  <c:v>19.809999999999999</c:v>
                </c:pt>
                <c:pt idx="14">
                  <c:v>20.66</c:v>
                </c:pt>
                <c:pt idx="15">
                  <c:v>21.35</c:v>
                </c:pt>
                <c:pt idx="16">
                  <c:v>21.46</c:v>
                </c:pt>
                <c:pt idx="17">
                  <c:v>20.46</c:v>
                </c:pt>
                <c:pt idx="18">
                  <c:v>21.42</c:v>
                </c:pt>
                <c:pt idx="19">
                  <c:v>20.93</c:v>
                </c:pt>
                <c:pt idx="20">
                  <c:v>20.46</c:v>
                </c:pt>
                <c:pt idx="21">
                  <c:v>20.94</c:v>
                </c:pt>
                <c:pt idx="22">
                  <c:v>20.73</c:v>
                </c:pt>
                <c:pt idx="23">
                  <c:v>20.29</c:v>
                </c:pt>
                <c:pt idx="24">
                  <c:v>19.93</c:v>
                </c:pt>
                <c:pt idx="25">
                  <c:v>20.22</c:v>
                </c:pt>
                <c:pt idx="26">
                  <c:v>21.33</c:v>
                </c:pt>
                <c:pt idx="27">
                  <c:v>21.8</c:v>
                </c:pt>
                <c:pt idx="28">
                  <c:v>20.57</c:v>
                </c:pt>
                <c:pt idx="29">
                  <c:v>20.03</c:v>
                </c:pt>
                <c:pt idx="30">
                  <c:v>22.6</c:v>
                </c:pt>
                <c:pt idx="31">
                  <c:v>21.75</c:v>
                </c:pt>
                <c:pt idx="32">
                  <c:v>22.6</c:v>
                </c:pt>
                <c:pt idx="33">
                  <c:v>21</c:v>
                </c:pt>
                <c:pt idx="34">
                  <c:v>22.15</c:v>
                </c:pt>
                <c:pt idx="35">
                  <c:v>22.25</c:v>
                </c:pt>
                <c:pt idx="36">
                  <c:v>21.67</c:v>
                </c:pt>
                <c:pt idx="37">
                  <c:v>21.69</c:v>
                </c:pt>
                <c:pt idx="38">
                  <c:v>22.51</c:v>
                </c:pt>
                <c:pt idx="39">
                  <c:v>22.06</c:v>
                </c:pt>
                <c:pt idx="40">
                  <c:v>21.71</c:v>
                </c:pt>
                <c:pt idx="41">
                  <c:v>20.9</c:v>
                </c:pt>
                <c:pt idx="42">
                  <c:v>20.5</c:v>
                </c:pt>
                <c:pt idx="43">
                  <c:v>21.69</c:v>
                </c:pt>
              </c:numCache>
            </c:numRef>
          </c:val>
          <c:extLst>
            <c:ext xmlns:c16="http://schemas.microsoft.com/office/drawing/2014/chart" uri="{C3380CC4-5D6E-409C-BE32-E72D297353CC}">
              <c16:uniqueId val="{00000004-8189-4F98-9FDE-1D290AEB18A7}"/>
            </c:ext>
          </c:extLst>
        </c:ser>
        <c:dLbls>
          <c:showLegendKey val="0"/>
          <c:showVal val="0"/>
          <c:showCatName val="0"/>
          <c:showSerName val="0"/>
          <c:showPercent val="0"/>
          <c:showBubbleSize val="0"/>
        </c:dLbls>
        <c:axId val="288400351"/>
        <c:axId val="288396991"/>
      </c:radarChart>
      <c:catAx>
        <c:axId val="288400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6991"/>
        <c:crosses val="autoZero"/>
        <c:auto val="1"/>
        <c:lblAlgn val="ctr"/>
        <c:lblOffset val="100"/>
        <c:noMultiLvlLbl val="0"/>
      </c:catAx>
      <c:valAx>
        <c:axId val="288396991"/>
        <c:scaling>
          <c:orientation val="minMax"/>
          <c:max val="2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40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day'!$I$3:$I$46</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c:v>
                </c:pt>
                <c:pt idx="21">
                  <c:v>0.03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0.01</c:v>
                </c:pt>
              </c:numCache>
            </c:numRef>
          </c:val>
          <c:extLst>
            <c:ext xmlns:c16="http://schemas.microsoft.com/office/drawing/2014/chart" uri="{C3380CC4-5D6E-409C-BE32-E72D297353CC}">
              <c16:uniqueId val="{00000000-5A2E-4B3E-B294-A8448CF3BFBB}"/>
            </c:ext>
          </c:extLst>
        </c:ser>
        <c:ser>
          <c:idx val="1"/>
          <c:order val="1"/>
          <c:spPr>
            <a:ln w="28575" cap="rnd">
              <a:solidFill>
                <a:schemeClr val="tx1"/>
              </a:solidFill>
              <a:round/>
            </a:ln>
            <a:effectLst/>
          </c:spPr>
          <c:marker>
            <c:symbol val="none"/>
          </c:marker>
          <c:val>
            <c:numRef>
              <c:f>'Discom. hours per summer day'!$J$3:$J$46</c:f>
              <c:numCache>
                <c:formatCode>General</c:formatCode>
                <c:ptCount val="44"/>
                <c:pt idx="0">
                  <c:v>1.2</c:v>
                </c:pt>
                <c:pt idx="1">
                  <c:v>0.69</c:v>
                </c:pt>
                <c:pt idx="2">
                  <c:v>0.17</c:v>
                </c:pt>
                <c:pt idx="3">
                  <c:v>0.23</c:v>
                </c:pt>
                <c:pt idx="4">
                  <c:v>0.28000000000000003</c:v>
                </c:pt>
                <c:pt idx="5">
                  <c:v>0.79</c:v>
                </c:pt>
                <c:pt idx="6">
                  <c:v>1.65</c:v>
                </c:pt>
                <c:pt idx="7">
                  <c:v>0.8</c:v>
                </c:pt>
                <c:pt idx="8">
                  <c:v>0.61</c:v>
                </c:pt>
                <c:pt idx="9">
                  <c:v>1.1399999999999999</c:v>
                </c:pt>
                <c:pt idx="10">
                  <c:v>0.73</c:v>
                </c:pt>
                <c:pt idx="11">
                  <c:v>1.27</c:v>
                </c:pt>
                <c:pt idx="12">
                  <c:v>0.54</c:v>
                </c:pt>
                <c:pt idx="13">
                  <c:v>0.84</c:v>
                </c:pt>
                <c:pt idx="14">
                  <c:v>1.1599999999999999</c:v>
                </c:pt>
                <c:pt idx="15">
                  <c:v>0.77</c:v>
                </c:pt>
                <c:pt idx="16">
                  <c:v>1.33</c:v>
                </c:pt>
                <c:pt idx="17">
                  <c:v>0.44</c:v>
                </c:pt>
                <c:pt idx="18">
                  <c:v>1.63</c:v>
                </c:pt>
                <c:pt idx="19">
                  <c:v>1.29</c:v>
                </c:pt>
                <c:pt idx="20">
                  <c:v>1.71</c:v>
                </c:pt>
                <c:pt idx="21">
                  <c:v>1.8</c:v>
                </c:pt>
                <c:pt idx="22">
                  <c:v>1.1000000000000001</c:v>
                </c:pt>
                <c:pt idx="23">
                  <c:v>1.06</c:v>
                </c:pt>
                <c:pt idx="24">
                  <c:v>0.77</c:v>
                </c:pt>
                <c:pt idx="25">
                  <c:v>1.55</c:v>
                </c:pt>
                <c:pt idx="26">
                  <c:v>1.72</c:v>
                </c:pt>
                <c:pt idx="27">
                  <c:v>2.2799999999999998</c:v>
                </c:pt>
                <c:pt idx="28">
                  <c:v>1.53</c:v>
                </c:pt>
                <c:pt idx="29">
                  <c:v>0.56000000000000005</c:v>
                </c:pt>
                <c:pt idx="30">
                  <c:v>2.29</c:v>
                </c:pt>
                <c:pt idx="31">
                  <c:v>0.93</c:v>
                </c:pt>
                <c:pt idx="32">
                  <c:v>2.29</c:v>
                </c:pt>
                <c:pt idx="33">
                  <c:v>0.67</c:v>
                </c:pt>
                <c:pt idx="34">
                  <c:v>1.92</c:v>
                </c:pt>
                <c:pt idx="35">
                  <c:v>1.21</c:v>
                </c:pt>
                <c:pt idx="36">
                  <c:v>1.38</c:v>
                </c:pt>
                <c:pt idx="37">
                  <c:v>2.0299999999999998</c:v>
                </c:pt>
                <c:pt idx="38">
                  <c:v>1.07</c:v>
                </c:pt>
                <c:pt idx="39">
                  <c:v>0.57999999999999996</c:v>
                </c:pt>
                <c:pt idx="40">
                  <c:v>1.8</c:v>
                </c:pt>
                <c:pt idx="41">
                  <c:v>1.1599999999999999</c:v>
                </c:pt>
                <c:pt idx="42">
                  <c:v>1.27</c:v>
                </c:pt>
                <c:pt idx="43">
                  <c:v>1.9</c:v>
                </c:pt>
              </c:numCache>
            </c:numRef>
          </c:val>
          <c:extLst>
            <c:ext xmlns:c16="http://schemas.microsoft.com/office/drawing/2014/chart" uri="{C3380CC4-5D6E-409C-BE32-E72D297353CC}">
              <c16:uniqueId val="{00000001-5A2E-4B3E-B294-A8448CF3BFBB}"/>
            </c:ext>
          </c:extLst>
        </c:ser>
        <c:ser>
          <c:idx val="2"/>
          <c:order val="2"/>
          <c:spPr>
            <a:ln w="28575" cap="rnd">
              <a:solidFill>
                <a:srgbClr val="00B050"/>
              </a:solidFill>
              <a:round/>
            </a:ln>
            <a:effectLst/>
          </c:spPr>
          <c:marker>
            <c:symbol val="none"/>
          </c:marker>
          <c:val>
            <c:numRef>
              <c:f>'Discom. hours per summer day'!$K$3:$K$46</c:f>
              <c:numCache>
                <c:formatCode>General</c:formatCode>
                <c:ptCount val="44"/>
                <c:pt idx="0">
                  <c:v>3.78</c:v>
                </c:pt>
                <c:pt idx="1">
                  <c:v>4</c:v>
                </c:pt>
                <c:pt idx="2">
                  <c:v>2.63</c:v>
                </c:pt>
                <c:pt idx="3">
                  <c:v>2.37</c:v>
                </c:pt>
                <c:pt idx="4">
                  <c:v>2.5099999999999998</c:v>
                </c:pt>
                <c:pt idx="5">
                  <c:v>2.4500000000000002</c:v>
                </c:pt>
                <c:pt idx="6">
                  <c:v>3.11</c:v>
                </c:pt>
                <c:pt idx="7">
                  <c:v>3.16</c:v>
                </c:pt>
                <c:pt idx="8">
                  <c:v>2.61</c:v>
                </c:pt>
                <c:pt idx="9">
                  <c:v>2.6</c:v>
                </c:pt>
                <c:pt idx="10">
                  <c:v>3.7</c:v>
                </c:pt>
                <c:pt idx="11">
                  <c:v>3.1</c:v>
                </c:pt>
                <c:pt idx="12">
                  <c:v>3.8</c:v>
                </c:pt>
                <c:pt idx="13">
                  <c:v>2.9</c:v>
                </c:pt>
                <c:pt idx="14">
                  <c:v>2.25</c:v>
                </c:pt>
                <c:pt idx="15">
                  <c:v>1.99</c:v>
                </c:pt>
                <c:pt idx="16">
                  <c:v>2.67</c:v>
                </c:pt>
                <c:pt idx="17">
                  <c:v>2.99</c:v>
                </c:pt>
                <c:pt idx="18">
                  <c:v>1.27</c:v>
                </c:pt>
                <c:pt idx="19">
                  <c:v>2.2999999999999998</c:v>
                </c:pt>
                <c:pt idx="20">
                  <c:v>3.41</c:v>
                </c:pt>
                <c:pt idx="21">
                  <c:v>3.12</c:v>
                </c:pt>
                <c:pt idx="22">
                  <c:v>2.63</c:v>
                </c:pt>
                <c:pt idx="23">
                  <c:v>2.0499999999999998</c:v>
                </c:pt>
                <c:pt idx="24">
                  <c:v>2.68</c:v>
                </c:pt>
                <c:pt idx="25">
                  <c:v>2.68</c:v>
                </c:pt>
                <c:pt idx="26">
                  <c:v>2.74</c:v>
                </c:pt>
                <c:pt idx="27">
                  <c:v>2.0299999999999998</c:v>
                </c:pt>
                <c:pt idx="28">
                  <c:v>2.65</c:v>
                </c:pt>
                <c:pt idx="29">
                  <c:v>2.81</c:v>
                </c:pt>
                <c:pt idx="30">
                  <c:v>1.97</c:v>
                </c:pt>
                <c:pt idx="31">
                  <c:v>2.44</c:v>
                </c:pt>
                <c:pt idx="32">
                  <c:v>1.97</c:v>
                </c:pt>
                <c:pt idx="33">
                  <c:v>2</c:v>
                </c:pt>
                <c:pt idx="34">
                  <c:v>2.0099999999999998</c:v>
                </c:pt>
                <c:pt idx="35">
                  <c:v>1.1100000000000001</c:v>
                </c:pt>
                <c:pt idx="36">
                  <c:v>2.4900000000000002</c:v>
                </c:pt>
                <c:pt idx="37">
                  <c:v>2.19</c:v>
                </c:pt>
                <c:pt idx="38">
                  <c:v>0.97</c:v>
                </c:pt>
                <c:pt idx="39">
                  <c:v>1.76</c:v>
                </c:pt>
                <c:pt idx="40">
                  <c:v>1.9</c:v>
                </c:pt>
                <c:pt idx="41">
                  <c:v>2.69</c:v>
                </c:pt>
                <c:pt idx="42">
                  <c:v>2.56</c:v>
                </c:pt>
                <c:pt idx="43">
                  <c:v>1.8</c:v>
                </c:pt>
              </c:numCache>
            </c:numRef>
          </c:val>
          <c:extLst>
            <c:ext xmlns:c16="http://schemas.microsoft.com/office/drawing/2014/chart" uri="{C3380CC4-5D6E-409C-BE32-E72D297353CC}">
              <c16:uniqueId val="{00000002-5A2E-4B3E-B294-A8448CF3BFBB}"/>
            </c:ext>
          </c:extLst>
        </c:ser>
        <c:ser>
          <c:idx val="3"/>
          <c:order val="3"/>
          <c:spPr>
            <a:ln w="28575" cap="rnd">
              <a:solidFill>
                <a:srgbClr val="C00000"/>
              </a:solidFill>
              <a:round/>
            </a:ln>
            <a:effectLst/>
          </c:spPr>
          <c:marker>
            <c:symbol val="none"/>
          </c:marker>
          <c:val>
            <c:numRef>
              <c:f>'Discom. hours per summer day'!$L$3:$L$46</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0.06</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3-5A2E-4B3E-B294-A8448CF3BFBB}"/>
            </c:ext>
          </c:extLst>
        </c:ser>
        <c:ser>
          <c:idx val="4"/>
          <c:order val="4"/>
          <c:spPr>
            <a:ln w="28575" cap="rnd">
              <a:solidFill>
                <a:schemeClr val="accent5"/>
              </a:solidFill>
              <a:round/>
            </a:ln>
            <a:effectLst/>
          </c:spPr>
          <c:marker>
            <c:symbol val="none"/>
          </c:marker>
          <c:val>
            <c:numRef>
              <c:f>'Discom. hours per summer day'!$M$3:$M$46</c:f>
              <c:numCache>
                <c:formatCode>General</c:formatCode>
                <c:ptCount val="44"/>
                <c:pt idx="0">
                  <c:v>2.37</c:v>
                </c:pt>
                <c:pt idx="1">
                  <c:v>2.2200000000000002</c:v>
                </c:pt>
                <c:pt idx="2">
                  <c:v>0.79</c:v>
                </c:pt>
                <c:pt idx="3">
                  <c:v>1.25</c:v>
                </c:pt>
                <c:pt idx="4">
                  <c:v>1</c:v>
                </c:pt>
                <c:pt idx="5">
                  <c:v>1.77</c:v>
                </c:pt>
                <c:pt idx="6">
                  <c:v>3.35</c:v>
                </c:pt>
                <c:pt idx="7">
                  <c:v>2.16</c:v>
                </c:pt>
                <c:pt idx="8">
                  <c:v>2.38</c:v>
                </c:pt>
                <c:pt idx="9">
                  <c:v>2.6</c:v>
                </c:pt>
                <c:pt idx="10">
                  <c:v>2.2599999999999998</c:v>
                </c:pt>
                <c:pt idx="11">
                  <c:v>2.93</c:v>
                </c:pt>
                <c:pt idx="12">
                  <c:v>1.36</c:v>
                </c:pt>
                <c:pt idx="13">
                  <c:v>1.91</c:v>
                </c:pt>
                <c:pt idx="14">
                  <c:v>2.97</c:v>
                </c:pt>
                <c:pt idx="15">
                  <c:v>2.59</c:v>
                </c:pt>
                <c:pt idx="16">
                  <c:v>2.97</c:v>
                </c:pt>
                <c:pt idx="17">
                  <c:v>1.63</c:v>
                </c:pt>
                <c:pt idx="18">
                  <c:v>3.95</c:v>
                </c:pt>
                <c:pt idx="19">
                  <c:v>3.4</c:v>
                </c:pt>
                <c:pt idx="20">
                  <c:v>3.63</c:v>
                </c:pt>
                <c:pt idx="21">
                  <c:v>4.8600000000000003</c:v>
                </c:pt>
                <c:pt idx="22">
                  <c:v>3.06</c:v>
                </c:pt>
                <c:pt idx="23">
                  <c:v>2.33</c:v>
                </c:pt>
                <c:pt idx="24">
                  <c:v>1.83</c:v>
                </c:pt>
                <c:pt idx="25">
                  <c:v>3.3</c:v>
                </c:pt>
                <c:pt idx="26">
                  <c:v>3.41</c:v>
                </c:pt>
                <c:pt idx="27">
                  <c:v>3.8</c:v>
                </c:pt>
                <c:pt idx="28">
                  <c:v>3.08</c:v>
                </c:pt>
                <c:pt idx="29">
                  <c:v>1.66</c:v>
                </c:pt>
                <c:pt idx="30">
                  <c:v>4.92</c:v>
                </c:pt>
                <c:pt idx="31">
                  <c:v>2.29</c:v>
                </c:pt>
                <c:pt idx="32">
                  <c:v>4.92</c:v>
                </c:pt>
                <c:pt idx="33">
                  <c:v>1.53</c:v>
                </c:pt>
                <c:pt idx="34">
                  <c:v>3.67</c:v>
                </c:pt>
                <c:pt idx="35">
                  <c:v>3.19</c:v>
                </c:pt>
                <c:pt idx="36">
                  <c:v>3.67</c:v>
                </c:pt>
                <c:pt idx="37">
                  <c:v>3.88</c:v>
                </c:pt>
                <c:pt idx="38">
                  <c:v>3.1</c:v>
                </c:pt>
                <c:pt idx="39">
                  <c:v>2.56</c:v>
                </c:pt>
                <c:pt idx="40">
                  <c:v>3.86</c:v>
                </c:pt>
                <c:pt idx="41">
                  <c:v>2.4900000000000002</c:v>
                </c:pt>
                <c:pt idx="42">
                  <c:v>3.03</c:v>
                </c:pt>
                <c:pt idx="43">
                  <c:v>3.7</c:v>
                </c:pt>
              </c:numCache>
            </c:numRef>
          </c:val>
          <c:extLst>
            <c:ext xmlns:c16="http://schemas.microsoft.com/office/drawing/2014/chart" uri="{C3380CC4-5D6E-409C-BE32-E72D297353CC}">
              <c16:uniqueId val="{00000004-5A2E-4B3E-B294-A8448CF3BFBB}"/>
            </c:ext>
          </c:extLst>
        </c:ser>
        <c:dLbls>
          <c:showLegendKey val="0"/>
          <c:showVal val="0"/>
          <c:showCatName val="0"/>
          <c:showSerName val="0"/>
          <c:showPercent val="0"/>
          <c:showBubbleSize val="0"/>
        </c:dLbls>
        <c:axId val="378717023"/>
        <c:axId val="378704543"/>
      </c:radarChart>
      <c:catAx>
        <c:axId val="3787170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4543"/>
        <c:crosses val="autoZero"/>
        <c:auto val="1"/>
        <c:lblAlgn val="ctr"/>
        <c:lblOffset val="100"/>
        <c:noMultiLvlLbl val="0"/>
      </c:catAx>
      <c:valAx>
        <c:axId val="378704543"/>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17023"/>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day'!$P$3:$P$46</c:f>
              <c:numCache>
                <c:formatCode>General</c:formatCode>
                <c:ptCount val="44"/>
                <c:pt idx="0">
                  <c:v>0.33</c:v>
                </c:pt>
                <c:pt idx="1">
                  <c:v>0.21</c:v>
                </c:pt>
                <c:pt idx="2">
                  <c:v>0.35</c:v>
                </c:pt>
                <c:pt idx="3">
                  <c:v>0.27</c:v>
                </c:pt>
                <c:pt idx="4">
                  <c:v>0.08</c:v>
                </c:pt>
                <c:pt idx="5">
                  <c:v>0.2</c:v>
                </c:pt>
                <c:pt idx="6">
                  <c:v>0.2</c:v>
                </c:pt>
                <c:pt idx="7">
                  <c:v>0.93</c:v>
                </c:pt>
                <c:pt idx="8">
                  <c:v>0.7</c:v>
                </c:pt>
                <c:pt idx="9">
                  <c:v>0.05</c:v>
                </c:pt>
                <c:pt idx="10">
                  <c:v>7.0000000000000007E-2</c:v>
                </c:pt>
                <c:pt idx="11">
                  <c:v>0.08</c:v>
                </c:pt>
                <c:pt idx="12">
                  <c:v>0.1</c:v>
                </c:pt>
                <c:pt idx="13">
                  <c:v>0.33</c:v>
                </c:pt>
                <c:pt idx="14">
                  <c:v>0.33</c:v>
                </c:pt>
                <c:pt idx="15">
                  <c:v>7.0000000000000007E-2</c:v>
                </c:pt>
                <c:pt idx="16">
                  <c:v>0.38</c:v>
                </c:pt>
                <c:pt idx="17">
                  <c:v>0.28999999999999998</c:v>
                </c:pt>
                <c:pt idx="18">
                  <c:v>0.85</c:v>
                </c:pt>
                <c:pt idx="19">
                  <c:v>0.82</c:v>
                </c:pt>
                <c:pt idx="20">
                  <c:v>0.63</c:v>
                </c:pt>
                <c:pt idx="21">
                  <c:v>0.8</c:v>
                </c:pt>
                <c:pt idx="22">
                  <c:v>0.49</c:v>
                </c:pt>
                <c:pt idx="23">
                  <c:v>0.59</c:v>
                </c:pt>
                <c:pt idx="24">
                  <c:v>0.31</c:v>
                </c:pt>
                <c:pt idx="25">
                  <c:v>0.38</c:v>
                </c:pt>
                <c:pt idx="26">
                  <c:v>0.45</c:v>
                </c:pt>
                <c:pt idx="27">
                  <c:v>1.1200000000000001</c:v>
                </c:pt>
                <c:pt idx="28">
                  <c:v>0.53</c:v>
                </c:pt>
                <c:pt idx="29">
                  <c:v>0.22</c:v>
                </c:pt>
                <c:pt idx="30">
                  <c:v>1.57</c:v>
                </c:pt>
                <c:pt idx="31">
                  <c:v>0.28999999999999998</c:v>
                </c:pt>
                <c:pt idx="32">
                  <c:v>1.57</c:v>
                </c:pt>
                <c:pt idx="33">
                  <c:v>0.08</c:v>
                </c:pt>
                <c:pt idx="34">
                  <c:v>0.37</c:v>
                </c:pt>
                <c:pt idx="35">
                  <c:v>0.28999999999999998</c:v>
                </c:pt>
                <c:pt idx="36">
                  <c:v>0.27</c:v>
                </c:pt>
                <c:pt idx="37">
                  <c:v>0.73</c:v>
                </c:pt>
                <c:pt idx="38">
                  <c:v>0.23</c:v>
                </c:pt>
                <c:pt idx="39">
                  <c:v>0.3</c:v>
                </c:pt>
                <c:pt idx="40">
                  <c:v>0.25</c:v>
                </c:pt>
                <c:pt idx="41">
                  <c:v>1.07</c:v>
                </c:pt>
                <c:pt idx="42">
                  <c:v>0.18</c:v>
                </c:pt>
                <c:pt idx="43">
                  <c:v>0.9</c:v>
                </c:pt>
              </c:numCache>
            </c:numRef>
          </c:val>
          <c:extLst>
            <c:ext xmlns:c16="http://schemas.microsoft.com/office/drawing/2014/chart" uri="{C3380CC4-5D6E-409C-BE32-E72D297353CC}">
              <c16:uniqueId val="{00000000-0A24-4206-B0A2-0526972EB42B}"/>
            </c:ext>
          </c:extLst>
        </c:ser>
        <c:ser>
          <c:idx val="1"/>
          <c:order val="1"/>
          <c:spPr>
            <a:ln w="28575" cap="rnd">
              <a:solidFill>
                <a:schemeClr val="tx1"/>
              </a:solidFill>
              <a:round/>
            </a:ln>
            <a:effectLst/>
          </c:spPr>
          <c:marker>
            <c:symbol val="none"/>
          </c:marker>
          <c:val>
            <c:numRef>
              <c:f>'Discom. hours per summer day'!$Q$3:$Q$46</c:f>
              <c:numCache>
                <c:formatCode>General</c:formatCode>
                <c:ptCount val="44"/>
                <c:pt idx="0">
                  <c:v>4</c:v>
                </c:pt>
                <c:pt idx="1">
                  <c:v>3.18</c:v>
                </c:pt>
                <c:pt idx="2">
                  <c:v>4.08</c:v>
                </c:pt>
                <c:pt idx="3">
                  <c:v>2.89</c:v>
                </c:pt>
                <c:pt idx="4">
                  <c:v>3.01</c:v>
                </c:pt>
                <c:pt idx="5">
                  <c:v>3.67</c:v>
                </c:pt>
                <c:pt idx="6">
                  <c:v>4.4400000000000004</c:v>
                </c:pt>
                <c:pt idx="7">
                  <c:v>4.82</c:v>
                </c:pt>
                <c:pt idx="8">
                  <c:v>5.28</c:v>
                </c:pt>
                <c:pt idx="9">
                  <c:v>3.31</c:v>
                </c:pt>
                <c:pt idx="10">
                  <c:v>4.0999999999999996</c:v>
                </c:pt>
                <c:pt idx="11">
                  <c:v>3.48</c:v>
                </c:pt>
                <c:pt idx="12">
                  <c:v>3.34</c:v>
                </c:pt>
                <c:pt idx="13">
                  <c:v>4.6500000000000004</c:v>
                </c:pt>
                <c:pt idx="14">
                  <c:v>5.5</c:v>
                </c:pt>
                <c:pt idx="15">
                  <c:v>4.29</c:v>
                </c:pt>
                <c:pt idx="16">
                  <c:v>3.8</c:v>
                </c:pt>
                <c:pt idx="17">
                  <c:v>4.26</c:v>
                </c:pt>
                <c:pt idx="18">
                  <c:v>5.03</c:v>
                </c:pt>
                <c:pt idx="19">
                  <c:v>5.99</c:v>
                </c:pt>
                <c:pt idx="20">
                  <c:v>4.58</c:v>
                </c:pt>
                <c:pt idx="21">
                  <c:v>5.79</c:v>
                </c:pt>
                <c:pt idx="22">
                  <c:v>4.0999999999999996</c:v>
                </c:pt>
                <c:pt idx="23">
                  <c:v>5.46</c:v>
                </c:pt>
                <c:pt idx="24">
                  <c:v>4.2</c:v>
                </c:pt>
                <c:pt idx="25">
                  <c:v>4.5</c:v>
                </c:pt>
                <c:pt idx="26">
                  <c:v>4.7</c:v>
                </c:pt>
                <c:pt idx="27">
                  <c:v>6.48</c:v>
                </c:pt>
                <c:pt idx="28">
                  <c:v>5.74</c:v>
                </c:pt>
                <c:pt idx="29">
                  <c:v>4.4400000000000004</c:v>
                </c:pt>
                <c:pt idx="30">
                  <c:v>6.49</c:v>
                </c:pt>
                <c:pt idx="31">
                  <c:v>5.24</c:v>
                </c:pt>
                <c:pt idx="32">
                  <c:v>6.49</c:v>
                </c:pt>
                <c:pt idx="33">
                  <c:v>4.75</c:v>
                </c:pt>
                <c:pt idx="34">
                  <c:v>5.47</c:v>
                </c:pt>
                <c:pt idx="35">
                  <c:v>4.3899999999999997</c:v>
                </c:pt>
                <c:pt idx="36">
                  <c:v>4.95</c:v>
                </c:pt>
                <c:pt idx="37">
                  <c:v>5.16</c:v>
                </c:pt>
                <c:pt idx="38">
                  <c:v>5.0199999999999996</c:v>
                </c:pt>
                <c:pt idx="39">
                  <c:v>4.9800000000000004</c:v>
                </c:pt>
                <c:pt idx="40">
                  <c:v>5.01</c:v>
                </c:pt>
                <c:pt idx="41">
                  <c:v>6.13</c:v>
                </c:pt>
                <c:pt idx="42">
                  <c:v>5.0599999999999996</c:v>
                </c:pt>
                <c:pt idx="43">
                  <c:v>5.75</c:v>
                </c:pt>
              </c:numCache>
            </c:numRef>
          </c:val>
          <c:extLst>
            <c:ext xmlns:c16="http://schemas.microsoft.com/office/drawing/2014/chart" uri="{C3380CC4-5D6E-409C-BE32-E72D297353CC}">
              <c16:uniqueId val="{00000001-0A24-4206-B0A2-0526972EB42B}"/>
            </c:ext>
          </c:extLst>
        </c:ser>
        <c:ser>
          <c:idx val="2"/>
          <c:order val="2"/>
          <c:spPr>
            <a:ln w="28575" cap="rnd">
              <a:solidFill>
                <a:srgbClr val="00B050"/>
              </a:solidFill>
              <a:round/>
            </a:ln>
            <a:effectLst/>
          </c:spPr>
          <c:marker>
            <c:symbol val="none"/>
          </c:marker>
          <c:val>
            <c:numRef>
              <c:f>'Discom. hours per summer day'!$R$3:$R$46</c:f>
              <c:numCache>
                <c:formatCode>General</c:formatCode>
                <c:ptCount val="44"/>
                <c:pt idx="0">
                  <c:v>1.1000000000000001</c:v>
                </c:pt>
                <c:pt idx="1">
                  <c:v>0.6</c:v>
                </c:pt>
                <c:pt idx="2">
                  <c:v>1.53</c:v>
                </c:pt>
                <c:pt idx="3">
                  <c:v>0.68</c:v>
                </c:pt>
                <c:pt idx="4">
                  <c:v>0.69</c:v>
                </c:pt>
                <c:pt idx="5">
                  <c:v>1.22</c:v>
                </c:pt>
                <c:pt idx="6">
                  <c:v>1.1399999999999999</c:v>
                </c:pt>
                <c:pt idx="7">
                  <c:v>2.1800000000000002</c:v>
                </c:pt>
                <c:pt idx="8">
                  <c:v>2.29</c:v>
                </c:pt>
                <c:pt idx="9">
                  <c:v>0.82</c:v>
                </c:pt>
                <c:pt idx="10">
                  <c:v>1.34</c:v>
                </c:pt>
                <c:pt idx="11">
                  <c:v>1.01</c:v>
                </c:pt>
                <c:pt idx="12">
                  <c:v>1.22</c:v>
                </c:pt>
                <c:pt idx="13">
                  <c:v>1.32</c:v>
                </c:pt>
                <c:pt idx="14">
                  <c:v>1.97</c:v>
                </c:pt>
                <c:pt idx="15">
                  <c:v>1.24</c:v>
                </c:pt>
                <c:pt idx="16">
                  <c:v>1.36</c:v>
                </c:pt>
                <c:pt idx="17">
                  <c:v>1.45</c:v>
                </c:pt>
                <c:pt idx="18">
                  <c:v>2.36</c:v>
                </c:pt>
                <c:pt idx="19">
                  <c:v>2.2000000000000002</c:v>
                </c:pt>
                <c:pt idx="20">
                  <c:v>1.97</c:v>
                </c:pt>
                <c:pt idx="21">
                  <c:v>2.2400000000000002</c:v>
                </c:pt>
                <c:pt idx="22">
                  <c:v>1.71</c:v>
                </c:pt>
                <c:pt idx="23">
                  <c:v>2.2999999999999998</c:v>
                </c:pt>
                <c:pt idx="24">
                  <c:v>1.38</c:v>
                </c:pt>
                <c:pt idx="25">
                  <c:v>1.55</c:v>
                </c:pt>
                <c:pt idx="26">
                  <c:v>2.0299999999999998</c:v>
                </c:pt>
                <c:pt idx="27">
                  <c:v>3.3</c:v>
                </c:pt>
                <c:pt idx="28">
                  <c:v>2.48</c:v>
                </c:pt>
                <c:pt idx="29">
                  <c:v>1.38</c:v>
                </c:pt>
                <c:pt idx="30">
                  <c:v>3.14</c:v>
                </c:pt>
                <c:pt idx="31">
                  <c:v>1.95</c:v>
                </c:pt>
                <c:pt idx="32">
                  <c:v>3.14</c:v>
                </c:pt>
                <c:pt idx="33">
                  <c:v>1.44</c:v>
                </c:pt>
                <c:pt idx="34">
                  <c:v>2.12</c:v>
                </c:pt>
                <c:pt idx="35">
                  <c:v>1.39</c:v>
                </c:pt>
                <c:pt idx="36">
                  <c:v>1.82</c:v>
                </c:pt>
                <c:pt idx="37">
                  <c:v>2.15</c:v>
                </c:pt>
                <c:pt idx="38">
                  <c:v>1.35</c:v>
                </c:pt>
                <c:pt idx="39">
                  <c:v>1.95</c:v>
                </c:pt>
                <c:pt idx="40">
                  <c:v>1.98</c:v>
                </c:pt>
                <c:pt idx="41">
                  <c:v>2.66</c:v>
                </c:pt>
                <c:pt idx="42">
                  <c:v>1.54</c:v>
                </c:pt>
                <c:pt idx="43">
                  <c:v>2.54</c:v>
                </c:pt>
              </c:numCache>
            </c:numRef>
          </c:val>
          <c:extLst>
            <c:ext xmlns:c16="http://schemas.microsoft.com/office/drawing/2014/chart" uri="{C3380CC4-5D6E-409C-BE32-E72D297353CC}">
              <c16:uniqueId val="{00000002-0A24-4206-B0A2-0526972EB42B}"/>
            </c:ext>
          </c:extLst>
        </c:ser>
        <c:ser>
          <c:idx val="3"/>
          <c:order val="3"/>
          <c:spPr>
            <a:ln w="28575" cap="rnd">
              <a:solidFill>
                <a:srgbClr val="C00000"/>
              </a:solidFill>
              <a:round/>
            </a:ln>
            <a:effectLst/>
          </c:spPr>
          <c:marker>
            <c:symbol val="none"/>
          </c:marker>
          <c:val>
            <c:numRef>
              <c:f>'Discom. hours per summer day'!$S$3:$S$46</c:f>
              <c:numCache>
                <c:formatCode>General</c:formatCode>
                <c:ptCount val="44"/>
                <c:pt idx="0">
                  <c:v>0.19</c:v>
                </c:pt>
                <c:pt idx="1">
                  <c:v>0.12</c:v>
                </c:pt>
                <c:pt idx="2">
                  <c:v>0.2</c:v>
                </c:pt>
                <c:pt idx="3">
                  <c:v>0.08</c:v>
                </c:pt>
                <c:pt idx="4">
                  <c:v>0</c:v>
                </c:pt>
                <c:pt idx="5">
                  <c:v>0.11</c:v>
                </c:pt>
                <c:pt idx="6">
                  <c:v>0.03</c:v>
                </c:pt>
                <c:pt idx="7">
                  <c:v>0.61</c:v>
                </c:pt>
                <c:pt idx="8">
                  <c:v>0.34</c:v>
                </c:pt>
                <c:pt idx="9">
                  <c:v>0</c:v>
                </c:pt>
                <c:pt idx="10">
                  <c:v>0</c:v>
                </c:pt>
                <c:pt idx="11">
                  <c:v>0</c:v>
                </c:pt>
                <c:pt idx="12">
                  <c:v>0</c:v>
                </c:pt>
                <c:pt idx="13">
                  <c:v>0.12</c:v>
                </c:pt>
                <c:pt idx="14">
                  <c:v>0.12</c:v>
                </c:pt>
                <c:pt idx="15">
                  <c:v>0</c:v>
                </c:pt>
                <c:pt idx="16">
                  <c:v>0.09</c:v>
                </c:pt>
                <c:pt idx="17">
                  <c:v>7.0000000000000007E-2</c:v>
                </c:pt>
                <c:pt idx="18">
                  <c:v>0.47</c:v>
                </c:pt>
                <c:pt idx="19">
                  <c:v>0.51</c:v>
                </c:pt>
                <c:pt idx="20">
                  <c:v>0.43</c:v>
                </c:pt>
                <c:pt idx="21">
                  <c:v>0.16</c:v>
                </c:pt>
                <c:pt idx="22">
                  <c:v>0.16</c:v>
                </c:pt>
                <c:pt idx="23">
                  <c:v>0.15</c:v>
                </c:pt>
                <c:pt idx="24">
                  <c:v>7.0000000000000007E-2</c:v>
                </c:pt>
                <c:pt idx="25">
                  <c:v>0.13</c:v>
                </c:pt>
                <c:pt idx="26">
                  <c:v>0.14000000000000001</c:v>
                </c:pt>
                <c:pt idx="27">
                  <c:v>0.52</c:v>
                </c:pt>
                <c:pt idx="28">
                  <c:v>7.0000000000000007E-2</c:v>
                </c:pt>
                <c:pt idx="29">
                  <c:v>0.08</c:v>
                </c:pt>
                <c:pt idx="30">
                  <c:v>0.81</c:v>
                </c:pt>
                <c:pt idx="31">
                  <c:v>7.0000000000000007E-2</c:v>
                </c:pt>
                <c:pt idx="32">
                  <c:v>0.81</c:v>
                </c:pt>
                <c:pt idx="33">
                  <c:v>0.01</c:v>
                </c:pt>
                <c:pt idx="34">
                  <c:v>0.02</c:v>
                </c:pt>
                <c:pt idx="35">
                  <c:v>0.02</c:v>
                </c:pt>
                <c:pt idx="36">
                  <c:v>0.03</c:v>
                </c:pt>
                <c:pt idx="37">
                  <c:v>0.3</c:v>
                </c:pt>
                <c:pt idx="38">
                  <c:v>0.05</c:v>
                </c:pt>
                <c:pt idx="39">
                  <c:v>0.03</c:v>
                </c:pt>
                <c:pt idx="40">
                  <c:v>0.08</c:v>
                </c:pt>
                <c:pt idx="41">
                  <c:v>0.51</c:v>
                </c:pt>
                <c:pt idx="42">
                  <c:v>0</c:v>
                </c:pt>
                <c:pt idx="43">
                  <c:v>0.48</c:v>
                </c:pt>
              </c:numCache>
            </c:numRef>
          </c:val>
          <c:extLst>
            <c:ext xmlns:c16="http://schemas.microsoft.com/office/drawing/2014/chart" uri="{C3380CC4-5D6E-409C-BE32-E72D297353CC}">
              <c16:uniqueId val="{00000003-0A24-4206-B0A2-0526972EB42B}"/>
            </c:ext>
          </c:extLst>
        </c:ser>
        <c:ser>
          <c:idx val="4"/>
          <c:order val="4"/>
          <c:spPr>
            <a:ln w="28575" cap="rnd">
              <a:solidFill>
                <a:schemeClr val="accent5"/>
              </a:solidFill>
              <a:round/>
            </a:ln>
            <a:effectLst/>
          </c:spPr>
          <c:marker>
            <c:symbol val="none"/>
          </c:marker>
          <c:val>
            <c:numRef>
              <c:f>'Discom. hours per summer day'!$T$3:$T$46</c:f>
              <c:numCache>
                <c:formatCode>General</c:formatCode>
                <c:ptCount val="44"/>
                <c:pt idx="0">
                  <c:v>10.48</c:v>
                </c:pt>
                <c:pt idx="1">
                  <c:v>10.43</c:v>
                </c:pt>
                <c:pt idx="2">
                  <c:v>11.68</c:v>
                </c:pt>
                <c:pt idx="3">
                  <c:v>10.71</c:v>
                </c:pt>
                <c:pt idx="4">
                  <c:v>9.39</c:v>
                </c:pt>
                <c:pt idx="5">
                  <c:v>11.01</c:v>
                </c:pt>
                <c:pt idx="6">
                  <c:v>11.75</c:v>
                </c:pt>
                <c:pt idx="7">
                  <c:v>11.54</c:v>
                </c:pt>
                <c:pt idx="8">
                  <c:v>12.78</c:v>
                </c:pt>
                <c:pt idx="9">
                  <c:v>10.08</c:v>
                </c:pt>
                <c:pt idx="10">
                  <c:v>10.59</c:v>
                </c:pt>
                <c:pt idx="11">
                  <c:v>10.46</c:v>
                </c:pt>
                <c:pt idx="12">
                  <c:v>10.01</c:v>
                </c:pt>
                <c:pt idx="13">
                  <c:v>11.5</c:v>
                </c:pt>
                <c:pt idx="14">
                  <c:v>13.4</c:v>
                </c:pt>
                <c:pt idx="15">
                  <c:v>13.24</c:v>
                </c:pt>
                <c:pt idx="16">
                  <c:v>11.59</c:v>
                </c:pt>
                <c:pt idx="17">
                  <c:v>11.42</c:v>
                </c:pt>
                <c:pt idx="18">
                  <c:v>13.47</c:v>
                </c:pt>
                <c:pt idx="19">
                  <c:v>14.77</c:v>
                </c:pt>
                <c:pt idx="20">
                  <c:v>10.79</c:v>
                </c:pt>
                <c:pt idx="21">
                  <c:v>13.02</c:v>
                </c:pt>
                <c:pt idx="22">
                  <c:v>12.52</c:v>
                </c:pt>
                <c:pt idx="23">
                  <c:v>13.37</c:v>
                </c:pt>
                <c:pt idx="24">
                  <c:v>12.71</c:v>
                </c:pt>
                <c:pt idx="25">
                  <c:v>13.56</c:v>
                </c:pt>
                <c:pt idx="26">
                  <c:v>12.89</c:v>
                </c:pt>
                <c:pt idx="27">
                  <c:v>13.64</c:v>
                </c:pt>
                <c:pt idx="28">
                  <c:v>13.36</c:v>
                </c:pt>
                <c:pt idx="29">
                  <c:v>13.13</c:v>
                </c:pt>
                <c:pt idx="30">
                  <c:v>14.99</c:v>
                </c:pt>
                <c:pt idx="31">
                  <c:v>13.53</c:v>
                </c:pt>
                <c:pt idx="32">
                  <c:v>14.99</c:v>
                </c:pt>
                <c:pt idx="33">
                  <c:v>12.46</c:v>
                </c:pt>
                <c:pt idx="34">
                  <c:v>13.95</c:v>
                </c:pt>
                <c:pt idx="35">
                  <c:v>12.69</c:v>
                </c:pt>
                <c:pt idx="36">
                  <c:v>13.11</c:v>
                </c:pt>
                <c:pt idx="37">
                  <c:v>12.33</c:v>
                </c:pt>
                <c:pt idx="38">
                  <c:v>15.07</c:v>
                </c:pt>
                <c:pt idx="39">
                  <c:v>13.59</c:v>
                </c:pt>
                <c:pt idx="40">
                  <c:v>13.95</c:v>
                </c:pt>
                <c:pt idx="41">
                  <c:v>13.63</c:v>
                </c:pt>
                <c:pt idx="42">
                  <c:v>14.79</c:v>
                </c:pt>
                <c:pt idx="43">
                  <c:v>14.03</c:v>
                </c:pt>
              </c:numCache>
            </c:numRef>
          </c:val>
          <c:extLst>
            <c:ext xmlns:c16="http://schemas.microsoft.com/office/drawing/2014/chart" uri="{C3380CC4-5D6E-409C-BE32-E72D297353CC}">
              <c16:uniqueId val="{00000004-0A24-4206-B0A2-0526972EB42B}"/>
            </c:ext>
          </c:extLst>
        </c:ser>
        <c:dLbls>
          <c:showLegendKey val="0"/>
          <c:showVal val="0"/>
          <c:showCatName val="0"/>
          <c:showSerName val="0"/>
          <c:showPercent val="0"/>
          <c:showBubbleSize val="0"/>
        </c:dLbls>
        <c:axId val="378729983"/>
        <c:axId val="378709343"/>
      </c:radarChart>
      <c:catAx>
        <c:axId val="3787299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9343"/>
        <c:crosses val="autoZero"/>
        <c:auto val="1"/>
        <c:lblAlgn val="ctr"/>
        <c:lblOffset val="100"/>
        <c:noMultiLvlLbl val="0"/>
      </c:catAx>
      <c:valAx>
        <c:axId val="378709343"/>
        <c:scaling>
          <c:orientation val="minMax"/>
          <c:max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29983"/>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Abu Dhabi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day'!$AD$3:$AD$46</c:f>
              <c:numCache>
                <c:formatCode>General</c:formatCode>
                <c:ptCount val="44"/>
                <c:pt idx="0">
                  <c:v>19.16</c:v>
                </c:pt>
                <c:pt idx="1">
                  <c:v>17.28</c:v>
                </c:pt>
                <c:pt idx="2">
                  <c:v>18.899999999999999</c:v>
                </c:pt>
                <c:pt idx="3">
                  <c:v>19.5</c:v>
                </c:pt>
                <c:pt idx="4">
                  <c:v>16.11</c:v>
                </c:pt>
                <c:pt idx="5">
                  <c:v>18.57</c:v>
                </c:pt>
                <c:pt idx="6">
                  <c:v>18.95</c:v>
                </c:pt>
                <c:pt idx="7">
                  <c:v>19.29</c:v>
                </c:pt>
                <c:pt idx="8">
                  <c:v>19.18</c:v>
                </c:pt>
                <c:pt idx="9">
                  <c:v>18.03</c:v>
                </c:pt>
                <c:pt idx="10">
                  <c:v>19.37</c:v>
                </c:pt>
                <c:pt idx="11">
                  <c:v>15.06</c:v>
                </c:pt>
                <c:pt idx="12">
                  <c:v>16.579999999999998</c:v>
                </c:pt>
                <c:pt idx="13">
                  <c:v>18.829999999999998</c:v>
                </c:pt>
                <c:pt idx="14">
                  <c:v>18.14</c:v>
                </c:pt>
                <c:pt idx="15">
                  <c:v>17.55</c:v>
                </c:pt>
                <c:pt idx="16">
                  <c:v>20.329999999999998</c:v>
                </c:pt>
                <c:pt idx="17">
                  <c:v>19.21</c:v>
                </c:pt>
                <c:pt idx="18">
                  <c:v>20.61</c:v>
                </c:pt>
                <c:pt idx="19">
                  <c:v>20.04</c:v>
                </c:pt>
                <c:pt idx="20">
                  <c:v>19.14</c:v>
                </c:pt>
                <c:pt idx="21">
                  <c:v>19.989999999999998</c:v>
                </c:pt>
                <c:pt idx="22">
                  <c:v>20.63</c:v>
                </c:pt>
                <c:pt idx="23">
                  <c:v>20.12</c:v>
                </c:pt>
                <c:pt idx="24">
                  <c:v>18.53</c:v>
                </c:pt>
                <c:pt idx="25">
                  <c:v>20.14</c:v>
                </c:pt>
                <c:pt idx="26">
                  <c:v>20.97</c:v>
                </c:pt>
                <c:pt idx="27">
                  <c:v>21.95</c:v>
                </c:pt>
                <c:pt idx="28">
                  <c:v>19.8</c:v>
                </c:pt>
                <c:pt idx="29">
                  <c:v>20.93</c:v>
                </c:pt>
                <c:pt idx="30">
                  <c:v>20.66</c:v>
                </c:pt>
                <c:pt idx="31">
                  <c:v>21.68</c:v>
                </c:pt>
                <c:pt idx="32">
                  <c:v>20.66</c:v>
                </c:pt>
                <c:pt idx="33">
                  <c:v>18.649999999999999</c:v>
                </c:pt>
                <c:pt idx="34">
                  <c:v>20.48</c:v>
                </c:pt>
                <c:pt idx="35">
                  <c:v>20.97</c:v>
                </c:pt>
                <c:pt idx="36">
                  <c:v>20.8</c:v>
                </c:pt>
                <c:pt idx="37">
                  <c:v>21.27</c:v>
                </c:pt>
                <c:pt idx="38">
                  <c:v>20.440000000000001</c:v>
                </c:pt>
                <c:pt idx="39">
                  <c:v>20.350000000000001</c:v>
                </c:pt>
                <c:pt idx="40">
                  <c:v>20.75</c:v>
                </c:pt>
                <c:pt idx="41">
                  <c:v>21.78</c:v>
                </c:pt>
                <c:pt idx="42">
                  <c:v>19.41</c:v>
                </c:pt>
                <c:pt idx="43">
                  <c:v>20.88</c:v>
                </c:pt>
              </c:numCache>
            </c:numRef>
          </c:val>
          <c:extLst>
            <c:ext xmlns:c16="http://schemas.microsoft.com/office/drawing/2014/chart" uri="{C3380CC4-5D6E-409C-BE32-E72D297353CC}">
              <c16:uniqueId val="{00000000-8E22-4FBF-9B1F-46FACEA8783B}"/>
            </c:ext>
          </c:extLst>
        </c:ser>
        <c:ser>
          <c:idx val="1"/>
          <c:order val="1"/>
          <c:spPr>
            <a:ln w="28575" cap="rnd">
              <a:solidFill>
                <a:schemeClr val="tx1"/>
              </a:solidFill>
              <a:round/>
            </a:ln>
            <a:effectLst/>
          </c:spPr>
          <c:marker>
            <c:symbol val="none"/>
          </c:marker>
          <c:val>
            <c:numRef>
              <c:f>'Discom. hours per summer day'!$AE$3:$AE$46</c:f>
              <c:numCache>
                <c:formatCode>General</c:formatCode>
                <c:ptCount val="44"/>
                <c:pt idx="0">
                  <c:v>22.08</c:v>
                </c:pt>
                <c:pt idx="1">
                  <c:v>21.29</c:v>
                </c:pt>
                <c:pt idx="2">
                  <c:v>22.16</c:v>
                </c:pt>
                <c:pt idx="3">
                  <c:v>22.62</c:v>
                </c:pt>
                <c:pt idx="4">
                  <c:v>20.63</c:v>
                </c:pt>
                <c:pt idx="5">
                  <c:v>22.14</c:v>
                </c:pt>
                <c:pt idx="6">
                  <c:v>22.14</c:v>
                </c:pt>
                <c:pt idx="7">
                  <c:v>22.17</c:v>
                </c:pt>
                <c:pt idx="8">
                  <c:v>22.07</c:v>
                </c:pt>
                <c:pt idx="9">
                  <c:v>21.46</c:v>
                </c:pt>
                <c:pt idx="10">
                  <c:v>21.93</c:v>
                </c:pt>
                <c:pt idx="11">
                  <c:v>18.98</c:v>
                </c:pt>
                <c:pt idx="12">
                  <c:v>21.14</c:v>
                </c:pt>
                <c:pt idx="13">
                  <c:v>21.9</c:v>
                </c:pt>
                <c:pt idx="14">
                  <c:v>21.83</c:v>
                </c:pt>
                <c:pt idx="15">
                  <c:v>21.16</c:v>
                </c:pt>
                <c:pt idx="16">
                  <c:v>22.71</c:v>
                </c:pt>
                <c:pt idx="17">
                  <c:v>21.79</c:v>
                </c:pt>
                <c:pt idx="18">
                  <c:v>22.53</c:v>
                </c:pt>
                <c:pt idx="19">
                  <c:v>22.54</c:v>
                </c:pt>
                <c:pt idx="20">
                  <c:v>22.48</c:v>
                </c:pt>
                <c:pt idx="21">
                  <c:v>22.63</c:v>
                </c:pt>
                <c:pt idx="22">
                  <c:v>22.78</c:v>
                </c:pt>
                <c:pt idx="23">
                  <c:v>22.65</c:v>
                </c:pt>
                <c:pt idx="24">
                  <c:v>22.05</c:v>
                </c:pt>
                <c:pt idx="25">
                  <c:v>22.41</c:v>
                </c:pt>
                <c:pt idx="26">
                  <c:v>23.16</c:v>
                </c:pt>
                <c:pt idx="27">
                  <c:v>23.4</c:v>
                </c:pt>
                <c:pt idx="28">
                  <c:v>23.23</c:v>
                </c:pt>
                <c:pt idx="29">
                  <c:v>23.03</c:v>
                </c:pt>
                <c:pt idx="30">
                  <c:v>22.98</c:v>
                </c:pt>
                <c:pt idx="31">
                  <c:v>23.1</c:v>
                </c:pt>
                <c:pt idx="32">
                  <c:v>22.98</c:v>
                </c:pt>
                <c:pt idx="33">
                  <c:v>22.03</c:v>
                </c:pt>
                <c:pt idx="34">
                  <c:v>22.88</c:v>
                </c:pt>
                <c:pt idx="35">
                  <c:v>23.24</c:v>
                </c:pt>
                <c:pt idx="36">
                  <c:v>23.15</c:v>
                </c:pt>
                <c:pt idx="37">
                  <c:v>23.54</c:v>
                </c:pt>
                <c:pt idx="38">
                  <c:v>23.52</c:v>
                </c:pt>
                <c:pt idx="39">
                  <c:v>22.83</c:v>
                </c:pt>
                <c:pt idx="40">
                  <c:v>23.22</c:v>
                </c:pt>
                <c:pt idx="41">
                  <c:v>23.4</c:v>
                </c:pt>
                <c:pt idx="42">
                  <c:v>22.37</c:v>
                </c:pt>
                <c:pt idx="43">
                  <c:v>22.76</c:v>
                </c:pt>
              </c:numCache>
            </c:numRef>
          </c:val>
          <c:extLst>
            <c:ext xmlns:c16="http://schemas.microsoft.com/office/drawing/2014/chart" uri="{C3380CC4-5D6E-409C-BE32-E72D297353CC}">
              <c16:uniqueId val="{00000001-8E22-4FBF-9B1F-46FACEA8783B}"/>
            </c:ext>
          </c:extLst>
        </c:ser>
        <c:ser>
          <c:idx val="2"/>
          <c:order val="2"/>
          <c:spPr>
            <a:ln w="28575" cap="rnd">
              <a:solidFill>
                <a:srgbClr val="00B050"/>
              </a:solidFill>
              <a:round/>
            </a:ln>
            <a:effectLst/>
          </c:spPr>
          <c:marker>
            <c:symbol val="none"/>
          </c:marker>
          <c:val>
            <c:numRef>
              <c:f>'Discom. hours per summer day'!$AF$3:$AF$46</c:f>
              <c:numCache>
                <c:formatCode>General</c:formatCode>
                <c:ptCount val="44"/>
                <c:pt idx="0">
                  <c:v>20.86</c:v>
                </c:pt>
                <c:pt idx="1">
                  <c:v>19.440000000000001</c:v>
                </c:pt>
                <c:pt idx="2">
                  <c:v>20.37</c:v>
                </c:pt>
                <c:pt idx="3">
                  <c:v>21.24</c:v>
                </c:pt>
                <c:pt idx="4">
                  <c:v>18.559999999999999</c:v>
                </c:pt>
                <c:pt idx="5">
                  <c:v>20.34</c:v>
                </c:pt>
                <c:pt idx="6">
                  <c:v>20.56</c:v>
                </c:pt>
                <c:pt idx="7">
                  <c:v>20.88</c:v>
                </c:pt>
                <c:pt idx="8">
                  <c:v>20.88</c:v>
                </c:pt>
                <c:pt idx="9">
                  <c:v>19.8</c:v>
                </c:pt>
                <c:pt idx="10">
                  <c:v>20.75</c:v>
                </c:pt>
                <c:pt idx="11">
                  <c:v>16.88</c:v>
                </c:pt>
                <c:pt idx="12">
                  <c:v>18.96</c:v>
                </c:pt>
                <c:pt idx="13">
                  <c:v>20.48</c:v>
                </c:pt>
                <c:pt idx="14">
                  <c:v>20.100000000000001</c:v>
                </c:pt>
                <c:pt idx="15">
                  <c:v>19.37</c:v>
                </c:pt>
                <c:pt idx="16">
                  <c:v>21.76</c:v>
                </c:pt>
                <c:pt idx="17">
                  <c:v>20.309999999999999</c:v>
                </c:pt>
                <c:pt idx="18">
                  <c:v>21.59</c:v>
                </c:pt>
                <c:pt idx="19">
                  <c:v>21.76</c:v>
                </c:pt>
                <c:pt idx="20">
                  <c:v>21.01</c:v>
                </c:pt>
                <c:pt idx="21">
                  <c:v>21.42</c:v>
                </c:pt>
                <c:pt idx="22">
                  <c:v>21.88</c:v>
                </c:pt>
                <c:pt idx="23">
                  <c:v>21.41</c:v>
                </c:pt>
                <c:pt idx="24">
                  <c:v>20.5</c:v>
                </c:pt>
                <c:pt idx="25">
                  <c:v>21.39</c:v>
                </c:pt>
                <c:pt idx="26">
                  <c:v>22.3</c:v>
                </c:pt>
                <c:pt idx="27">
                  <c:v>22.73</c:v>
                </c:pt>
                <c:pt idx="28">
                  <c:v>21.92</c:v>
                </c:pt>
                <c:pt idx="29">
                  <c:v>22.03</c:v>
                </c:pt>
                <c:pt idx="30">
                  <c:v>22.02</c:v>
                </c:pt>
                <c:pt idx="31">
                  <c:v>22.47</c:v>
                </c:pt>
                <c:pt idx="32">
                  <c:v>22.02</c:v>
                </c:pt>
                <c:pt idx="33">
                  <c:v>20.6</c:v>
                </c:pt>
                <c:pt idx="34">
                  <c:v>21.81</c:v>
                </c:pt>
                <c:pt idx="35">
                  <c:v>22.3</c:v>
                </c:pt>
                <c:pt idx="36">
                  <c:v>22.11</c:v>
                </c:pt>
                <c:pt idx="37">
                  <c:v>22.63</c:v>
                </c:pt>
                <c:pt idx="38">
                  <c:v>22.31</c:v>
                </c:pt>
                <c:pt idx="39">
                  <c:v>21.79</c:v>
                </c:pt>
                <c:pt idx="40">
                  <c:v>22.02</c:v>
                </c:pt>
                <c:pt idx="41">
                  <c:v>22.78</c:v>
                </c:pt>
                <c:pt idx="42">
                  <c:v>21.13</c:v>
                </c:pt>
                <c:pt idx="43">
                  <c:v>21.93</c:v>
                </c:pt>
              </c:numCache>
            </c:numRef>
          </c:val>
          <c:extLst>
            <c:ext xmlns:c16="http://schemas.microsoft.com/office/drawing/2014/chart" uri="{C3380CC4-5D6E-409C-BE32-E72D297353CC}">
              <c16:uniqueId val="{00000002-8E22-4FBF-9B1F-46FACEA8783B}"/>
            </c:ext>
          </c:extLst>
        </c:ser>
        <c:ser>
          <c:idx val="3"/>
          <c:order val="3"/>
          <c:spPr>
            <a:ln w="28575" cap="rnd">
              <a:solidFill>
                <a:srgbClr val="C00000"/>
              </a:solidFill>
              <a:round/>
            </a:ln>
            <a:effectLst/>
          </c:spPr>
          <c:marker>
            <c:symbol val="none"/>
          </c:marker>
          <c:val>
            <c:numRef>
              <c:f>'Discom. hours per summer day'!$AG$3:$AG$46</c:f>
              <c:numCache>
                <c:formatCode>General</c:formatCode>
                <c:ptCount val="44"/>
                <c:pt idx="0">
                  <c:v>18.84</c:v>
                </c:pt>
                <c:pt idx="1">
                  <c:v>16.75</c:v>
                </c:pt>
                <c:pt idx="2">
                  <c:v>18.41</c:v>
                </c:pt>
                <c:pt idx="3">
                  <c:v>19.37</c:v>
                </c:pt>
                <c:pt idx="4">
                  <c:v>15.27</c:v>
                </c:pt>
                <c:pt idx="5">
                  <c:v>18.22</c:v>
                </c:pt>
                <c:pt idx="6">
                  <c:v>18.510000000000002</c:v>
                </c:pt>
                <c:pt idx="7">
                  <c:v>18.579999999999998</c:v>
                </c:pt>
                <c:pt idx="8">
                  <c:v>18.54</c:v>
                </c:pt>
                <c:pt idx="9">
                  <c:v>17.54</c:v>
                </c:pt>
                <c:pt idx="10">
                  <c:v>18.940000000000001</c:v>
                </c:pt>
                <c:pt idx="11">
                  <c:v>14.65</c:v>
                </c:pt>
                <c:pt idx="12">
                  <c:v>16.16</c:v>
                </c:pt>
                <c:pt idx="13">
                  <c:v>18.420000000000002</c:v>
                </c:pt>
                <c:pt idx="14">
                  <c:v>17.329999999999998</c:v>
                </c:pt>
                <c:pt idx="15">
                  <c:v>16.97</c:v>
                </c:pt>
                <c:pt idx="16">
                  <c:v>19.579999999999998</c:v>
                </c:pt>
                <c:pt idx="17">
                  <c:v>18.98</c:v>
                </c:pt>
                <c:pt idx="18">
                  <c:v>20.16</c:v>
                </c:pt>
                <c:pt idx="19">
                  <c:v>19.39</c:v>
                </c:pt>
                <c:pt idx="20">
                  <c:v>18.399999999999999</c:v>
                </c:pt>
                <c:pt idx="21">
                  <c:v>19.309999999999999</c:v>
                </c:pt>
                <c:pt idx="22">
                  <c:v>20.27</c:v>
                </c:pt>
                <c:pt idx="23">
                  <c:v>19.75</c:v>
                </c:pt>
                <c:pt idx="24">
                  <c:v>17.78</c:v>
                </c:pt>
                <c:pt idx="25">
                  <c:v>19.61</c:v>
                </c:pt>
                <c:pt idx="26">
                  <c:v>20.39</c:v>
                </c:pt>
                <c:pt idx="27">
                  <c:v>21.61</c:v>
                </c:pt>
                <c:pt idx="28">
                  <c:v>18.98</c:v>
                </c:pt>
                <c:pt idx="29">
                  <c:v>20.420000000000002</c:v>
                </c:pt>
                <c:pt idx="30">
                  <c:v>19.75</c:v>
                </c:pt>
                <c:pt idx="31">
                  <c:v>21.3</c:v>
                </c:pt>
                <c:pt idx="32">
                  <c:v>19.75</c:v>
                </c:pt>
                <c:pt idx="33">
                  <c:v>17.75</c:v>
                </c:pt>
                <c:pt idx="34">
                  <c:v>19.989999999999998</c:v>
                </c:pt>
                <c:pt idx="35">
                  <c:v>19.84</c:v>
                </c:pt>
                <c:pt idx="36">
                  <c:v>20.100000000000001</c:v>
                </c:pt>
                <c:pt idx="37">
                  <c:v>20.7</c:v>
                </c:pt>
                <c:pt idx="38">
                  <c:v>19.760000000000002</c:v>
                </c:pt>
                <c:pt idx="39">
                  <c:v>19.61</c:v>
                </c:pt>
                <c:pt idx="40">
                  <c:v>20.2</c:v>
                </c:pt>
                <c:pt idx="41">
                  <c:v>21.38</c:v>
                </c:pt>
                <c:pt idx="42">
                  <c:v>18.71</c:v>
                </c:pt>
                <c:pt idx="43">
                  <c:v>20.29</c:v>
                </c:pt>
              </c:numCache>
            </c:numRef>
          </c:val>
          <c:extLst>
            <c:ext xmlns:c16="http://schemas.microsoft.com/office/drawing/2014/chart" uri="{C3380CC4-5D6E-409C-BE32-E72D297353CC}">
              <c16:uniqueId val="{00000003-8E22-4FBF-9B1F-46FACEA8783B}"/>
            </c:ext>
          </c:extLst>
        </c:ser>
        <c:ser>
          <c:idx val="4"/>
          <c:order val="4"/>
          <c:spPr>
            <a:ln w="28575" cap="rnd">
              <a:solidFill>
                <a:schemeClr val="accent5"/>
              </a:solidFill>
              <a:round/>
            </a:ln>
            <a:effectLst/>
          </c:spPr>
          <c:marker>
            <c:symbol val="none"/>
          </c:marker>
          <c:val>
            <c:numRef>
              <c:f>'Discom. hours per summer day'!$AH$3:$AH$46</c:f>
              <c:numCache>
                <c:formatCode>General</c:formatCode>
                <c:ptCount val="44"/>
                <c:pt idx="0">
                  <c:v>23.99</c:v>
                </c:pt>
                <c:pt idx="1">
                  <c:v>24</c:v>
                </c:pt>
                <c:pt idx="2">
                  <c:v>23.99</c:v>
                </c:pt>
                <c:pt idx="3">
                  <c:v>23.94</c:v>
                </c:pt>
                <c:pt idx="4">
                  <c:v>23.91</c:v>
                </c:pt>
                <c:pt idx="5">
                  <c:v>24</c:v>
                </c:pt>
                <c:pt idx="6">
                  <c:v>23.94</c:v>
                </c:pt>
                <c:pt idx="7">
                  <c:v>23.96</c:v>
                </c:pt>
                <c:pt idx="8">
                  <c:v>24</c:v>
                </c:pt>
                <c:pt idx="9">
                  <c:v>23.76</c:v>
                </c:pt>
                <c:pt idx="10">
                  <c:v>24</c:v>
                </c:pt>
                <c:pt idx="11">
                  <c:v>23.9</c:v>
                </c:pt>
                <c:pt idx="12">
                  <c:v>23.88</c:v>
                </c:pt>
                <c:pt idx="13">
                  <c:v>23.95</c:v>
                </c:pt>
                <c:pt idx="14">
                  <c:v>23.93</c:v>
                </c:pt>
                <c:pt idx="15">
                  <c:v>23.98</c:v>
                </c:pt>
                <c:pt idx="16">
                  <c:v>24</c:v>
                </c:pt>
                <c:pt idx="17">
                  <c:v>24</c:v>
                </c:pt>
                <c:pt idx="18">
                  <c:v>24</c:v>
                </c:pt>
                <c:pt idx="19">
                  <c:v>24</c:v>
                </c:pt>
                <c:pt idx="20">
                  <c:v>23.96</c:v>
                </c:pt>
                <c:pt idx="21">
                  <c:v>23.99</c:v>
                </c:pt>
                <c:pt idx="22">
                  <c:v>23.91</c:v>
                </c:pt>
                <c:pt idx="23">
                  <c:v>24</c:v>
                </c:pt>
                <c:pt idx="24">
                  <c:v>24</c:v>
                </c:pt>
                <c:pt idx="25">
                  <c:v>23.98</c:v>
                </c:pt>
                <c:pt idx="26">
                  <c:v>24</c:v>
                </c:pt>
                <c:pt idx="27">
                  <c:v>23.99</c:v>
                </c:pt>
                <c:pt idx="28">
                  <c:v>23.99</c:v>
                </c:pt>
                <c:pt idx="29">
                  <c:v>23.99</c:v>
                </c:pt>
                <c:pt idx="30">
                  <c:v>23.97</c:v>
                </c:pt>
                <c:pt idx="31">
                  <c:v>24</c:v>
                </c:pt>
                <c:pt idx="32">
                  <c:v>23.97</c:v>
                </c:pt>
                <c:pt idx="33">
                  <c:v>24</c:v>
                </c:pt>
                <c:pt idx="34">
                  <c:v>23.97</c:v>
                </c:pt>
                <c:pt idx="35">
                  <c:v>23.93</c:v>
                </c:pt>
                <c:pt idx="36">
                  <c:v>23.98</c:v>
                </c:pt>
                <c:pt idx="37">
                  <c:v>24</c:v>
                </c:pt>
                <c:pt idx="38">
                  <c:v>24</c:v>
                </c:pt>
                <c:pt idx="39">
                  <c:v>24</c:v>
                </c:pt>
                <c:pt idx="40">
                  <c:v>24</c:v>
                </c:pt>
                <c:pt idx="41">
                  <c:v>24</c:v>
                </c:pt>
                <c:pt idx="42">
                  <c:v>24</c:v>
                </c:pt>
                <c:pt idx="43">
                  <c:v>23.95</c:v>
                </c:pt>
              </c:numCache>
            </c:numRef>
          </c:val>
          <c:extLst>
            <c:ext xmlns:c16="http://schemas.microsoft.com/office/drawing/2014/chart" uri="{C3380CC4-5D6E-409C-BE32-E72D297353CC}">
              <c16:uniqueId val="{00000004-8E22-4FBF-9B1F-46FACEA8783B}"/>
            </c:ext>
          </c:extLst>
        </c:ser>
        <c:dLbls>
          <c:showLegendKey val="0"/>
          <c:showVal val="0"/>
          <c:showCatName val="0"/>
          <c:showSerName val="0"/>
          <c:showPercent val="0"/>
          <c:showBubbleSize val="0"/>
        </c:dLbls>
        <c:axId val="282016831"/>
        <c:axId val="282024511"/>
      </c:radarChart>
      <c:catAx>
        <c:axId val="2820168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4511"/>
        <c:crosses val="autoZero"/>
        <c:auto val="1"/>
        <c:lblAlgn val="ctr"/>
        <c:lblOffset val="100"/>
        <c:noMultiLvlLbl val="0"/>
      </c:catAx>
      <c:valAx>
        <c:axId val="282024511"/>
        <c:scaling>
          <c:orientation val="minMax"/>
          <c:max val="2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1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day'!$AK$3:$AK$46</c:f>
              <c:numCache>
                <c:formatCode>General</c:formatCode>
                <c:ptCount val="44"/>
                <c:pt idx="0">
                  <c:v>0</c:v>
                </c:pt>
                <c:pt idx="1">
                  <c:v>0.01</c:v>
                </c:pt>
                <c:pt idx="2">
                  <c:v>0</c:v>
                </c:pt>
                <c:pt idx="3">
                  <c:v>0.02</c:v>
                </c:pt>
                <c:pt idx="4">
                  <c:v>0</c:v>
                </c:pt>
                <c:pt idx="5">
                  <c:v>0.32</c:v>
                </c:pt>
                <c:pt idx="6">
                  <c:v>0.05</c:v>
                </c:pt>
                <c:pt idx="7">
                  <c:v>0.39</c:v>
                </c:pt>
                <c:pt idx="8">
                  <c:v>0</c:v>
                </c:pt>
                <c:pt idx="9">
                  <c:v>0</c:v>
                </c:pt>
                <c:pt idx="10">
                  <c:v>0</c:v>
                </c:pt>
                <c:pt idx="11">
                  <c:v>0</c:v>
                </c:pt>
                <c:pt idx="12">
                  <c:v>7.0000000000000007E-2</c:v>
                </c:pt>
                <c:pt idx="13">
                  <c:v>0.02</c:v>
                </c:pt>
                <c:pt idx="14">
                  <c:v>0.14000000000000001</c:v>
                </c:pt>
                <c:pt idx="15">
                  <c:v>0.05</c:v>
                </c:pt>
                <c:pt idx="16">
                  <c:v>0.02</c:v>
                </c:pt>
                <c:pt idx="17">
                  <c:v>0</c:v>
                </c:pt>
                <c:pt idx="18">
                  <c:v>0.83</c:v>
                </c:pt>
                <c:pt idx="19">
                  <c:v>0.26</c:v>
                </c:pt>
                <c:pt idx="20">
                  <c:v>0.71</c:v>
                </c:pt>
                <c:pt idx="21">
                  <c:v>0.28000000000000003</c:v>
                </c:pt>
                <c:pt idx="22">
                  <c:v>0.62</c:v>
                </c:pt>
                <c:pt idx="23">
                  <c:v>0</c:v>
                </c:pt>
                <c:pt idx="24">
                  <c:v>0.05</c:v>
                </c:pt>
                <c:pt idx="25">
                  <c:v>0.08</c:v>
                </c:pt>
                <c:pt idx="26">
                  <c:v>0.2</c:v>
                </c:pt>
                <c:pt idx="27">
                  <c:v>0.65</c:v>
                </c:pt>
                <c:pt idx="28">
                  <c:v>0.23</c:v>
                </c:pt>
                <c:pt idx="29">
                  <c:v>7.0000000000000007E-2</c:v>
                </c:pt>
                <c:pt idx="30">
                  <c:v>1.28</c:v>
                </c:pt>
                <c:pt idx="31">
                  <c:v>0.08</c:v>
                </c:pt>
                <c:pt idx="32">
                  <c:v>1.28</c:v>
                </c:pt>
                <c:pt idx="33">
                  <c:v>0.05</c:v>
                </c:pt>
                <c:pt idx="34">
                  <c:v>0.14000000000000001</c:v>
                </c:pt>
                <c:pt idx="35">
                  <c:v>1.03</c:v>
                </c:pt>
                <c:pt idx="36">
                  <c:v>0.25</c:v>
                </c:pt>
                <c:pt idx="37">
                  <c:v>0.69</c:v>
                </c:pt>
                <c:pt idx="38">
                  <c:v>0.23</c:v>
                </c:pt>
                <c:pt idx="39">
                  <c:v>0.23</c:v>
                </c:pt>
                <c:pt idx="40">
                  <c:v>1.31</c:v>
                </c:pt>
                <c:pt idx="41">
                  <c:v>0.71</c:v>
                </c:pt>
                <c:pt idx="42">
                  <c:v>0.45</c:v>
                </c:pt>
                <c:pt idx="43">
                  <c:v>1.01</c:v>
                </c:pt>
              </c:numCache>
            </c:numRef>
          </c:val>
          <c:extLst>
            <c:ext xmlns:c16="http://schemas.microsoft.com/office/drawing/2014/chart" uri="{C3380CC4-5D6E-409C-BE32-E72D297353CC}">
              <c16:uniqueId val="{00000000-636F-4FCE-8BB7-80EDA40B1441}"/>
            </c:ext>
          </c:extLst>
        </c:ser>
        <c:ser>
          <c:idx val="1"/>
          <c:order val="1"/>
          <c:spPr>
            <a:ln w="28575" cap="rnd">
              <a:solidFill>
                <a:schemeClr val="tx1"/>
              </a:solidFill>
              <a:round/>
            </a:ln>
            <a:effectLst/>
          </c:spPr>
          <c:marker>
            <c:symbol val="none"/>
          </c:marker>
          <c:val>
            <c:numRef>
              <c:f>'Discom. hours per summer day'!$AL$3:$AL$46</c:f>
              <c:numCache>
                <c:formatCode>General</c:formatCode>
                <c:ptCount val="44"/>
                <c:pt idx="0">
                  <c:v>1.23</c:v>
                </c:pt>
                <c:pt idx="1">
                  <c:v>1.63</c:v>
                </c:pt>
                <c:pt idx="2">
                  <c:v>0.61</c:v>
                </c:pt>
                <c:pt idx="3">
                  <c:v>0.46</c:v>
                </c:pt>
                <c:pt idx="4">
                  <c:v>0.33</c:v>
                </c:pt>
                <c:pt idx="5">
                  <c:v>1.91</c:v>
                </c:pt>
                <c:pt idx="6">
                  <c:v>1.25</c:v>
                </c:pt>
                <c:pt idx="7">
                  <c:v>2.59</c:v>
                </c:pt>
                <c:pt idx="8">
                  <c:v>2.84</c:v>
                </c:pt>
                <c:pt idx="9">
                  <c:v>0.61</c:v>
                </c:pt>
                <c:pt idx="10">
                  <c:v>0.48</c:v>
                </c:pt>
                <c:pt idx="11">
                  <c:v>0.27</c:v>
                </c:pt>
                <c:pt idx="12">
                  <c:v>1.42</c:v>
                </c:pt>
                <c:pt idx="13">
                  <c:v>1.29</c:v>
                </c:pt>
                <c:pt idx="14">
                  <c:v>1.62</c:v>
                </c:pt>
                <c:pt idx="15">
                  <c:v>2.02</c:v>
                </c:pt>
                <c:pt idx="16">
                  <c:v>2.2000000000000002</c:v>
                </c:pt>
                <c:pt idx="17">
                  <c:v>0.65</c:v>
                </c:pt>
                <c:pt idx="18">
                  <c:v>4.59</c:v>
                </c:pt>
                <c:pt idx="19">
                  <c:v>2.31</c:v>
                </c:pt>
                <c:pt idx="20">
                  <c:v>3.76</c:v>
                </c:pt>
                <c:pt idx="21">
                  <c:v>2.91</c:v>
                </c:pt>
                <c:pt idx="22">
                  <c:v>3.22</c:v>
                </c:pt>
                <c:pt idx="23">
                  <c:v>2.73</c:v>
                </c:pt>
                <c:pt idx="24">
                  <c:v>1.83</c:v>
                </c:pt>
                <c:pt idx="25">
                  <c:v>2.08</c:v>
                </c:pt>
                <c:pt idx="26">
                  <c:v>2.11</c:v>
                </c:pt>
                <c:pt idx="27">
                  <c:v>3.53</c:v>
                </c:pt>
                <c:pt idx="28">
                  <c:v>3.48</c:v>
                </c:pt>
                <c:pt idx="29">
                  <c:v>2.67</c:v>
                </c:pt>
                <c:pt idx="30">
                  <c:v>4.9800000000000004</c:v>
                </c:pt>
                <c:pt idx="31">
                  <c:v>2.37</c:v>
                </c:pt>
                <c:pt idx="32">
                  <c:v>4.9800000000000004</c:v>
                </c:pt>
                <c:pt idx="33">
                  <c:v>1.93</c:v>
                </c:pt>
                <c:pt idx="34">
                  <c:v>1.81</c:v>
                </c:pt>
                <c:pt idx="35">
                  <c:v>5.23</c:v>
                </c:pt>
                <c:pt idx="36">
                  <c:v>4.12</c:v>
                </c:pt>
                <c:pt idx="37">
                  <c:v>5.35</c:v>
                </c:pt>
                <c:pt idx="38">
                  <c:v>2.78</c:v>
                </c:pt>
                <c:pt idx="39">
                  <c:v>3.65</c:v>
                </c:pt>
                <c:pt idx="40">
                  <c:v>5.95</c:v>
                </c:pt>
                <c:pt idx="41">
                  <c:v>5.38</c:v>
                </c:pt>
                <c:pt idx="42">
                  <c:v>3.59</c:v>
                </c:pt>
                <c:pt idx="43">
                  <c:v>5.36</c:v>
                </c:pt>
              </c:numCache>
            </c:numRef>
          </c:val>
          <c:extLst>
            <c:ext xmlns:c16="http://schemas.microsoft.com/office/drawing/2014/chart" uri="{C3380CC4-5D6E-409C-BE32-E72D297353CC}">
              <c16:uniqueId val="{00000001-636F-4FCE-8BB7-80EDA40B1441}"/>
            </c:ext>
          </c:extLst>
        </c:ser>
        <c:ser>
          <c:idx val="2"/>
          <c:order val="2"/>
          <c:spPr>
            <a:ln w="28575" cap="rnd">
              <a:solidFill>
                <a:srgbClr val="00B050"/>
              </a:solidFill>
              <a:round/>
            </a:ln>
            <a:effectLst/>
          </c:spPr>
          <c:marker>
            <c:symbol val="none"/>
          </c:marker>
          <c:val>
            <c:numRef>
              <c:f>'Discom. hours per summer day'!$AM$3:$AM$46</c:f>
              <c:numCache>
                <c:formatCode>General</c:formatCode>
                <c:ptCount val="44"/>
                <c:pt idx="0">
                  <c:v>0.1</c:v>
                </c:pt>
                <c:pt idx="1">
                  <c:v>0.13</c:v>
                </c:pt>
                <c:pt idx="2">
                  <c:v>0.05</c:v>
                </c:pt>
                <c:pt idx="3">
                  <c:v>0.09</c:v>
                </c:pt>
                <c:pt idx="4">
                  <c:v>0.03</c:v>
                </c:pt>
                <c:pt idx="5">
                  <c:v>0.73</c:v>
                </c:pt>
                <c:pt idx="6">
                  <c:v>0.23</c:v>
                </c:pt>
                <c:pt idx="7">
                  <c:v>0.99</c:v>
                </c:pt>
                <c:pt idx="8">
                  <c:v>0.54</c:v>
                </c:pt>
                <c:pt idx="9">
                  <c:v>0.05</c:v>
                </c:pt>
                <c:pt idx="10">
                  <c:v>0.01</c:v>
                </c:pt>
                <c:pt idx="11">
                  <c:v>0.01</c:v>
                </c:pt>
                <c:pt idx="12">
                  <c:v>0.4</c:v>
                </c:pt>
                <c:pt idx="13">
                  <c:v>0.19</c:v>
                </c:pt>
                <c:pt idx="14">
                  <c:v>0.43</c:v>
                </c:pt>
                <c:pt idx="15">
                  <c:v>0.35</c:v>
                </c:pt>
                <c:pt idx="16">
                  <c:v>0.44</c:v>
                </c:pt>
                <c:pt idx="17">
                  <c:v>0.03</c:v>
                </c:pt>
                <c:pt idx="18">
                  <c:v>1.95</c:v>
                </c:pt>
                <c:pt idx="19">
                  <c:v>1.07</c:v>
                </c:pt>
                <c:pt idx="20">
                  <c:v>1.63</c:v>
                </c:pt>
                <c:pt idx="21">
                  <c:v>1.05</c:v>
                </c:pt>
                <c:pt idx="22">
                  <c:v>1.43</c:v>
                </c:pt>
                <c:pt idx="23">
                  <c:v>0.63</c:v>
                </c:pt>
                <c:pt idx="24">
                  <c:v>0.48</c:v>
                </c:pt>
                <c:pt idx="25">
                  <c:v>0.56000000000000005</c:v>
                </c:pt>
                <c:pt idx="26">
                  <c:v>0.68</c:v>
                </c:pt>
                <c:pt idx="27">
                  <c:v>1.56</c:v>
                </c:pt>
                <c:pt idx="28">
                  <c:v>1.25</c:v>
                </c:pt>
                <c:pt idx="29">
                  <c:v>0.8</c:v>
                </c:pt>
                <c:pt idx="30">
                  <c:v>2.4700000000000002</c:v>
                </c:pt>
                <c:pt idx="31">
                  <c:v>0.75</c:v>
                </c:pt>
                <c:pt idx="32">
                  <c:v>2.4700000000000002</c:v>
                </c:pt>
                <c:pt idx="33">
                  <c:v>0.56999999999999995</c:v>
                </c:pt>
                <c:pt idx="34">
                  <c:v>0.68</c:v>
                </c:pt>
                <c:pt idx="35">
                  <c:v>2.09</c:v>
                </c:pt>
                <c:pt idx="36">
                  <c:v>1.59</c:v>
                </c:pt>
                <c:pt idx="37">
                  <c:v>2.27</c:v>
                </c:pt>
                <c:pt idx="38">
                  <c:v>1.24</c:v>
                </c:pt>
                <c:pt idx="39">
                  <c:v>1.36</c:v>
                </c:pt>
                <c:pt idx="40">
                  <c:v>2.79</c:v>
                </c:pt>
                <c:pt idx="41">
                  <c:v>2.54</c:v>
                </c:pt>
                <c:pt idx="42">
                  <c:v>1.24</c:v>
                </c:pt>
                <c:pt idx="43">
                  <c:v>2.41</c:v>
                </c:pt>
              </c:numCache>
            </c:numRef>
          </c:val>
          <c:extLst>
            <c:ext xmlns:c16="http://schemas.microsoft.com/office/drawing/2014/chart" uri="{C3380CC4-5D6E-409C-BE32-E72D297353CC}">
              <c16:uniqueId val="{00000002-636F-4FCE-8BB7-80EDA40B1441}"/>
            </c:ext>
          </c:extLst>
        </c:ser>
        <c:ser>
          <c:idx val="3"/>
          <c:order val="3"/>
          <c:spPr>
            <a:ln w="28575" cap="rnd">
              <a:solidFill>
                <a:srgbClr val="C00000"/>
              </a:solidFill>
              <a:round/>
            </a:ln>
            <a:effectLst/>
          </c:spPr>
          <c:marker>
            <c:symbol val="none"/>
          </c:marker>
          <c:val>
            <c:numRef>
              <c:f>'Discom. hours per summer day'!$AN$3:$AN$46</c:f>
              <c:numCache>
                <c:formatCode>General</c:formatCode>
                <c:ptCount val="44"/>
                <c:pt idx="0">
                  <c:v>0</c:v>
                </c:pt>
                <c:pt idx="1">
                  <c:v>0</c:v>
                </c:pt>
                <c:pt idx="2">
                  <c:v>0</c:v>
                </c:pt>
                <c:pt idx="3">
                  <c:v>0</c:v>
                </c:pt>
                <c:pt idx="4">
                  <c:v>0</c:v>
                </c:pt>
                <c:pt idx="5">
                  <c:v>0.31</c:v>
                </c:pt>
                <c:pt idx="6">
                  <c:v>0.01</c:v>
                </c:pt>
                <c:pt idx="7">
                  <c:v>0.35</c:v>
                </c:pt>
                <c:pt idx="8">
                  <c:v>0</c:v>
                </c:pt>
                <c:pt idx="9">
                  <c:v>0</c:v>
                </c:pt>
                <c:pt idx="10">
                  <c:v>0</c:v>
                </c:pt>
                <c:pt idx="11">
                  <c:v>0</c:v>
                </c:pt>
                <c:pt idx="12">
                  <c:v>7.0000000000000007E-2</c:v>
                </c:pt>
                <c:pt idx="13">
                  <c:v>0</c:v>
                </c:pt>
                <c:pt idx="14">
                  <c:v>0.12</c:v>
                </c:pt>
                <c:pt idx="15">
                  <c:v>0.01</c:v>
                </c:pt>
                <c:pt idx="16">
                  <c:v>0.01</c:v>
                </c:pt>
                <c:pt idx="17">
                  <c:v>0</c:v>
                </c:pt>
                <c:pt idx="18">
                  <c:v>0.8</c:v>
                </c:pt>
                <c:pt idx="19">
                  <c:v>0.22</c:v>
                </c:pt>
                <c:pt idx="20">
                  <c:v>0.6</c:v>
                </c:pt>
                <c:pt idx="21">
                  <c:v>0.22</c:v>
                </c:pt>
                <c:pt idx="22">
                  <c:v>0.41</c:v>
                </c:pt>
                <c:pt idx="23">
                  <c:v>0</c:v>
                </c:pt>
                <c:pt idx="24">
                  <c:v>0.01</c:v>
                </c:pt>
                <c:pt idx="25">
                  <c:v>0.05</c:v>
                </c:pt>
                <c:pt idx="26">
                  <c:v>0.14000000000000001</c:v>
                </c:pt>
                <c:pt idx="27">
                  <c:v>0.69</c:v>
                </c:pt>
                <c:pt idx="28">
                  <c:v>0.18</c:v>
                </c:pt>
                <c:pt idx="29">
                  <c:v>0.03</c:v>
                </c:pt>
                <c:pt idx="30">
                  <c:v>1.27</c:v>
                </c:pt>
                <c:pt idx="31">
                  <c:v>0.08</c:v>
                </c:pt>
                <c:pt idx="32">
                  <c:v>1.27</c:v>
                </c:pt>
                <c:pt idx="33">
                  <c:v>0.02</c:v>
                </c:pt>
                <c:pt idx="34">
                  <c:v>0.12</c:v>
                </c:pt>
                <c:pt idx="35">
                  <c:v>0.9</c:v>
                </c:pt>
                <c:pt idx="36">
                  <c:v>0.23</c:v>
                </c:pt>
                <c:pt idx="37">
                  <c:v>0.49</c:v>
                </c:pt>
                <c:pt idx="38">
                  <c:v>0.11</c:v>
                </c:pt>
                <c:pt idx="39">
                  <c:v>0.12</c:v>
                </c:pt>
                <c:pt idx="40">
                  <c:v>1.25</c:v>
                </c:pt>
                <c:pt idx="41">
                  <c:v>0.38</c:v>
                </c:pt>
                <c:pt idx="42">
                  <c:v>0.41</c:v>
                </c:pt>
                <c:pt idx="43">
                  <c:v>0.9</c:v>
                </c:pt>
              </c:numCache>
            </c:numRef>
          </c:val>
          <c:extLst>
            <c:ext xmlns:c16="http://schemas.microsoft.com/office/drawing/2014/chart" uri="{C3380CC4-5D6E-409C-BE32-E72D297353CC}">
              <c16:uniqueId val="{00000003-636F-4FCE-8BB7-80EDA40B1441}"/>
            </c:ext>
          </c:extLst>
        </c:ser>
        <c:ser>
          <c:idx val="4"/>
          <c:order val="4"/>
          <c:spPr>
            <a:ln w="28575" cap="rnd">
              <a:solidFill>
                <a:schemeClr val="accent5"/>
              </a:solidFill>
              <a:round/>
            </a:ln>
            <a:effectLst/>
          </c:spPr>
          <c:marker>
            <c:symbol val="none"/>
          </c:marker>
          <c:val>
            <c:numRef>
              <c:f>'Discom. hours per summer day'!$AO$3:$AO$46</c:f>
              <c:numCache>
                <c:formatCode>General</c:formatCode>
                <c:ptCount val="44"/>
                <c:pt idx="0">
                  <c:v>17.559999999999999</c:v>
                </c:pt>
                <c:pt idx="1">
                  <c:v>17.190000000000001</c:v>
                </c:pt>
                <c:pt idx="2">
                  <c:v>16.61</c:v>
                </c:pt>
                <c:pt idx="3">
                  <c:v>16.95</c:v>
                </c:pt>
                <c:pt idx="4">
                  <c:v>16.43</c:v>
                </c:pt>
                <c:pt idx="5">
                  <c:v>17.82</c:v>
                </c:pt>
                <c:pt idx="6">
                  <c:v>17.5</c:v>
                </c:pt>
                <c:pt idx="7">
                  <c:v>17.690000000000001</c:v>
                </c:pt>
                <c:pt idx="8">
                  <c:v>17.71</c:v>
                </c:pt>
                <c:pt idx="9">
                  <c:v>17.2</c:v>
                </c:pt>
                <c:pt idx="10">
                  <c:v>16.920000000000002</c:v>
                </c:pt>
                <c:pt idx="11">
                  <c:v>16.88</c:v>
                </c:pt>
                <c:pt idx="12">
                  <c:v>15.4</c:v>
                </c:pt>
                <c:pt idx="13">
                  <c:v>17.02</c:v>
                </c:pt>
                <c:pt idx="14">
                  <c:v>18.920000000000002</c:v>
                </c:pt>
                <c:pt idx="15">
                  <c:v>19.440000000000001</c:v>
                </c:pt>
                <c:pt idx="16">
                  <c:v>18.55</c:v>
                </c:pt>
                <c:pt idx="17">
                  <c:v>18.37</c:v>
                </c:pt>
                <c:pt idx="18">
                  <c:v>18.84</c:v>
                </c:pt>
                <c:pt idx="19">
                  <c:v>19.68</c:v>
                </c:pt>
                <c:pt idx="20">
                  <c:v>18.68</c:v>
                </c:pt>
                <c:pt idx="21">
                  <c:v>19.25</c:v>
                </c:pt>
                <c:pt idx="22">
                  <c:v>18.12</c:v>
                </c:pt>
                <c:pt idx="23">
                  <c:v>19.149999999999999</c:v>
                </c:pt>
                <c:pt idx="24">
                  <c:v>17.420000000000002</c:v>
                </c:pt>
                <c:pt idx="25">
                  <c:v>17.48</c:v>
                </c:pt>
                <c:pt idx="26">
                  <c:v>18.649999999999999</c:v>
                </c:pt>
                <c:pt idx="27">
                  <c:v>18.64</c:v>
                </c:pt>
                <c:pt idx="28">
                  <c:v>18.47</c:v>
                </c:pt>
                <c:pt idx="29">
                  <c:v>18.64</c:v>
                </c:pt>
                <c:pt idx="30">
                  <c:v>19.52</c:v>
                </c:pt>
                <c:pt idx="31">
                  <c:v>18.84</c:v>
                </c:pt>
                <c:pt idx="32">
                  <c:v>19.52</c:v>
                </c:pt>
                <c:pt idx="33">
                  <c:v>19.440000000000001</c:v>
                </c:pt>
                <c:pt idx="34">
                  <c:v>18.239999999999998</c:v>
                </c:pt>
                <c:pt idx="35">
                  <c:v>18.36</c:v>
                </c:pt>
                <c:pt idx="36">
                  <c:v>18.5</c:v>
                </c:pt>
                <c:pt idx="37">
                  <c:v>19.010000000000002</c:v>
                </c:pt>
                <c:pt idx="38">
                  <c:v>21.2</c:v>
                </c:pt>
                <c:pt idx="39">
                  <c:v>20.52</c:v>
                </c:pt>
                <c:pt idx="40">
                  <c:v>18.78</c:v>
                </c:pt>
                <c:pt idx="41">
                  <c:v>19.54</c:v>
                </c:pt>
                <c:pt idx="42">
                  <c:v>19.46</c:v>
                </c:pt>
                <c:pt idx="43">
                  <c:v>18.78</c:v>
                </c:pt>
              </c:numCache>
            </c:numRef>
          </c:val>
          <c:extLst>
            <c:ext xmlns:c16="http://schemas.microsoft.com/office/drawing/2014/chart" uri="{C3380CC4-5D6E-409C-BE32-E72D297353CC}">
              <c16:uniqueId val="{00000004-636F-4FCE-8BB7-80EDA40B1441}"/>
            </c:ext>
          </c:extLst>
        </c:ser>
        <c:dLbls>
          <c:showLegendKey val="0"/>
          <c:showVal val="0"/>
          <c:showCatName val="0"/>
          <c:showSerName val="0"/>
          <c:showPercent val="0"/>
          <c:showBubbleSize val="0"/>
        </c:dLbls>
        <c:axId val="288397951"/>
        <c:axId val="288398431"/>
      </c:radarChart>
      <c:catAx>
        <c:axId val="288397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8431"/>
        <c:crosses val="autoZero"/>
        <c:auto val="1"/>
        <c:lblAlgn val="ctr"/>
        <c:lblOffset val="100"/>
        <c:noMultiLvlLbl val="0"/>
      </c:catAx>
      <c:valAx>
        <c:axId val="28839843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Masquat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day'!$AR$3:$AR$46</c:f>
              <c:numCache>
                <c:formatCode>General</c:formatCode>
                <c:ptCount val="44"/>
                <c:pt idx="0">
                  <c:v>23.02</c:v>
                </c:pt>
                <c:pt idx="1">
                  <c:v>22</c:v>
                </c:pt>
                <c:pt idx="2">
                  <c:v>23.29</c:v>
                </c:pt>
                <c:pt idx="3">
                  <c:v>22.49</c:v>
                </c:pt>
                <c:pt idx="4">
                  <c:v>22.51</c:v>
                </c:pt>
                <c:pt idx="5">
                  <c:v>22.95</c:v>
                </c:pt>
                <c:pt idx="6">
                  <c:v>21.99</c:v>
                </c:pt>
                <c:pt idx="7">
                  <c:v>22.84</c:v>
                </c:pt>
                <c:pt idx="8">
                  <c:v>22.99</c:v>
                </c:pt>
                <c:pt idx="9">
                  <c:v>20.54</c:v>
                </c:pt>
                <c:pt idx="10">
                  <c:v>22.61</c:v>
                </c:pt>
                <c:pt idx="11">
                  <c:v>19.62</c:v>
                </c:pt>
                <c:pt idx="12">
                  <c:v>22.12</c:v>
                </c:pt>
                <c:pt idx="13">
                  <c:v>22.2</c:v>
                </c:pt>
                <c:pt idx="14">
                  <c:v>22.51</c:v>
                </c:pt>
                <c:pt idx="15">
                  <c:v>22.21</c:v>
                </c:pt>
                <c:pt idx="16">
                  <c:v>22.48</c:v>
                </c:pt>
                <c:pt idx="17">
                  <c:v>22.04</c:v>
                </c:pt>
                <c:pt idx="18">
                  <c:v>22.97</c:v>
                </c:pt>
                <c:pt idx="19">
                  <c:v>21.16</c:v>
                </c:pt>
                <c:pt idx="20">
                  <c:v>23.16</c:v>
                </c:pt>
                <c:pt idx="21">
                  <c:v>22.87</c:v>
                </c:pt>
                <c:pt idx="22">
                  <c:v>23.14</c:v>
                </c:pt>
                <c:pt idx="23">
                  <c:v>21.89</c:v>
                </c:pt>
                <c:pt idx="24">
                  <c:v>21.37</c:v>
                </c:pt>
                <c:pt idx="25">
                  <c:v>22.23</c:v>
                </c:pt>
                <c:pt idx="26">
                  <c:v>23.94</c:v>
                </c:pt>
                <c:pt idx="27">
                  <c:v>23.45</c:v>
                </c:pt>
                <c:pt idx="28">
                  <c:v>23.03</c:v>
                </c:pt>
                <c:pt idx="29">
                  <c:v>23.19</c:v>
                </c:pt>
                <c:pt idx="30">
                  <c:v>22.92</c:v>
                </c:pt>
                <c:pt idx="31">
                  <c:v>23.24</c:v>
                </c:pt>
                <c:pt idx="32">
                  <c:v>22.92</c:v>
                </c:pt>
                <c:pt idx="33">
                  <c:v>21.86</c:v>
                </c:pt>
                <c:pt idx="34">
                  <c:v>22.66</c:v>
                </c:pt>
                <c:pt idx="35">
                  <c:v>23.72</c:v>
                </c:pt>
                <c:pt idx="36">
                  <c:v>22.86</c:v>
                </c:pt>
                <c:pt idx="37">
                  <c:v>23.92</c:v>
                </c:pt>
                <c:pt idx="38">
                  <c:v>23.84</c:v>
                </c:pt>
                <c:pt idx="39">
                  <c:v>22.76</c:v>
                </c:pt>
                <c:pt idx="40">
                  <c:v>23.64</c:v>
                </c:pt>
                <c:pt idx="41">
                  <c:v>23.51</c:v>
                </c:pt>
                <c:pt idx="42">
                  <c:v>22.93</c:v>
                </c:pt>
                <c:pt idx="43">
                  <c:v>23</c:v>
                </c:pt>
              </c:numCache>
            </c:numRef>
          </c:val>
          <c:extLst>
            <c:ext xmlns:c16="http://schemas.microsoft.com/office/drawing/2014/chart" uri="{C3380CC4-5D6E-409C-BE32-E72D297353CC}">
              <c16:uniqueId val="{00000000-A70E-4B8B-8D7B-A2FBE3AA7388}"/>
            </c:ext>
          </c:extLst>
        </c:ser>
        <c:ser>
          <c:idx val="1"/>
          <c:order val="1"/>
          <c:spPr>
            <a:ln w="28575" cap="rnd">
              <a:solidFill>
                <a:schemeClr val="tx1"/>
              </a:solidFill>
              <a:round/>
            </a:ln>
            <a:effectLst/>
          </c:spPr>
          <c:marker>
            <c:symbol val="none"/>
          </c:marker>
          <c:val>
            <c:numRef>
              <c:f>'Discom. hours per summer day'!$AS$3:$AS$46</c:f>
              <c:numCache>
                <c:formatCode>General</c:formatCode>
                <c:ptCount val="44"/>
                <c:pt idx="0">
                  <c:v>23.99</c:v>
                </c:pt>
                <c:pt idx="1">
                  <c:v>23.41</c:v>
                </c:pt>
                <c:pt idx="2">
                  <c:v>23.63</c:v>
                </c:pt>
                <c:pt idx="3">
                  <c:v>23.49</c:v>
                </c:pt>
                <c:pt idx="4">
                  <c:v>23.81</c:v>
                </c:pt>
                <c:pt idx="5">
                  <c:v>23.74</c:v>
                </c:pt>
                <c:pt idx="6">
                  <c:v>23.61</c:v>
                </c:pt>
                <c:pt idx="7">
                  <c:v>23.9</c:v>
                </c:pt>
                <c:pt idx="8">
                  <c:v>23.76</c:v>
                </c:pt>
                <c:pt idx="9">
                  <c:v>23.02</c:v>
                </c:pt>
                <c:pt idx="10">
                  <c:v>23.62</c:v>
                </c:pt>
                <c:pt idx="11">
                  <c:v>23.01</c:v>
                </c:pt>
                <c:pt idx="12">
                  <c:v>23.81</c:v>
                </c:pt>
                <c:pt idx="13">
                  <c:v>23.88</c:v>
                </c:pt>
                <c:pt idx="14">
                  <c:v>23.97</c:v>
                </c:pt>
                <c:pt idx="15">
                  <c:v>23.82</c:v>
                </c:pt>
                <c:pt idx="16">
                  <c:v>23.52</c:v>
                </c:pt>
                <c:pt idx="17">
                  <c:v>23.39</c:v>
                </c:pt>
                <c:pt idx="18">
                  <c:v>23.73</c:v>
                </c:pt>
                <c:pt idx="19">
                  <c:v>23.27</c:v>
                </c:pt>
                <c:pt idx="20">
                  <c:v>23.91</c:v>
                </c:pt>
                <c:pt idx="21">
                  <c:v>23.48</c:v>
                </c:pt>
                <c:pt idx="22">
                  <c:v>23.76</c:v>
                </c:pt>
                <c:pt idx="23">
                  <c:v>23.49</c:v>
                </c:pt>
                <c:pt idx="24">
                  <c:v>23.16</c:v>
                </c:pt>
                <c:pt idx="25">
                  <c:v>23.39</c:v>
                </c:pt>
                <c:pt idx="26">
                  <c:v>24</c:v>
                </c:pt>
                <c:pt idx="27">
                  <c:v>23.88</c:v>
                </c:pt>
                <c:pt idx="28">
                  <c:v>23.75</c:v>
                </c:pt>
                <c:pt idx="29">
                  <c:v>23.88</c:v>
                </c:pt>
                <c:pt idx="30">
                  <c:v>23.82</c:v>
                </c:pt>
                <c:pt idx="31">
                  <c:v>23.89</c:v>
                </c:pt>
                <c:pt idx="32">
                  <c:v>23.82</c:v>
                </c:pt>
                <c:pt idx="33">
                  <c:v>23.9</c:v>
                </c:pt>
                <c:pt idx="34">
                  <c:v>23.9</c:v>
                </c:pt>
                <c:pt idx="35">
                  <c:v>24</c:v>
                </c:pt>
                <c:pt idx="36">
                  <c:v>23.56</c:v>
                </c:pt>
                <c:pt idx="37">
                  <c:v>24</c:v>
                </c:pt>
                <c:pt idx="38">
                  <c:v>24</c:v>
                </c:pt>
                <c:pt idx="39">
                  <c:v>23.59</c:v>
                </c:pt>
                <c:pt idx="40">
                  <c:v>24</c:v>
                </c:pt>
                <c:pt idx="41">
                  <c:v>23.99</c:v>
                </c:pt>
                <c:pt idx="42">
                  <c:v>23.9</c:v>
                </c:pt>
                <c:pt idx="43">
                  <c:v>23.86</c:v>
                </c:pt>
              </c:numCache>
            </c:numRef>
          </c:val>
          <c:extLst>
            <c:ext xmlns:c16="http://schemas.microsoft.com/office/drawing/2014/chart" uri="{C3380CC4-5D6E-409C-BE32-E72D297353CC}">
              <c16:uniqueId val="{00000001-A70E-4B8B-8D7B-A2FBE3AA7388}"/>
            </c:ext>
          </c:extLst>
        </c:ser>
        <c:ser>
          <c:idx val="2"/>
          <c:order val="2"/>
          <c:spPr>
            <a:ln w="28575" cap="rnd">
              <a:solidFill>
                <a:srgbClr val="00B050"/>
              </a:solidFill>
              <a:round/>
            </a:ln>
            <a:effectLst/>
          </c:spPr>
          <c:marker>
            <c:symbol val="none"/>
          </c:marker>
          <c:val>
            <c:numRef>
              <c:f>'Discom. hours per summer day'!$AT$3:$AT$46</c:f>
              <c:numCache>
                <c:formatCode>General</c:formatCode>
                <c:ptCount val="44"/>
                <c:pt idx="0">
                  <c:v>23.94</c:v>
                </c:pt>
                <c:pt idx="1">
                  <c:v>23.22</c:v>
                </c:pt>
                <c:pt idx="2">
                  <c:v>23.5</c:v>
                </c:pt>
                <c:pt idx="3">
                  <c:v>23.25</c:v>
                </c:pt>
                <c:pt idx="4">
                  <c:v>23.66</c:v>
                </c:pt>
                <c:pt idx="5">
                  <c:v>23.6</c:v>
                </c:pt>
                <c:pt idx="6">
                  <c:v>23.4</c:v>
                </c:pt>
                <c:pt idx="7">
                  <c:v>23.73</c:v>
                </c:pt>
                <c:pt idx="8">
                  <c:v>23.85</c:v>
                </c:pt>
                <c:pt idx="9">
                  <c:v>22.68</c:v>
                </c:pt>
                <c:pt idx="10">
                  <c:v>23.67</c:v>
                </c:pt>
                <c:pt idx="11">
                  <c:v>22.19</c:v>
                </c:pt>
                <c:pt idx="12">
                  <c:v>23.48</c:v>
                </c:pt>
                <c:pt idx="13">
                  <c:v>23.35</c:v>
                </c:pt>
                <c:pt idx="14">
                  <c:v>23.66</c:v>
                </c:pt>
                <c:pt idx="15">
                  <c:v>23.71</c:v>
                </c:pt>
                <c:pt idx="16">
                  <c:v>23.46</c:v>
                </c:pt>
                <c:pt idx="17">
                  <c:v>22.64</c:v>
                </c:pt>
                <c:pt idx="18">
                  <c:v>23.67</c:v>
                </c:pt>
                <c:pt idx="19">
                  <c:v>23.58</c:v>
                </c:pt>
                <c:pt idx="20">
                  <c:v>23.93</c:v>
                </c:pt>
                <c:pt idx="21">
                  <c:v>23.71</c:v>
                </c:pt>
                <c:pt idx="22">
                  <c:v>23.85</c:v>
                </c:pt>
                <c:pt idx="23">
                  <c:v>23.2</c:v>
                </c:pt>
                <c:pt idx="24">
                  <c:v>23.05</c:v>
                </c:pt>
                <c:pt idx="25">
                  <c:v>23.08</c:v>
                </c:pt>
                <c:pt idx="26">
                  <c:v>24</c:v>
                </c:pt>
                <c:pt idx="27">
                  <c:v>23.99</c:v>
                </c:pt>
                <c:pt idx="28">
                  <c:v>23.81</c:v>
                </c:pt>
                <c:pt idx="29">
                  <c:v>23.63</c:v>
                </c:pt>
                <c:pt idx="30">
                  <c:v>23.73</c:v>
                </c:pt>
                <c:pt idx="31">
                  <c:v>23.69</c:v>
                </c:pt>
                <c:pt idx="32">
                  <c:v>23.73</c:v>
                </c:pt>
                <c:pt idx="33">
                  <c:v>23.19</c:v>
                </c:pt>
                <c:pt idx="34">
                  <c:v>23.65</c:v>
                </c:pt>
                <c:pt idx="35">
                  <c:v>23.94</c:v>
                </c:pt>
                <c:pt idx="36">
                  <c:v>23.5</c:v>
                </c:pt>
                <c:pt idx="37">
                  <c:v>24</c:v>
                </c:pt>
                <c:pt idx="38">
                  <c:v>24</c:v>
                </c:pt>
                <c:pt idx="39">
                  <c:v>23.37</c:v>
                </c:pt>
                <c:pt idx="40">
                  <c:v>23.93</c:v>
                </c:pt>
                <c:pt idx="41">
                  <c:v>23.92</c:v>
                </c:pt>
                <c:pt idx="42">
                  <c:v>23.76</c:v>
                </c:pt>
                <c:pt idx="43">
                  <c:v>23.5</c:v>
                </c:pt>
              </c:numCache>
            </c:numRef>
          </c:val>
          <c:extLst>
            <c:ext xmlns:c16="http://schemas.microsoft.com/office/drawing/2014/chart" uri="{C3380CC4-5D6E-409C-BE32-E72D297353CC}">
              <c16:uniqueId val="{00000002-A70E-4B8B-8D7B-A2FBE3AA7388}"/>
            </c:ext>
          </c:extLst>
        </c:ser>
        <c:ser>
          <c:idx val="3"/>
          <c:order val="3"/>
          <c:spPr>
            <a:ln w="28575" cap="rnd">
              <a:solidFill>
                <a:srgbClr val="C00000"/>
              </a:solidFill>
              <a:round/>
            </a:ln>
            <a:effectLst/>
          </c:spPr>
          <c:marker>
            <c:symbol val="none"/>
          </c:marker>
          <c:val>
            <c:numRef>
              <c:f>'Discom. hours per summer day'!$AU$3:$AU$46</c:f>
              <c:numCache>
                <c:formatCode>General</c:formatCode>
                <c:ptCount val="44"/>
                <c:pt idx="0">
                  <c:v>22.9</c:v>
                </c:pt>
                <c:pt idx="1">
                  <c:v>22.01</c:v>
                </c:pt>
                <c:pt idx="2">
                  <c:v>23.09</c:v>
                </c:pt>
                <c:pt idx="3">
                  <c:v>22.44</c:v>
                </c:pt>
                <c:pt idx="4">
                  <c:v>22.29</c:v>
                </c:pt>
                <c:pt idx="5">
                  <c:v>22.89</c:v>
                </c:pt>
                <c:pt idx="6">
                  <c:v>22.13</c:v>
                </c:pt>
                <c:pt idx="7">
                  <c:v>22.83</c:v>
                </c:pt>
                <c:pt idx="8">
                  <c:v>22.9</c:v>
                </c:pt>
                <c:pt idx="9">
                  <c:v>20.61</c:v>
                </c:pt>
                <c:pt idx="10">
                  <c:v>22.82</c:v>
                </c:pt>
                <c:pt idx="11">
                  <c:v>20.47</c:v>
                </c:pt>
                <c:pt idx="12">
                  <c:v>21.95</c:v>
                </c:pt>
                <c:pt idx="13">
                  <c:v>22.1</c:v>
                </c:pt>
                <c:pt idx="14">
                  <c:v>22.22</c:v>
                </c:pt>
                <c:pt idx="15">
                  <c:v>22.11</c:v>
                </c:pt>
                <c:pt idx="16">
                  <c:v>22.5</c:v>
                </c:pt>
                <c:pt idx="17">
                  <c:v>22.14</c:v>
                </c:pt>
                <c:pt idx="18">
                  <c:v>23.02</c:v>
                </c:pt>
                <c:pt idx="19">
                  <c:v>22.12</c:v>
                </c:pt>
                <c:pt idx="20">
                  <c:v>23.34</c:v>
                </c:pt>
                <c:pt idx="21">
                  <c:v>23.22</c:v>
                </c:pt>
                <c:pt idx="22">
                  <c:v>23.18</c:v>
                </c:pt>
                <c:pt idx="23">
                  <c:v>22.28</c:v>
                </c:pt>
                <c:pt idx="24">
                  <c:v>21.54</c:v>
                </c:pt>
                <c:pt idx="25">
                  <c:v>22.31</c:v>
                </c:pt>
                <c:pt idx="26">
                  <c:v>23.89</c:v>
                </c:pt>
                <c:pt idx="27">
                  <c:v>23.27</c:v>
                </c:pt>
                <c:pt idx="28">
                  <c:v>22.95</c:v>
                </c:pt>
                <c:pt idx="29">
                  <c:v>22.99</c:v>
                </c:pt>
                <c:pt idx="30">
                  <c:v>22.8</c:v>
                </c:pt>
                <c:pt idx="31">
                  <c:v>23.35</c:v>
                </c:pt>
                <c:pt idx="32">
                  <c:v>22.8</c:v>
                </c:pt>
                <c:pt idx="33">
                  <c:v>21.88</c:v>
                </c:pt>
                <c:pt idx="34">
                  <c:v>22.6</c:v>
                </c:pt>
                <c:pt idx="35">
                  <c:v>23.54</c:v>
                </c:pt>
                <c:pt idx="36">
                  <c:v>22.9</c:v>
                </c:pt>
                <c:pt idx="37">
                  <c:v>23.88</c:v>
                </c:pt>
                <c:pt idx="38">
                  <c:v>23.5</c:v>
                </c:pt>
                <c:pt idx="39">
                  <c:v>22.82</c:v>
                </c:pt>
                <c:pt idx="40">
                  <c:v>23.59</c:v>
                </c:pt>
                <c:pt idx="41">
                  <c:v>23.43</c:v>
                </c:pt>
                <c:pt idx="42">
                  <c:v>22.8</c:v>
                </c:pt>
                <c:pt idx="43">
                  <c:v>22.99</c:v>
                </c:pt>
              </c:numCache>
            </c:numRef>
          </c:val>
          <c:extLst>
            <c:ext xmlns:c16="http://schemas.microsoft.com/office/drawing/2014/chart" uri="{C3380CC4-5D6E-409C-BE32-E72D297353CC}">
              <c16:uniqueId val="{00000003-A70E-4B8B-8D7B-A2FBE3AA7388}"/>
            </c:ext>
          </c:extLst>
        </c:ser>
        <c:ser>
          <c:idx val="4"/>
          <c:order val="4"/>
          <c:spPr>
            <a:ln w="28575" cap="rnd">
              <a:solidFill>
                <a:schemeClr val="accent5"/>
              </a:solidFill>
              <a:round/>
            </a:ln>
            <a:effectLst/>
          </c:spPr>
          <c:marker>
            <c:symbol val="none"/>
          </c:marker>
          <c:val>
            <c:numRef>
              <c:f>'Discom. hours per summer day'!$AV$3:$AV$46</c:f>
              <c:numCache>
                <c:formatCode>General</c:formatCode>
                <c:ptCount val="44"/>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numCache>
            </c:numRef>
          </c:val>
          <c:extLst>
            <c:ext xmlns:c16="http://schemas.microsoft.com/office/drawing/2014/chart" uri="{C3380CC4-5D6E-409C-BE32-E72D297353CC}">
              <c16:uniqueId val="{00000004-A70E-4B8B-8D7B-A2FBE3AA7388}"/>
            </c:ext>
          </c:extLst>
        </c:ser>
        <c:dLbls>
          <c:showLegendKey val="0"/>
          <c:showVal val="0"/>
          <c:showCatName val="0"/>
          <c:showSerName val="0"/>
          <c:showPercent val="0"/>
          <c:showBubbleSize val="0"/>
        </c:dLbls>
        <c:axId val="460214271"/>
        <c:axId val="460199871"/>
      </c:radarChart>
      <c:catAx>
        <c:axId val="4602142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199871"/>
        <c:crosses val="autoZero"/>
        <c:auto val="1"/>
        <c:lblAlgn val="ctr"/>
        <c:lblOffset val="100"/>
        <c:noMultiLvlLbl val="0"/>
      </c:catAx>
      <c:valAx>
        <c:axId val="460199871"/>
        <c:scaling>
          <c:orientation val="minMax"/>
          <c:max val="2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14271"/>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day'!$B$51:$B$94</c:f>
              <c:numCache>
                <c:formatCode>General</c:formatCode>
                <c:ptCount val="44"/>
                <c:pt idx="0">
                  <c:v>1.42</c:v>
                </c:pt>
                <c:pt idx="1">
                  <c:v>1.2</c:v>
                </c:pt>
                <c:pt idx="2">
                  <c:v>0.86</c:v>
                </c:pt>
                <c:pt idx="3">
                  <c:v>0.95</c:v>
                </c:pt>
                <c:pt idx="4">
                  <c:v>0.68</c:v>
                </c:pt>
                <c:pt idx="5">
                  <c:v>1.1000000000000001</c:v>
                </c:pt>
                <c:pt idx="6">
                  <c:v>1.93</c:v>
                </c:pt>
                <c:pt idx="7">
                  <c:v>2.08</c:v>
                </c:pt>
                <c:pt idx="8">
                  <c:v>3.2</c:v>
                </c:pt>
                <c:pt idx="9">
                  <c:v>1.64</c:v>
                </c:pt>
                <c:pt idx="10">
                  <c:v>0.93</c:v>
                </c:pt>
                <c:pt idx="11">
                  <c:v>1.0900000000000001</c:v>
                </c:pt>
                <c:pt idx="12">
                  <c:v>1.37</c:v>
                </c:pt>
                <c:pt idx="13">
                  <c:v>1.8</c:v>
                </c:pt>
                <c:pt idx="14">
                  <c:v>1.71</c:v>
                </c:pt>
                <c:pt idx="15">
                  <c:v>2.48</c:v>
                </c:pt>
                <c:pt idx="16">
                  <c:v>2.39</c:v>
                </c:pt>
                <c:pt idx="17">
                  <c:v>2.0099999999999998</c:v>
                </c:pt>
                <c:pt idx="18">
                  <c:v>3.86</c:v>
                </c:pt>
                <c:pt idx="19">
                  <c:v>2.79</c:v>
                </c:pt>
                <c:pt idx="20">
                  <c:v>2.98</c:v>
                </c:pt>
                <c:pt idx="21">
                  <c:v>3.65</c:v>
                </c:pt>
                <c:pt idx="22">
                  <c:v>4</c:v>
                </c:pt>
                <c:pt idx="23">
                  <c:v>3.38</c:v>
                </c:pt>
                <c:pt idx="24">
                  <c:v>2.33</c:v>
                </c:pt>
                <c:pt idx="25">
                  <c:v>2.85</c:v>
                </c:pt>
                <c:pt idx="26">
                  <c:v>3.01</c:v>
                </c:pt>
                <c:pt idx="27">
                  <c:v>3.29</c:v>
                </c:pt>
                <c:pt idx="28">
                  <c:v>4.5199999999999996</c:v>
                </c:pt>
                <c:pt idx="29">
                  <c:v>3.5</c:v>
                </c:pt>
                <c:pt idx="30">
                  <c:v>4.92</c:v>
                </c:pt>
                <c:pt idx="31">
                  <c:v>2.65</c:v>
                </c:pt>
                <c:pt idx="32">
                  <c:v>4.92</c:v>
                </c:pt>
                <c:pt idx="33">
                  <c:v>2.21</c:v>
                </c:pt>
                <c:pt idx="34">
                  <c:v>3.16</c:v>
                </c:pt>
                <c:pt idx="35">
                  <c:v>4.42</c:v>
                </c:pt>
                <c:pt idx="36">
                  <c:v>4.5599999999999996</c:v>
                </c:pt>
                <c:pt idx="37">
                  <c:v>4.38</c:v>
                </c:pt>
                <c:pt idx="38">
                  <c:v>4.33</c:v>
                </c:pt>
                <c:pt idx="39">
                  <c:v>4.25</c:v>
                </c:pt>
                <c:pt idx="40">
                  <c:v>4.37</c:v>
                </c:pt>
                <c:pt idx="41">
                  <c:v>4.99</c:v>
                </c:pt>
                <c:pt idx="42">
                  <c:v>3.67</c:v>
                </c:pt>
                <c:pt idx="43">
                  <c:v>4.25</c:v>
                </c:pt>
              </c:numCache>
            </c:numRef>
          </c:val>
          <c:extLst>
            <c:ext xmlns:c16="http://schemas.microsoft.com/office/drawing/2014/chart" uri="{C3380CC4-5D6E-409C-BE32-E72D297353CC}">
              <c16:uniqueId val="{00000000-DD76-4EBF-8B17-A8E595A02D4A}"/>
            </c:ext>
          </c:extLst>
        </c:ser>
        <c:ser>
          <c:idx val="1"/>
          <c:order val="1"/>
          <c:spPr>
            <a:ln w="28575" cap="rnd">
              <a:solidFill>
                <a:schemeClr val="tx1"/>
              </a:solidFill>
              <a:round/>
            </a:ln>
            <a:effectLst/>
          </c:spPr>
          <c:marker>
            <c:symbol val="none"/>
          </c:marker>
          <c:val>
            <c:numRef>
              <c:f>'Discom. hours per summer day'!$C$51:$C$94</c:f>
              <c:numCache>
                <c:formatCode>General</c:formatCode>
                <c:ptCount val="44"/>
                <c:pt idx="0">
                  <c:v>7.04</c:v>
                </c:pt>
                <c:pt idx="1">
                  <c:v>6.46</c:v>
                </c:pt>
                <c:pt idx="2">
                  <c:v>6.5</c:v>
                </c:pt>
                <c:pt idx="3">
                  <c:v>7.09</c:v>
                </c:pt>
                <c:pt idx="4">
                  <c:v>6.92</c:v>
                </c:pt>
                <c:pt idx="5">
                  <c:v>7.46</c:v>
                </c:pt>
                <c:pt idx="6">
                  <c:v>7.77</c:v>
                </c:pt>
                <c:pt idx="7">
                  <c:v>7.97</c:v>
                </c:pt>
                <c:pt idx="8">
                  <c:v>9.3699999999999992</c:v>
                </c:pt>
                <c:pt idx="9">
                  <c:v>7.92</c:v>
                </c:pt>
                <c:pt idx="10">
                  <c:v>7.15</c:v>
                </c:pt>
                <c:pt idx="11">
                  <c:v>6.97</c:v>
                </c:pt>
                <c:pt idx="12">
                  <c:v>7.14</c:v>
                </c:pt>
                <c:pt idx="13">
                  <c:v>7.69</c:v>
                </c:pt>
                <c:pt idx="14">
                  <c:v>8.64</c:v>
                </c:pt>
                <c:pt idx="15">
                  <c:v>9.1999999999999993</c:v>
                </c:pt>
                <c:pt idx="16">
                  <c:v>8.59</c:v>
                </c:pt>
                <c:pt idx="17">
                  <c:v>8.66</c:v>
                </c:pt>
                <c:pt idx="18">
                  <c:v>9.74</c:v>
                </c:pt>
                <c:pt idx="19">
                  <c:v>9.8699999999999992</c:v>
                </c:pt>
                <c:pt idx="20">
                  <c:v>8.6199999999999992</c:v>
                </c:pt>
                <c:pt idx="21">
                  <c:v>9.16</c:v>
                </c:pt>
                <c:pt idx="22">
                  <c:v>9.69</c:v>
                </c:pt>
                <c:pt idx="23">
                  <c:v>9.76</c:v>
                </c:pt>
                <c:pt idx="24">
                  <c:v>8.27</c:v>
                </c:pt>
                <c:pt idx="25">
                  <c:v>9.2200000000000006</c:v>
                </c:pt>
                <c:pt idx="26">
                  <c:v>8.99</c:v>
                </c:pt>
                <c:pt idx="27">
                  <c:v>9.4600000000000009</c:v>
                </c:pt>
                <c:pt idx="28">
                  <c:v>10.35</c:v>
                </c:pt>
                <c:pt idx="29">
                  <c:v>9.86</c:v>
                </c:pt>
                <c:pt idx="30">
                  <c:v>10.62</c:v>
                </c:pt>
                <c:pt idx="31">
                  <c:v>9.1999999999999993</c:v>
                </c:pt>
                <c:pt idx="32">
                  <c:v>10.62</c:v>
                </c:pt>
                <c:pt idx="33">
                  <c:v>9.1999999999999993</c:v>
                </c:pt>
                <c:pt idx="34">
                  <c:v>9.64</c:v>
                </c:pt>
                <c:pt idx="35">
                  <c:v>10.58</c:v>
                </c:pt>
                <c:pt idx="36">
                  <c:v>10.56</c:v>
                </c:pt>
                <c:pt idx="37">
                  <c:v>10.87</c:v>
                </c:pt>
                <c:pt idx="38">
                  <c:v>11.14</c:v>
                </c:pt>
                <c:pt idx="39">
                  <c:v>11.43</c:v>
                </c:pt>
                <c:pt idx="40">
                  <c:v>10.36</c:v>
                </c:pt>
                <c:pt idx="41">
                  <c:v>11.22</c:v>
                </c:pt>
                <c:pt idx="42">
                  <c:v>10.09</c:v>
                </c:pt>
                <c:pt idx="43">
                  <c:v>10.56</c:v>
                </c:pt>
              </c:numCache>
            </c:numRef>
          </c:val>
          <c:extLst>
            <c:ext xmlns:c16="http://schemas.microsoft.com/office/drawing/2014/chart" uri="{C3380CC4-5D6E-409C-BE32-E72D297353CC}">
              <c16:uniqueId val="{00000001-DD76-4EBF-8B17-A8E595A02D4A}"/>
            </c:ext>
          </c:extLst>
        </c:ser>
        <c:ser>
          <c:idx val="2"/>
          <c:order val="2"/>
          <c:spPr>
            <a:ln w="28575" cap="rnd">
              <a:solidFill>
                <a:srgbClr val="00B050"/>
              </a:solidFill>
              <a:round/>
            </a:ln>
            <a:effectLst/>
          </c:spPr>
          <c:marker>
            <c:symbol val="none"/>
          </c:marker>
          <c:val>
            <c:numRef>
              <c:f>'Discom. hours per summer day'!$D$51:$D$94</c:f>
              <c:numCache>
                <c:formatCode>General</c:formatCode>
                <c:ptCount val="44"/>
                <c:pt idx="0">
                  <c:v>3.97</c:v>
                </c:pt>
                <c:pt idx="1">
                  <c:v>3.5</c:v>
                </c:pt>
                <c:pt idx="2">
                  <c:v>3.3</c:v>
                </c:pt>
                <c:pt idx="3">
                  <c:v>3.5</c:v>
                </c:pt>
                <c:pt idx="4">
                  <c:v>3.08</c:v>
                </c:pt>
                <c:pt idx="5">
                  <c:v>4.13</c:v>
                </c:pt>
                <c:pt idx="6">
                  <c:v>4.8600000000000003</c:v>
                </c:pt>
                <c:pt idx="7">
                  <c:v>4.6900000000000004</c:v>
                </c:pt>
                <c:pt idx="8">
                  <c:v>6.21</c:v>
                </c:pt>
                <c:pt idx="9">
                  <c:v>5.05</c:v>
                </c:pt>
                <c:pt idx="10">
                  <c:v>3.88</c:v>
                </c:pt>
                <c:pt idx="11">
                  <c:v>3.82</c:v>
                </c:pt>
                <c:pt idx="12">
                  <c:v>3.8</c:v>
                </c:pt>
                <c:pt idx="13">
                  <c:v>4.66</c:v>
                </c:pt>
                <c:pt idx="14">
                  <c:v>5.22</c:v>
                </c:pt>
                <c:pt idx="15">
                  <c:v>6.06</c:v>
                </c:pt>
                <c:pt idx="16">
                  <c:v>5.37</c:v>
                </c:pt>
                <c:pt idx="17">
                  <c:v>4.75</c:v>
                </c:pt>
                <c:pt idx="18">
                  <c:v>6.46</c:v>
                </c:pt>
                <c:pt idx="19">
                  <c:v>6.46</c:v>
                </c:pt>
                <c:pt idx="20">
                  <c:v>5.69</c:v>
                </c:pt>
                <c:pt idx="21">
                  <c:v>6.18</c:v>
                </c:pt>
                <c:pt idx="22">
                  <c:v>6.46</c:v>
                </c:pt>
                <c:pt idx="23">
                  <c:v>6.03</c:v>
                </c:pt>
                <c:pt idx="24">
                  <c:v>5.22</c:v>
                </c:pt>
                <c:pt idx="25">
                  <c:v>5.67</c:v>
                </c:pt>
                <c:pt idx="26">
                  <c:v>5.86</c:v>
                </c:pt>
                <c:pt idx="27">
                  <c:v>5.99</c:v>
                </c:pt>
                <c:pt idx="28">
                  <c:v>7.4</c:v>
                </c:pt>
                <c:pt idx="29">
                  <c:v>6.74</c:v>
                </c:pt>
                <c:pt idx="30">
                  <c:v>7.57</c:v>
                </c:pt>
                <c:pt idx="31">
                  <c:v>5.8</c:v>
                </c:pt>
                <c:pt idx="32">
                  <c:v>7.57</c:v>
                </c:pt>
                <c:pt idx="33">
                  <c:v>5.77</c:v>
                </c:pt>
                <c:pt idx="34">
                  <c:v>6.18</c:v>
                </c:pt>
                <c:pt idx="35">
                  <c:v>7.21</c:v>
                </c:pt>
                <c:pt idx="36">
                  <c:v>7.36</c:v>
                </c:pt>
                <c:pt idx="37">
                  <c:v>7.69</c:v>
                </c:pt>
                <c:pt idx="38">
                  <c:v>7.85</c:v>
                </c:pt>
                <c:pt idx="39">
                  <c:v>8.01</c:v>
                </c:pt>
                <c:pt idx="40">
                  <c:v>7.59</c:v>
                </c:pt>
                <c:pt idx="41">
                  <c:v>7.79</c:v>
                </c:pt>
                <c:pt idx="42">
                  <c:v>6.93</c:v>
                </c:pt>
                <c:pt idx="43">
                  <c:v>7.25</c:v>
                </c:pt>
              </c:numCache>
            </c:numRef>
          </c:val>
          <c:extLst>
            <c:ext xmlns:c16="http://schemas.microsoft.com/office/drawing/2014/chart" uri="{C3380CC4-5D6E-409C-BE32-E72D297353CC}">
              <c16:uniqueId val="{00000002-DD76-4EBF-8B17-A8E595A02D4A}"/>
            </c:ext>
          </c:extLst>
        </c:ser>
        <c:ser>
          <c:idx val="3"/>
          <c:order val="3"/>
          <c:spPr>
            <a:ln w="28575" cap="rnd">
              <a:solidFill>
                <a:srgbClr val="C00000"/>
              </a:solidFill>
              <a:round/>
            </a:ln>
            <a:effectLst/>
          </c:spPr>
          <c:marker>
            <c:symbol val="none"/>
          </c:marker>
          <c:val>
            <c:numRef>
              <c:f>'Discom. hours per summer day'!$E$51:$E$94</c:f>
              <c:numCache>
                <c:formatCode>General</c:formatCode>
                <c:ptCount val="44"/>
                <c:pt idx="0">
                  <c:v>0.3</c:v>
                </c:pt>
                <c:pt idx="1">
                  <c:v>0.56000000000000005</c:v>
                </c:pt>
                <c:pt idx="2">
                  <c:v>0.25</c:v>
                </c:pt>
                <c:pt idx="3">
                  <c:v>0.41</c:v>
                </c:pt>
                <c:pt idx="4">
                  <c:v>0.09</c:v>
                </c:pt>
                <c:pt idx="5">
                  <c:v>0.39</c:v>
                </c:pt>
                <c:pt idx="6">
                  <c:v>0.79</c:v>
                </c:pt>
                <c:pt idx="7">
                  <c:v>1.17</c:v>
                </c:pt>
                <c:pt idx="8">
                  <c:v>1.84</c:v>
                </c:pt>
                <c:pt idx="9">
                  <c:v>0.49</c:v>
                </c:pt>
                <c:pt idx="10">
                  <c:v>0.26</c:v>
                </c:pt>
                <c:pt idx="11">
                  <c:v>0.57999999999999996</c:v>
                </c:pt>
                <c:pt idx="12">
                  <c:v>0.46</c:v>
                </c:pt>
                <c:pt idx="13">
                  <c:v>0.67</c:v>
                </c:pt>
                <c:pt idx="14">
                  <c:v>0.54</c:v>
                </c:pt>
                <c:pt idx="15">
                  <c:v>1.2</c:v>
                </c:pt>
                <c:pt idx="16">
                  <c:v>1.2</c:v>
                </c:pt>
                <c:pt idx="17">
                  <c:v>0.79</c:v>
                </c:pt>
                <c:pt idx="18">
                  <c:v>2.39</c:v>
                </c:pt>
                <c:pt idx="19">
                  <c:v>1.35</c:v>
                </c:pt>
                <c:pt idx="20">
                  <c:v>1.36</c:v>
                </c:pt>
                <c:pt idx="21">
                  <c:v>2.17</c:v>
                </c:pt>
                <c:pt idx="22">
                  <c:v>2.61</c:v>
                </c:pt>
                <c:pt idx="23">
                  <c:v>1.78</c:v>
                </c:pt>
                <c:pt idx="24">
                  <c:v>1.24</c:v>
                </c:pt>
                <c:pt idx="25">
                  <c:v>1.64</c:v>
                </c:pt>
                <c:pt idx="26">
                  <c:v>1.57</c:v>
                </c:pt>
                <c:pt idx="27">
                  <c:v>1.88</c:v>
                </c:pt>
                <c:pt idx="28">
                  <c:v>2.54</c:v>
                </c:pt>
                <c:pt idx="29">
                  <c:v>1.79</c:v>
                </c:pt>
                <c:pt idx="30">
                  <c:v>3.48</c:v>
                </c:pt>
                <c:pt idx="31">
                  <c:v>1.29</c:v>
                </c:pt>
                <c:pt idx="32">
                  <c:v>3.48</c:v>
                </c:pt>
                <c:pt idx="33">
                  <c:v>0.66</c:v>
                </c:pt>
                <c:pt idx="34">
                  <c:v>1.69</c:v>
                </c:pt>
                <c:pt idx="35">
                  <c:v>2.69</c:v>
                </c:pt>
                <c:pt idx="36">
                  <c:v>2.2400000000000002</c:v>
                </c:pt>
                <c:pt idx="37">
                  <c:v>2.46</c:v>
                </c:pt>
                <c:pt idx="38">
                  <c:v>2.54</c:v>
                </c:pt>
                <c:pt idx="39">
                  <c:v>1.91</c:v>
                </c:pt>
                <c:pt idx="40">
                  <c:v>2.42</c:v>
                </c:pt>
                <c:pt idx="41">
                  <c:v>3.14</c:v>
                </c:pt>
                <c:pt idx="42">
                  <c:v>1.62</c:v>
                </c:pt>
                <c:pt idx="43">
                  <c:v>2.63</c:v>
                </c:pt>
              </c:numCache>
            </c:numRef>
          </c:val>
          <c:extLst>
            <c:ext xmlns:c16="http://schemas.microsoft.com/office/drawing/2014/chart" uri="{C3380CC4-5D6E-409C-BE32-E72D297353CC}">
              <c16:uniqueId val="{00000003-DD76-4EBF-8B17-A8E595A02D4A}"/>
            </c:ext>
          </c:extLst>
        </c:ser>
        <c:ser>
          <c:idx val="4"/>
          <c:order val="4"/>
          <c:spPr>
            <a:ln w="28575" cap="rnd">
              <a:solidFill>
                <a:schemeClr val="accent5"/>
              </a:solidFill>
              <a:round/>
            </a:ln>
            <a:effectLst/>
          </c:spPr>
          <c:marker>
            <c:symbol val="none"/>
          </c:marker>
          <c:val>
            <c:numRef>
              <c:f>'Discom. hours per summer day'!$F$51:$F$94</c:f>
              <c:numCache>
                <c:formatCode>General</c:formatCode>
                <c:ptCount val="44"/>
                <c:pt idx="0">
                  <c:v>17.21</c:v>
                </c:pt>
                <c:pt idx="1">
                  <c:v>17.13</c:v>
                </c:pt>
                <c:pt idx="2">
                  <c:v>17.02</c:v>
                </c:pt>
                <c:pt idx="3">
                  <c:v>18.12</c:v>
                </c:pt>
                <c:pt idx="4">
                  <c:v>16.54</c:v>
                </c:pt>
                <c:pt idx="5">
                  <c:v>17.98</c:v>
                </c:pt>
                <c:pt idx="6">
                  <c:v>17.96</c:v>
                </c:pt>
                <c:pt idx="7">
                  <c:v>18.16</c:v>
                </c:pt>
                <c:pt idx="8">
                  <c:v>19.18</c:v>
                </c:pt>
                <c:pt idx="9">
                  <c:v>17.760000000000002</c:v>
                </c:pt>
                <c:pt idx="10">
                  <c:v>17.12</c:v>
                </c:pt>
                <c:pt idx="11">
                  <c:v>16.37</c:v>
                </c:pt>
                <c:pt idx="12">
                  <c:v>17.03</c:v>
                </c:pt>
                <c:pt idx="13">
                  <c:v>17.53</c:v>
                </c:pt>
                <c:pt idx="14">
                  <c:v>19.38</c:v>
                </c:pt>
                <c:pt idx="15">
                  <c:v>19.37</c:v>
                </c:pt>
                <c:pt idx="16">
                  <c:v>18.95</c:v>
                </c:pt>
                <c:pt idx="17">
                  <c:v>18.96</c:v>
                </c:pt>
                <c:pt idx="18">
                  <c:v>19.07</c:v>
                </c:pt>
                <c:pt idx="19">
                  <c:v>20.47</c:v>
                </c:pt>
                <c:pt idx="20">
                  <c:v>19.03</c:v>
                </c:pt>
                <c:pt idx="21">
                  <c:v>18.989999999999998</c:v>
                </c:pt>
                <c:pt idx="22">
                  <c:v>19.829999999999998</c:v>
                </c:pt>
                <c:pt idx="23">
                  <c:v>19.940000000000001</c:v>
                </c:pt>
                <c:pt idx="24">
                  <c:v>18.86</c:v>
                </c:pt>
                <c:pt idx="25">
                  <c:v>19.309999999999999</c:v>
                </c:pt>
                <c:pt idx="26">
                  <c:v>19.46</c:v>
                </c:pt>
                <c:pt idx="27">
                  <c:v>19.95</c:v>
                </c:pt>
                <c:pt idx="28">
                  <c:v>20.18</c:v>
                </c:pt>
                <c:pt idx="29">
                  <c:v>20.29</c:v>
                </c:pt>
                <c:pt idx="30">
                  <c:v>20.63</c:v>
                </c:pt>
                <c:pt idx="31">
                  <c:v>19.48</c:v>
                </c:pt>
                <c:pt idx="32">
                  <c:v>20.63</c:v>
                </c:pt>
                <c:pt idx="33">
                  <c:v>20.309999999999999</c:v>
                </c:pt>
                <c:pt idx="34">
                  <c:v>20.52</c:v>
                </c:pt>
                <c:pt idx="35">
                  <c:v>20.16</c:v>
                </c:pt>
                <c:pt idx="36">
                  <c:v>20.56</c:v>
                </c:pt>
                <c:pt idx="37">
                  <c:v>20.78</c:v>
                </c:pt>
                <c:pt idx="38">
                  <c:v>22.14</c:v>
                </c:pt>
                <c:pt idx="39">
                  <c:v>21.2</c:v>
                </c:pt>
                <c:pt idx="40">
                  <c:v>20.309999999999999</c:v>
                </c:pt>
                <c:pt idx="41">
                  <c:v>20.63</c:v>
                </c:pt>
                <c:pt idx="42">
                  <c:v>20.67</c:v>
                </c:pt>
                <c:pt idx="43">
                  <c:v>20.76</c:v>
                </c:pt>
              </c:numCache>
            </c:numRef>
          </c:val>
          <c:extLst>
            <c:ext xmlns:c16="http://schemas.microsoft.com/office/drawing/2014/chart" uri="{C3380CC4-5D6E-409C-BE32-E72D297353CC}">
              <c16:uniqueId val="{00000004-DD76-4EBF-8B17-A8E595A02D4A}"/>
            </c:ext>
          </c:extLst>
        </c:ser>
        <c:dLbls>
          <c:showLegendKey val="0"/>
          <c:showVal val="0"/>
          <c:showCatName val="0"/>
          <c:showSerName val="0"/>
          <c:showPercent val="0"/>
          <c:showBubbleSize val="0"/>
        </c:dLbls>
        <c:axId val="282026911"/>
        <c:axId val="282022111"/>
      </c:radarChart>
      <c:catAx>
        <c:axId val="2820269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2111"/>
        <c:crosses val="autoZero"/>
        <c:auto val="1"/>
        <c:lblAlgn val="ctr"/>
        <c:lblOffset val="100"/>
        <c:noMultiLvlLbl val="0"/>
      </c:catAx>
      <c:valAx>
        <c:axId val="28202211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202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day'!$I$51:$I$94</c:f>
              <c:numCache>
                <c:formatCode>General</c:formatCode>
                <c:ptCount val="44"/>
                <c:pt idx="0">
                  <c:v>0.28000000000000003</c:v>
                </c:pt>
                <c:pt idx="1">
                  <c:v>0.05</c:v>
                </c:pt>
                <c:pt idx="2">
                  <c:v>0</c:v>
                </c:pt>
                <c:pt idx="3">
                  <c:v>0</c:v>
                </c:pt>
                <c:pt idx="4">
                  <c:v>0</c:v>
                </c:pt>
                <c:pt idx="5">
                  <c:v>0.03</c:v>
                </c:pt>
                <c:pt idx="6">
                  <c:v>0</c:v>
                </c:pt>
                <c:pt idx="7">
                  <c:v>0.26</c:v>
                </c:pt>
                <c:pt idx="8">
                  <c:v>0</c:v>
                </c:pt>
                <c:pt idx="9">
                  <c:v>0</c:v>
                </c:pt>
                <c:pt idx="10">
                  <c:v>0</c:v>
                </c:pt>
                <c:pt idx="11">
                  <c:v>0</c:v>
                </c:pt>
                <c:pt idx="12">
                  <c:v>0</c:v>
                </c:pt>
                <c:pt idx="13">
                  <c:v>0</c:v>
                </c:pt>
                <c:pt idx="14">
                  <c:v>0.03</c:v>
                </c:pt>
                <c:pt idx="15">
                  <c:v>0</c:v>
                </c:pt>
                <c:pt idx="16">
                  <c:v>0.13</c:v>
                </c:pt>
                <c:pt idx="17">
                  <c:v>0</c:v>
                </c:pt>
                <c:pt idx="18">
                  <c:v>0.57999999999999996</c:v>
                </c:pt>
                <c:pt idx="19">
                  <c:v>0.1</c:v>
                </c:pt>
                <c:pt idx="20">
                  <c:v>0.61</c:v>
                </c:pt>
                <c:pt idx="21">
                  <c:v>0.31</c:v>
                </c:pt>
                <c:pt idx="22">
                  <c:v>0.2</c:v>
                </c:pt>
                <c:pt idx="23">
                  <c:v>0.06</c:v>
                </c:pt>
                <c:pt idx="24">
                  <c:v>0.05</c:v>
                </c:pt>
                <c:pt idx="25">
                  <c:v>0.01</c:v>
                </c:pt>
                <c:pt idx="26">
                  <c:v>0</c:v>
                </c:pt>
                <c:pt idx="27">
                  <c:v>0.16</c:v>
                </c:pt>
                <c:pt idx="28">
                  <c:v>0.17</c:v>
                </c:pt>
                <c:pt idx="29">
                  <c:v>0</c:v>
                </c:pt>
                <c:pt idx="30">
                  <c:v>0.7</c:v>
                </c:pt>
                <c:pt idx="31">
                  <c:v>0.21</c:v>
                </c:pt>
                <c:pt idx="32">
                  <c:v>0.7</c:v>
                </c:pt>
                <c:pt idx="33">
                  <c:v>0.03</c:v>
                </c:pt>
                <c:pt idx="34">
                  <c:v>0.03</c:v>
                </c:pt>
                <c:pt idx="35">
                  <c:v>0.26</c:v>
                </c:pt>
                <c:pt idx="36">
                  <c:v>0.28000000000000003</c:v>
                </c:pt>
                <c:pt idx="37">
                  <c:v>0.59</c:v>
                </c:pt>
                <c:pt idx="38">
                  <c:v>0.08</c:v>
                </c:pt>
                <c:pt idx="39">
                  <c:v>0.1</c:v>
                </c:pt>
                <c:pt idx="40">
                  <c:v>0.54</c:v>
                </c:pt>
                <c:pt idx="41">
                  <c:v>0.22</c:v>
                </c:pt>
                <c:pt idx="42">
                  <c:v>0.35</c:v>
                </c:pt>
                <c:pt idx="43">
                  <c:v>0.66</c:v>
                </c:pt>
              </c:numCache>
            </c:numRef>
          </c:val>
          <c:extLst>
            <c:ext xmlns:c16="http://schemas.microsoft.com/office/drawing/2014/chart" uri="{C3380CC4-5D6E-409C-BE32-E72D297353CC}">
              <c16:uniqueId val="{00000000-D951-4D79-8E9F-39D089C6D03A}"/>
            </c:ext>
          </c:extLst>
        </c:ser>
        <c:ser>
          <c:idx val="1"/>
          <c:order val="1"/>
          <c:spPr>
            <a:ln w="28575" cap="rnd">
              <a:solidFill>
                <a:schemeClr val="tx1"/>
              </a:solidFill>
              <a:round/>
            </a:ln>
            <a:effectLst/>
          </c:spPr>
          <c:marker>
            <c:symbol val="none"/>
          </c:marker>
          <c:val>
            <c:numRef>
              <c:f>'Discom. hours per summer day'!$J$51:$J$94</c:f>
              <c:numCache>
                <c:formatCode>General</c:formatCode>
                <c:ptCount val="44"/>
                <c:pt idx="0">
                  <c:v>3.54</c:v>
                </c:pt>
                <c:pt idx="1">
                  <c:v>3.42</c:v>
                </c:pt>
                <c:pt idx="2">
                  <c:v>1.95</c:v>
                </c:pt>
                <c:pt idx="3">
                  <c:v>2.1</c:v>
                </c:pt>
                <c:pt idx="4">
                  <c:v>1.77</c:v>
                </c:pt>
                <c:pt idx="5">
                  <c:v>3.51</c:v>
                </c:pt>
                <c:pt idx="6">
                  <c:v>3.86</c:v>
                </c:pt>
                <c:pt idx="7">
                  <c:v>3.99</c:v>
                </c:pt>
                <c:pt idx="8">
                  <c:v>3.6</c:v>
                </c:pt>
                <c:pt idx="9">
                  <c:v>3.23</c:v>
                </c:pt>
                <c:pt idx="10">
                  <c:v>3.18</c:v>
                </c:pt>
                <c:pt idx="11">
                  <c:v>2.37</c:v>
                </c:pt>
                <c:pt idx="12">
                  <c:v>2.27</c:v>
                </c:pt>
                <c:pt idx="13">
                  <c:v>3.39</c:v>
                </c:pt>
                <c:pt idx="14">
                  <c:v>3.19</c:v>
                </c:pt>
                <c:pt idx="15">
                  <c:v>3.39</c:v>
                </c:pt>
                <c:pt idx="16">
                  <c:v>4.71</c:v>
                </c:pt>
                <c:pt idx="17">
                  <c:v>2.4700000000000002</c:v>
                </c:pt>
                <c:pt idx="18">
                  <c:v>5.27</c:v>
                </c:pt>
                <c:pt idx="19">
                  <c:v>4.1399999999999997</c:v>
                </c:pt>
                <c:pt idx="20">
                  <c:v>5.12</c:v>
                </c:pt>
                <c:pt idx="21">
                  <c:v>5.18</c:v>
                </c:pt>
                <c:pt idx="22">
                  <c:v>3.7</c:v>
                </c:pt>
                <c:pt idx="23">
                  <c:v>3.87</c:v>
                </c:pt>
                <c:pt idx="24">
                  <c:v>3.89</c:v>
                </c:pt>
                <c:pt idx="25">
                  <c:v>3.45</c:v>
                </c:pt>
                <c:pt idx="26">
                  <c:v>4.22</c:v>
                </c:pt>
                <c:pt idx="27">
                  <c:v>4.74</c:v>
                </c:pt>
                <c:pt idx="28">
                  <c:v>4.9800000000000004</c:v>
                </c:pt>
                <c:pt idx="29">
                  <c:v>3.58</c:v>
                </c:pt>
                <c:pt idx="30">
                  <c:v>5.91</c:v>
                </c:pt>
                <c:pt idx="31">
                  <c:v>4.1399999999999997</c:v>
                </c:pt>
                <c:pt idx="32">
                  <c:v>5.91</c:v>
                </c:pt>
                <c:pt idx="33">
                  <c:v>3.93</c:v>
                </c:pt>
                <c:pt idx="34">
                  <c:v>3.81</c:v>
                </c:pt>
                <c:pt idx="35">
                  <c:v>4.83</c:v>
                </c:pt>
                <c:pt idx="36">
                  <c:v>5.48</c:v>
                </c:pt>
                <c:pt idx="37">
                  <c:v>6.14</c:v>
                </c:pt>
                <c:pt idx="38">
                  <c:v>4.5599999999999996</c:v>
                </c:pt>
                <c:pt idx="39">
                  <c:v>5.26</c:v>
                </c:pt>
                <c:pt idx="40">
                  <c:v>6.5</c:v>
                </c:pt>
                <c:pt idx="41">
                  <c:v>5.18</c:v>
                </c:pt>
                <c:pt idx="42">
                  <c:v>5.45</c:v>
                </c:pt>
                <c:pt idx="43">
                  <c:v>5.5</c:v>
                </c:pt>
              </c:numCache>
            </c:numRef>
          </c:val>
          <c:extLst>
            <c:ext xmlns:c16="http://schemas.microsoft.com/office/drawing/2014/chart" uri="{C3380CC4-5D6E-409C-BE32-E72D297353CC}">
              <c16:uniqueId val="{00000001-D951-4D79-8E9F-39D089C6D03A}"/>
            </c:ext>
          </c:extLst>
        </c:ser>
        <c:ser>
          <c:idx val="2"/>
          <c:order val="2"/>
          <c:spPr>
            <a:ln w="28575" cap="rnd">
              <a:solidFill>
                <a:srgbClr val="00B050"/>
              </a:solidFill>
              <a:round/>
            </a:ln>
            <a:effectLst/>
          </c:spPr>
          <c:marker>
            <c:symbol val="none"/>
          </c:marker>
          <c:val>
            <c:numRef>
              <c:f>'Discom. hours per summer day'!$K$51:$K$94</c:f>
              <c:numCache>
                <c:formatCode>General</c:formatCode>
                <c:ptCount val="44"/>
                <c:pt idx="0">
                  <c:v>1.39</c:v>
                </c:pt>
                <c:pt idx="1">
                  <c:v>2.3199999999999998</c:v>
                </c:pt>
                <c:pt idx="2">
                  <c:v>0.67</c:v>
                </c:pt>
                <c:pt idx="3">
                  <c:v>0.59</c:v>
                </c:pt>
                <c:pt idx="4">
                  <c:v>0.76</c:v>
                </c:pt>
                <c:pt idx="5">
                  <c:v>1.37</c:v>
                </c:pt>
                <c:pt idx="6">
                  <c:v>1.95</c:v>
                </c:pt>
                <c:pt idx="7">
                  <c:v>2.1</c:v>
                </c:pt>
                <c:pt idx="8">
                  <c:v>1.56</c:v>
                </c:pt>
                <c:pt idx="9">
                  <c:v>0.93</c:v>
                </c:pt>
                <c:pt idx="10">
                  <c:v>1.17</c:v>
                </c:pt>
                <c:pt idx="11">
                  <c:v>1.07</c:v>
                </c:pt>
                <c:pt idx="12">
                  <c:v>0.87</c:v>
                </c:pt>
                <c:pt idx="13">
                  <c:v>1.26</c:v>
                </c:pt>
                <c:pt idx="14">
                  <c:v>0.8</c:v>
                </c:pt>
                <c:pt idx="15">
                  <c:v>1.29</c:v>
                </c:pt>
                <c:pt idx="16">
                  <c:v>1.92</c:v>
                </c:pt>
                <c:pt idx="17">
                  <c:v>0.74</c:v>
                </c:pt>
                <c:pt idx="18">
                  <c:v>2.64</c:v>
                </c:pt>
                <c:pt idx="19">
                  <c:v>1.32</c:v>
                </c:pt>
                <c:pt idx="20">
                  <c:v>2.59</c:v>
                </c:pt>
                <c:pt idx="21">
                  <c:v>2.2000000000000002</c:v>
                </c:pt>
                <c:pt idx="22">
                  <c:v>1.53</c:v>
                </c:pt>
                <c:pt idx="23">
                  <c:v>1.33</c:v>
                </c:pt>
                <c:pt idx="24">
                  <c:v>1.04</c:v>
                </c:pt>
                <c:pt idx="25">
                  <c:v>1.73</c:v>
                </c:pt>
                <c:pt idx="26">
                  <c:v>1.41</c:v>
                </c:pt>
                <c:pt idx="27">
                  <c:v>1.56</c:v>
                </c:pt>
                <c:pt idx="28">
                  <c:v>2.39</c:v>
                </c:pt>
                <c:pt idx="29">
                  <c:v>1.27</c:v>
                </c:pt>
                <c:pt idx="30">
                  <c:v>2.78</c:v>
                </c:pt>
                <c:pt idx="31">
                  <c:v>1.88</c:v>
                </c:pt>
                <c:pt idx="32">
                  <c:v>2.78</c:v>
                </c:pt>
                <c:pt idx="33">
                  <c:v>1.07</c:v>
                </c:pt>
                <c:pt idx="34">
                  <c:v>1.65</c:v>
                </c:pt>
                <c:pt idx="35">
                  <c:v>2.08</c:v>
                </c:pt>
                <c:pt idx="36">
                  <c:v>2.52</c:v>
                </c:pt>
                <c:pt idx="37">
                  <c:v>3.27</c:v>
                </c:pt>
                <c:pt idx="38">
                  <c:v>1.52</c:v>
                </c:pt>
                <c:pt idx="39">
                  <c:v>2.25</c:v>
                </c:pt>
                <c:pt idx="40">
                  <c:v>3.16</c:v>
                </c:pt>
                <c:pt idx="41">
                  <c:v>2.16</c:v>
                </c:pt>
                <c:pt idx="42">
                  <c:v>2.57</c:v>
                </c:pt>
                <c:pt idx="43">
                  <c:v>2.95</c:v>
                </c:pt>
              </c:numCache>
            </c:numRef>
          </c:val>
          <c:extLst>
            <c:ext xmlns:c16="http://schemas.microsoft.com/office/drawing/2014/chart" uri="{C3380CC4-5D6E-409C-BE32-E72D297353CC}">
              <c16:uniqueId val="{00000002-D951-4D79-8E9F-39D089C6D03A}"/>
            </c:ext>
          </c:extLst>
        </c:ser>
        <c:ser>
          <c:idx val="3"/>
          <c:order val="3"/>
          <c:spPr>
            <a:ln w="28575" cap="rnd">
              <a:solidFill>
                <a:srgbClr val="C00000"/>
              </a:solidFill>
              <a:round/>
            </a:ln>
            <a:effectLst/>
          </c:spPr>
          <c:marker>
            <c:symbol val="none"/>
          </c:marker>
          <c:val>
            <c:numRef>
              <c:f>'Discom. hours per summer day'!$L$51:$L$94</c:f>
              <c:numCache>
                <c:formatCode>General</c:formatCode>
                <c:ptCount val="44"/>
                <c:pt idx="0">
                  <c:v>0.05</c:v>
                </c:pt>
                <c:pt idx="1">
                  <c:v>0</c:v>
                </c:pt>
                <c:pt idx="2">
                  <c:v>0</c:v>
                </c:pt>
                <c:pt idx="3">
                  <c:v>0</c:v>
                </c:pt>
                <c:pt idx="4">
                  <c:v>0</c:v>
                </c:pt>
                <c:pt idx="5">
                  <c:v>0</c:v>
                </c:pt>
                <c:pt idx="6">
                  <c:v>0</c:v>
                </c:pt>
                <c:pt idx="7">
                  <c:v>0.09</c:v>
                </c:pt>
                <c:pt idx="8">
                  <c:v>0</c:v>
                </c:pt>
                <c:pt idx="9">
                  <c:v>0</c:v>
                </c:pt>
                <c:pt idx="10">
                  <c:v>0</c:v>
                </c:pt>
                <c:pt idx="11">
                  <c:v>0</c:v>
                </c:pt>
                <c:pt idx="12">
                  <c:v>0</c:v>
                </c:pt>
                <c:pt idx="13">
                  <c:v>0</c:v>
                </c:pt>
                <c:pt idx="14">
                  <c:v>0</c:v>
                </c:pt>
                <c:pt idx="15">
                  <c:v>0</c:v>
                </c:pt>
                <c:pt idx="16">
                  <c:v>0</c:v>
                </c:pt>
                <c:pt idx="17">
                  <c:v>0</c:v>
                </c:pt>
                <c:pt idx="18">
                  <c:v>0.25</c:v>
                </c:pt>
                <c:pt idx="19">
                  <c:v>0</c:v>
                </c:pt>
                <c:pt idx="20">
                  <c:v>0.1</c:v>
                </c:pt>
                <c:pt idx="21">
                  <c:v>0.04</c:v>
                </c:pt>
                <c:pt idx="22">
                  <c:v>0</c:v>
                </c:pt>
                <c:pt idx="23">
                  <c:v>0</c:v>
                </c:pt>
                <c:pt idx="24">
                  <c:v>0</c:v>
                </c:pt>
                <c:pt idx="25">
                  <c:v>0</c:v>
                </c:pt>
                <c:pt idx="26">
                  <c:v>0</c:v>
                </c:pt>
                <c:pt idx="27">
                  <c:v>0</c:v>
                </c:pt>
                <c:pt idx="28">
                  <c:v>0</c:v>
                </c:pt>
                <c:pt idx="29">
                  <c:v>0</c:v>
                </c:pt>
                <c:pt idx="30">
                  <c:v>0.21</c:v>
                </c:pt>
                <c:pt idx="31">
                  <c:v>0.09</c:v>
                </c:pt>
                <c:pt idx="32">
                  <c:v>0.21</c:v>
                </c:pt>
                <c:pt idx="33">
                  <c:v>0</c:v>
                </c:pt>
                <c:pt idx="34">
                  <c:v>0</c:v>
                </c:pt>
                <c:pt idx="35">
                  <c:v>0.1</c:v>
                </c:pt>
                <c:pt idx="36">
                  <c:v>0.02</c:v>
                </c:pt>
                <c:pt idx="37">
                  <c:v>0.05</c:v>
                </c:pt>
                <c:pt idx="38">
                  <c:v>0</c:v>
                </c:pt>
                <c:pt idx="39">
                  <c:v>0</c:v>
                </c:pt>
                <c:pt idx="40">
                  <c:v>0.21</c:v>
                </c:pt>
                <c:pt idx="41">
                  <c:v>0.06</c:v>
                </c:pt>
                <c:pt idx="42">
                  <c:v>0.11</c:v>
                </c:pt>
                <c:pt idx="43">
                  <c:v>0.26</c:v>
                </c:pt>
              </c:numCache>
            </c:numRef>
          </c:val>
          <c:extLst>
            <c:ext xmlns:c16="http://schemas.microsoft.com/office/drawing/2014/chart" uri="{C3380CC4-5D6E-409C-BE32-E72D297353CC}">
              <c16:uniqueId val="{00000003-D951-4D79-8E9F-39D089C6D03A}"/>
            </c:ext>
          </c:extLst>
        </c:ser>
        <c:ser>
          <c:idx val="4"/>
          <c:order val="4"/>
          <c:spPr>
            <a:ln w="28575" cap="rnd">
              <a:solidFill>
                <a:schemeClr val="accent5"/>
              </a:solidFill>
              <a:round/>
            </a:ln>
            <a:effectLst/>
          </c:spPr>
          <c:marker>
            <c:symbol val="none"/>
          </c:marker>
          <c:val>
            <c:numRef>
              <c:f>'Discom. hours per summer day'!$M$51:$M$94</c:f>
              <c:numCache>
                <c:formatCode>General</c:formatCode>
                <c:ptCount val="44"/>
                <c:pt idx="0">
                  <c:v>6.76</c:v>
                </c:pt>
                <c:pt idx="1">
                  <c:v>6.04</c:v>
                </c:pt>
                <c:pt idx="2">
                  <c:v>5.01</c:v>
                </c:pt>
                <c:pt idx="3">
                  <c:v>5.07</c:v>
                </c:pt>
                <c:pt idx="4">
                  <c:v>5.03</c:v>
                </c:pt>
                <c:pt idx="5">
                  <c:v>7.06</c:v>
                </c:pt>
                <c:pt idx="6">
                  <c:v>7.05</c:v>
                </c:pt>
                <c:pt idx="7">
                  <c:v>7.59</c:v>
                </c:pt>
                <c:pt idx="8">
                  <c:v>7.38</c:v>
                </c:pt>
                <c:pt idx="9">
                  <c:v>6.27</c:v>
                </c:pt>
                <c:pt idx="10">
                  <c:v>5.88</c:v>
                </c:pt>
                <c:pt idx="11">
                  <c:v>6.03</c:v>
                </c:pt>
                <c:pt idx="12">
                  <c:v>5.21</c:v>
                </c:pt>
                <c:pt idx="13">
                  <c:v>6.19</c:v>
                </c:pt>
                <c:pt idx="14">
                  <c:v>7.45</c:v>
                </c:pt>
                <c:pt idx="15">
                  <c:v>7.95</c:v>
                </c:pt>
                <c:pt idx="16">
                  <c:v>9.16</c:v>
                </c:pt>
                <c:pt idx="17">
                  <c:v>6.31</c:v>
                </c:pt>
                <c:pt idx="18">
                  <c:v>9.27</c:v>
                </c:pt>
                <c:pt idx="19">
                  <c:v>8.76</c:v>
                </c:pt>
                <c:pt idx="20">
                  <c:v>8.9600000000000009</c:v>
                </c:pt>
                <c:pt idx="21">
                  <c:v>9.31</c:v>
                </c:pt>
                <c:pt idx="22">
                  <c:v>7.75</c:v>
                </c:pt>
                <c:pt idx="23">
                  <c:v>7.82</c:v>
                </c:pt>
                <c:pt idx="24">
                  <c:v>7.29</c:v>
                </c:pt>
                <c:pt idx="25">
                  <c:v>6.69</c:v>
                </c:pt>
                <c:pt idx="26">
                  <c:v>7.95</c:v>
                </c:pt>
                <c:pt idx="27">
                  <c:v>8.91</c:v>
                </c:pt>
                <c:pt idx="28">
                  <c:v>8.8800000000000008</c:v>
                </c:pt>
                <c:pt idx="29">
                  <c:v>7.53</c:v>
                </c:pt>
                <c:pt idx="30">
                  <c:v>10.33</c:v>
                </c:pt>
                <c:pt idx="31">
                  <c:v>7.85</c:v>
                </c:pt>
                <c:pt idx="32">
                  <c:v>10.33</c:v>
                </c:pt>
                <c:pt idx="33">
                  <c:v>7.61</c:v>
                </c:pt>
                <c:pt idx="34">
                  <c:v>7.82</c:v>
                </c:pt>
                <c:pt idx="35">
                  <c:v>9.0299999999999994</c:v>
                </c:pt>
                <c:pt idx="36">
                  <c:v>9.9700000000000006</c:v>
                </c:pt>
                <c:pt idx="37">
                  <c:v>9.81</c:v>
                </c:pt>
                <c:pt idx="38">
                  <c:v>9</c:v>
                </c:pt>
                <c:pt idx="39">
                  <c:v>9.73</c:v>
                </c:pt>
                <c:pt idx="40">
                  <c:v>10.1</c:v>
                </c:pt>
                <c:pt idx="41">
                  <c:v>9.75</c:v>
                </c:pt>
                <c:pt idx="42">
                  <c:v>9.75</c:v>
                </c:pt>
                <c:pt idx="43">
                  <c:v>9.18</c:v>
                </c:pt>
              </c:numCache>
            </c:numRef>
          </c:val>
          <c:extLst>
            <c:ext xmlns:c16="http://schemas.microsoft.com/office/drawing/2014/chart" uri="{C3380CC4-5D6E-409C-BE32-E72D297353CC}">
              <c16:uniqueId val="{00000004-D951-4D79-8E9F-39D089C6D03A}"/>
            </c:ext>
          </c:extLst>
        </c:ser>
        <c:dLbls>
          <c:showLegendKey val="0"/>
          <c:showVal val="0"/>
          <c:showCatName val="0"/>
          <c:showSerName val="0"/>
          <c:showPercent val="0"/>
          <c:showBubbleSize val="0"/>
        </c:dLbls>
        <c:axId val="2132416383"/>
        <c:axId val="2132416863"/>
      </c:radarChart>
      <c:catAx>
        <c:axId val="21324163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32416863"/>
        <c:crosses val="autoZero"/>
        <c:auto val="1"/>
        <c:lblAlgn val="ctr"/>
        <c:lblOffset val="100"/>
        <c:noMultiLvlLbl val="0"/>
      </c:catAx>
      <c:valAx>
        <c:axId val="2132416863"/>
        <c:scaling>
          <c:orientation val="minMax"/>
          <c:max val="1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32416383"/>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day'!$P$51:$P$94</c:f>
              <c:numCache>
                <c:formatCode>General</c:formatCode>
                <c:ptCount val="44"/>
                <c:pt idx="0">
                  <c:v>15.91</c:v>
                </c:pt>
                <c:pt idx="1">
                  <c:v>14.97</c:v>
                </c:pt>
                <c:pt idx="2">
                  <c:v>15.41</c:v>
                </c:pt>
                <c:pt idx="3">
                  <c:v>14.76</c:v>
                </c:pt>
                <c:pt idx="4">
                  <c:v>11.76</c:v>
                </c:pt>
                <c:pt idx="5">
                  <c:v>14.9</c:v>
                </c:pt>
                <c:pt idx="6">
                  <c:v>17.079999999999998</c:v>
                </c:pt>
                <c:pt idx="7">
                  <c:v>16.61</c:v>
                </c:pt>
                <c:pt idx="8">
                  <c:v>16.48</c:v>
                </c:pt>
                <c:pt idx="9">
                  <c:v>15.54</c:v>
                </c:pt>
                <c:pt idx="10">
                  <c:v>15.62</c:v>
                </c:pt>
                <c:pt idx="11">
                  <c:v>12.5</c:v>
                </c:pt>
                <c:pt idx="12">
                  <c:v>14.78</c:v>
                </c:pt>
                <c:pt idx="13">
                  <c:v>16.18</c:v>
                </c:pt>
                <c:pt idx="14">
                  <c:v>15.61</c:v>
                </c:pt>
                <c:pt idx="15">
                  <c:v>15.73</c:v>
                </c:pt>
                <c:pt idx="16">
                  <c:v>18.850000000000001</c:v>
                </c:pt>
                <c:pt idx="17">
                  <c:v>16.440000000000001</c:v>
                </c:pt>
                <c:pt idx="18">
                  <c:v>20.43</c:v>
                </c:pt>
                <c:pt idx="19">
                  <c:v>18.72</c:v>
                </c:pt>
                <c:pt idx="20">
                  <c:v>17.37</c:v>
                </c:pt>
                <c:pt idx="21">
                  <c:v>17.29</c:v>
                </c:pt>
                <c:pt idx="22">
                  <c:v>17.75</c:v>
                </c:pt>
                <c:pt idx="23">
                  <c:v>17.989999999999998</c:v>
                </c:pt>
                <c:pt idx="24">
                  <c:v>16.27</c:v>
                </c:pt>
                <c:pt idx="25">
                  <c:v>17.149999999999999</c:v>
                </c:pt>
                <c:pt idx="26">
                  <c:v>19.41</c:v>
                </c:pt>
                <c:pt idx="27">
                  <c:v>19.989999999999998</c:v>
                </c:pt>
                <c:pt idx="28">
                  <c:v>17.54</c:v>
                </c:pt>
                <c:pt idx="29">
                  <c:v>17.760000000000002</c:v>
                </c:pt>
                <c:pt idx="30">
                  <c:v>19.3</c:v>
                </c:pt>
                <c:pt idx="31">
                  <c:v>18.510000000000002</c:v>
                </c:pt>
                <c:pt idx="32">
                  <c:v>19.3</c:v>
                </c:pt>
                <c:pt idx="33">
                  <c:v>15.33</c:v>
                </c:pt>
                <c:pt idx="34">
                  <c:v>17.54</c:v>
                </c:pt>
                <c:pt idx="35">
                  <c:v>19.18</c:v>
                </c:pt>
                <c:pt idx="36">
                  <c:v>18.579999999999998</c:v>
                </c:pt>
                <c:pt idx="37">
                  <c:v>19.93</c:v>
                </c:pt>
                <c:pt idx="38">
                  <c:v>19.55</c:v>
                </c:pt>
                <c:pt idx="39">
                  <c:v>19.649999999999999</c:v>
                </c:pt>
                <c:pt idx="40">
                  <c:v>19.350000000000001</c:v>
                </c:pt>
                <c:pt idx="41">
                  <c:v>19.48</c:v>
                </c:pt>
                <c:pt idx="42">
                  <c:v>18.23</c:v>
                </c:pt>
                <c:pt idx="43">
                  <c:v>19.010000000000002</c:v>
                </c:pt>
              </c:numCache>
            </c:numRef>
          </c:val>
          <c:extLst>
            <c:ext xmlns:c16="http://schemas.microsoft.com/office/drawing/2014/chart" uri="{C3380CC4-5D6E-409C-BE32-E72D297353CC}">
              <c16:uniqueId val="{00000000-53A7-49CA-8A86-0DC13F43C0D7}"/>
            </c:ext>
          </c:extLst>
        </c:ser>
        <c:ser>
          <c:idx val="1"/>
          <c:order val="1"/>
          <c:spPr>
            <a:ln w="28575" cap="rnd">
              <a:solidFill>
                <a:schemeClr val="tx1"/>
              </a:solidFill>
              <a:round/>
            </a:ln>
            <a:effectLst/>
          </c:spPr>
          <c:marker>
            <c:symbol val="none"/>
          </c:marker>
          <c:val>
            <c:numRef>
              <c:f>'Discom. hours per summer day'!$Q$51:$Q$94</c:f>
              <c:numCache>
                <c:formatCode>General</c:formatCode>
                <c:ptCount val="44"/>
                <c:pt idx="0">
                  <c:v>20.72</c:v>
                </c:pt>
                <c:pt idx="1">
                  <c:v>20.12</c:v>
                </c:pt>
                <c:pt idx="2">
                  <c:v>21.12</c:v>
                </c:pt>
                <c:pt idx="3">
                  <c:v>20.82</c:v>
                </c:pt>
                <c:pt idx="4">
                  <c:v>18.86</c:v>
                </c:pt>
                <c:pt idx="5">
                  <c:v>20.25</c:v>
                </c:pt>
                <c:pt idx="6">
                  <c:v>21.95</c:v>
                </c:pt>
                <c:pt idx="7">
                  <c:v>21.83</c:v>
                </c:pt>
                <c:pt idx="8">
                  <c:v>20.9</c:v>
                </c:pt>
                <c:pt idx="9">
                  <c:v>20.29</c:v>
                </c:pt>
                <c:pt idx="10">
                  <c:v>20.89</c:v>
                </c:pt>
                <c:pt idx="11">
                  <c:v>18.53</c:v>
                </c:pt>
                <c:pt idx="12">
                  <c:v>20.69</c:v>
                </c:pt>
                <c:pt idx="13">
                  <c:v>20.63</c:v>
                </c:pt>
                <c:pt idx="14">
                  <c:v>21.26</c:v>
                </c:pt>
                <c:pt idx="15">
                  <c:v>21.01</c:v>
                </c:pt>
                <c:pt idx="16">
                  <c:v>22.27</c:v>
                </c:pt>
                <c:pt idx="17">
                  <c:v>21.41</c:v>
                </c:pt>
                <c:pt idx="18">
                  <c:v>22.76</c:v>
                </c:pt>
                <c:pt idx="19">
                  <c:v>22.24</c:v>
                </c:pt>
                <c:pt idx="20">
                  <c:v>21.49</c:v>
                </c:pt>
                <c:pt idx="21">
                  <c:v>21.73</c:v>
                </c:pt>
                <c:pt idx="22">
                  <c:v>22.09</c:v>
                </c:pt>
                <c:pt idx="23">
                  <c:v>21.95</c:v>
                </c:pt>
                <c:pt idx="24">
                  <c:v>20.93</c:v>
                </c:pt>
                <c:pt idx="25">
                  <c:v>21.35</c:v>
                </c:pt>
                <c:pt idx="26">
                  <c:v>22.52</c:v>
                </c:pt>
                <c:pt idx="27">
                  <c:v>22.91</c:v>
                </c:pt>
                <c:pt idx="28">
                  <c:v>22.42</c:v>
                </c:pt>
                <c:pt idx="29">
                  <c:v>22.16</c:v>
                </c:pt>
                <c:pt idx="30">
                  <c:v>22.49</c:v>
                </c:pt>
                <c:pt idx="31">
                  <c:v>22.99</c:v>
                </c:pt>
                <c:pt idx="32">
                  <c:v>22.49</c:v>
                </c:pt>
                <c:pt idx="33">
                  <c:v>21.03</c:v>
                </c:pt>
                <c:pt idx="34">
                  <c:v>22.29</c:v>
                </c:pt>
                <c:pt idx="35">
                  <c:v>22.84</c:v>
                </c:pt>
                <c:pt idx="36">
                  <c:v>22.42</c:v>
                </c:pt>
                <c:pt idx="37">
                  <c:v>22.96</c:v>
                </c:pt>
                <c:pt idx="38">
                  <c:v>22.75</c:v>
                </c:pt>
                <c:pt idx="39">
                  <c:v>22.84</c:v>
                </c:pt>
                <c:pt idx="40">
                  <c:v>22.4</c:v>
                </c:pt>
                <c:pt idx="41">
                  <c:v>22.8</c:v>
                </c:pt>
                <c:pt idx="42">
                  <c:v>21.86</c:v>
                </c:pt>
                <c:pt idx="43">
                  <c:v>22.5</c:v>
                </c:pt>
              </c:numCache>
            </c:numRef>
          </c:val>
          <c:extLst>
            <c:ext xmlns:c16="http://schemas.microsoft.com/office/drawing/2014/chart" uri="{C3380CC4-5D6E-409C-BE32-E72D297353CC}">
              <c16:uniqueId val="{00000001-53A7-49CA-8A86-0DC13F43C0D7}"/>
            </c:ext>
          </c:extLst>
        </c:ser>
        <c:ser>
          <c:idx val="2"/>
          <c:order val="2"/>
          <c:spPr>
            <a:ln w="28575" cap="rnd">
              <a:solidFill>
                <a:srgbClr val="00B050"/>
              </a:solidFill>
              <a:round/>
            </a:ln>
            <a:effectLst/>
          </c:spPr>
          <c:marker>
            <c:symbol val="none"/>
          </c:marker>
          <c:val>
            <c:numRef>
              <c:f>'Discom. hours per summer day'!$R$51:$R$94</c:f>
              <c:numCache>
                <c:formatCode>General</c:formatCode>
                <c:ptCount val="44"/>
                <c:pt idx="0">
                  <c:v>18.48</c:v>
                </c:pt>
                <c:pt idx="1">
                  <c:v>17.649999999999999</c:v>
                </c:pt>
                <c:pt idx="2">
                  <c:v>18.52</c:v>
                </c:pt>
                <c:pt idx="3">
                  <c:v>18.05</c:v>
                </c:pt>
                <c:pt idx="4">
                  <c:v>15.7</c:v>
                </c:pt>
                <c:pt idx="5">
                  <c:v>17.579999999999998</c:v>
                </c:pt>
                <c:pt idx="6">
                  <c:v>19.75</c:v>
                </c:pt>
                <c:pt idx="7">
                  <c:v>19.329999999999998</c:v>
                </c:pt>
                <c:pt idx="8">
                  <c:v>18.95</c:v>
                </c:pt>
                <c:pt idx="9">
                  <c:v>18.079999999999998</c:v>
                </c:pt>
                <c:pt idx="10">
                  <c:v>18.53</c:v>
                </c:pt>
                <c:pt idx="11">
                  <c:v>15.72</c:v>
                </c:pt>
                <c:pt idx="12">
                  <c:v>18</c:v>
                </c:pt>
                <c:pt idx="13">
                  <c:v>18.41</c:v>
                </c:pt>
                <c:pt idx="14">
                  <c:v>18.7</c:v>
                </c:pt>
                <c:pt idx="15">
                  <c:v>18.649999999999999</c:v>
                </c:pt>
                <c:pt idx="16">
                  <c:v>20.95</c:v>
                </c:pt>
                <c:pt idx="17">
                  <c:v>19.41</c:v>
                </c:pt>
                <c:pt idx="18">
                  <c:v>21.82</c:v>
                </c:pt>
                <c:pt idx="19">
                  <c:v>20.77</c:v>
                </c:pt>
                <c:pt idx="20">
                  <c:v>19.52</c:v>
                </c:pt>
                <c:pt idx="21">
                  <c:v>19.7</c:v>
                </c:pt>
                <c:pt idx="22">
                  <c:v>19.989999999999998</c:v>
                </c:pt>
                <c:pt idx="23">
                  <c:v>20.350000000000001</c:v>
                </c:pt>
                <c:pt idx="24">
                  <c:v>18.73</c:v>
                </c:pt>
                <c:pt idx="25">
                  <c:v>19.45</c:v>
                </c:pt>
                <c:pt idx="26">
                  <c:v>21.25</c:v>
                </c:pt>
                <c:pt idx="27">
                  <c:v>21.76</c:v>
                </c:pt>
                <c:pt idx="28">
                  <c:v>20.399999999999999</c:v>
                </c:pt>
                <c:pt idx="29">
                  <c:v>20.46</c:v>
                </c:pt>
                <c:pt idx="30">
                  <c:v>21.09</c:v>
                </c:pt>
                <c:pt idx="31">
                  <c:v>21.16</c:v>
                </c:pt>
                <c:pt idx="32">
                  <c:v>21.09</c:v>
                </c:pt>
                <c:pt idx="33">
                  <c:v>18.239999999999998</c:v>
                </c:pt>
                <c:pt idx="34">
                  <c:v>20.239999999999998</c:v>
                </c:pt>
                <c:pt idx="35">
                  <c:v>21.37</c:v>
                </c:pt>
                <c:pt idx="36">
                  <c:v>20.82</c:v>
                </c:pt>
                <c:pt idx="37">
                  <c:v>21.63</c:v>
                </c:pt>
                <c:pt idx="38">
                  <c:v>21.32</c:v>
                </c:pt>
                <c:pt idx="39">
                  <c:v>21.52</c:v>
                </c:pt>
                <c:pt idx="40">
                  <c:v>21.07</c:v>
                </c:pt>
                <c:pt idx="41">
                  <c:v>21.22</c:v>
                </c:pt>
                <c:pt idx="42">
                  <c:v>20.37</c:v>
                </c:pt>
                <c:pt idx="43">
                  <c:v>21.07</c:v>
                </c:pt>
              </c:numCache>
            </c:numRef>
          </c:val>
          <c:extLst>
            <c:ext xmlns:c16="http://schemas.microsoft.com/office/drawing/2014/chart" uri="{C3380CC4-5D6E-409C-BE32-E72D297353CC}">
              <c16:uniqueId val="{00000002-53A7-49CA-8A86-0DC13F43C0D7}"/>
            </c:ext>
          </c:extLst>
        </c:ser>
        <c:ser>
          <c:idx val="3"/>
          <c:order val="3"/>
          <c:spPr>
            <a:ln w="28575" cap="rnd">
              <a:solidFill>
                <a:srgbClr val="C00000"/>
              </a:solidFill>
              <a:round/>
            </a:ln>
            <a:effectLst/>
          </c:spPr>
          <c:marker>
            <c:symbol val="none"/>
          </c:marker>
          <c:val>
            <c:numRef>
              <c:f>'Discom. hours per summer day'!$S$51:$S$94</c:f>
              <c:numCache>
                <c:formatCode>General</c:formatCode>
                <c:ptCount val="44"/>
                <c:pt idx="0">
                  <c:v>14.3</c:v>
                </c:pt>
                <c:pt idx="1">
                  <c:v>13.91</c:v>
                </c:pt>
                <c:pt idx="2">
                  <c:v>13.76</c:v>
                </c:pt>
                <c:pt idx="3">
                  <c:v>12.93</c:v>
                </c:pt>
                <c:pt idx="4">
                  <c:v>9.93</c:v>
                </c:pt>
                <c:pt idx="5">
                  <c:v>13.28</c:v>
                </c:pt>
                <c:pt idx="6">
                  <c:v>16.22</c:v>
                </c:pt>
                <c:pt idx="7">
                  <c:v>15.06</c:v>
                </c:pt>
                <c:pt idx="8">
                  <c:v>14.85</c:v>
                </c:pt>
                <c:pt idx="9">
                  <c:v>14.24</c:v>
                </c:pt>
                <c:pt idx="10">
                  <c:v>14.12</c:v>
                </c:pt>
                <c:pt idx="11">
                  <c:v>11.26</c:v>
                </c:pt>
                <c:pt idx="12">
                  <c:v>13.29</c:v>
                </c:pt>
                <c:pt idx="13">
                  <c:v>15.22</c:v>
                </c:pt>
                <c:pt idx="14">
                  <c:v>13.91</c:v>
                </c:pt>
                <c:pt idx="15">
                  <c:v>14.44</c:v>
                </c:pt>
                <c:pt idx="16">
                  <c:v>17.850000000000001</c:v>
                </c:pt>
                <c:pt idx="17">
                  <c:v>15.15</c:v>
                </c:pt>
                <c:pt idx="18">
                  <c:v>19.61</c:v>
                </c:pt>
                <c:pt idx="19">
                  <c:v>17.760000000000002</c:v>
                </c:pt>
                <c:pt idx="20">
                  <c:v>16.14</c:v>
                </c:pt>
                <c:pt idx="21">
                  <c:v>15.97</c:v>
                </c:pt>
                <c:pt idx="22">
                  <c:v>16.64</c:v>
                </c:pt>
                <c:pt idx="23">
                  <c:v>16.62</c:v>
                </c:pt>
                <c:pt idx="24">
                  <c:v>14.92</c:v>
                </c:pt>
                <c:pt idx="25">
                  <c:v>15.82</c:v>
                </c:pt>
                <c:pt idx="26">
                  <c:v>18.239999999999998</c:v>
                </c:pt>
                <c:pt idx="27">
                  <c:v>18.75</c:v>
                </c:pt>
                <c:pt idx="28">
                  <c:v>15.96</c:v>
                </c:pt>
                <c:pt idx="29">
                  <c:v>16.22</c:v>
                </c:pt>
                <c:pt idx="30">
                  <c:v>18.47</c:v>
                </c:pt>
                <c:pt idx="31">
                  <c:v>17.079999999999998</c:v>
                </c:pt>
                <c:pt idx="32">
                  <c:v>18.47</c:v>
                </c:pt>
                <c:pt idx="33">
                  <c:v>13.92</c:v>
                </c:pt>
                <c:pt idx="34">
                  <c:v>16.329999999999998</c:v>
                </c:pt>
                <c:pt idx="35">
                  <c:v>18.04</c:v>
                </c:pt>
                <c:pt idx="36">
                  <c:v>17.010000000000002</c:v>
                </c:pt>
                <c:pt idx="37">
                  <c:v>18.72</c:v>
                </c:pt>
                <c:pt idx="38">
                  <c:v>18.54</c:v>
                </c:pt>
                <c:pt idx="39">
                  <c:v>18.38</c:v>
                </c:pt>
                <c:pt idx="40">
                  <c:v>18.59</c:v>
                </c:pt>
                <c:pt idx="41">
                  <c:v>18.39</c:v>
                </c:pt>
                <c:pt idx="42">
                  <c:v>17.22</c:v>
                </c:pt>
                <c:pt idx="43">
                  <c:v>18.16</c:v>
                </c:pt>
              </c:numCache>
            </c:numRef>
          </c:val>
          <c:extLst>
            <c:ext xmlns:c16="http://schemas.microsoft.com/office/drawing/2014/chart" uri="{C3380CC4-5D6E-409C-BE32-E72D297353CC}">
              <c16:uniqueId val="{00000003-53A7-49CA-8A86-0DC13F43C0D7}"/>
            </c:ext>
          </c:extLst>
        </c:ser>
        <c:ser>
          <c:idx val="4"/>
          <c:order val="4"/>
          <c:spPr>
            <a:ln w="28575" cap="rnd">
              <a:solidFill>
                <a:schemeClr val="accent5"/>
              </a:solidFill>
              <a:round/>
            </a:ln>
            <a:effectLst/>
          </c:spPr>
          <c:marker>
            <c:symbol val="none"/>
          </c:marker>
          <c:val>
            <c:numRef>
              <c:f>'Discom. hours per summer day'!$T$51:$T$94</c:f>
              <c:numCache>
                <c:formatCode>General</c:formatCode>
                <c:ptCount val="44"/>
                <c:pt idx="0">
                  <c:v>23.84</c:v>
                </c:pt>
                <c:pt idx="1">
                  <c:v>23.9</c:v>
                </c:pt>
                <c:pt idx="2">
                  <c:v>23.98</c:v>
                </c:pt>
                <c:pt idx="3">
                  <c:v>23.91</c:v>
                </c:pt>
                <c:pt idx="4">
                  <c:v>23.5</c:v>
                </c:pt>
                <c:pt idx="5">
                  <c:v>23.9</c:v>
                </c:pt>
                <c:pt idx="6">
                  <c:v>23.92</c:v>
                </c:pt>
                <c:pt idx="7">
                  <c:v>23.95</c:v>
                </c:pt>
                <c:pt idx="8">
                  <c:v>24</c:v>
                </c:pt>
                <c:pt idx="9">
                  <c:v>23.92</c:v>
                </c:pt>
                <c:pt idx="10">
                  <c:v>23.93</c:v>
                </c:pt>
                <c:pt idx="11">
                  <c:v>23.16</c:v>
                </c:pt>
                <c:pt idx="12">
                  <c:v>23.98</c:v>
                </c:pt>
                <c:pt idx="13">
                  <c:v>23.87</c:v>
                </c:pt>
                <c:pt idx="14">
                  <c:v>23.97</c:v>
                </c:pt>
                <c:pt idx="15">
                  <c:v>23.78</c:v>
                </c:pt>
                <c:pt idx="16">
                  <c:v>23.96</c:v>
                </c:pt>
                <c:pt idx="17">
                  <c:v>23.6</c:v>
                </c:pt>
                <c:pt idx="18">
                  <c:v>23.88</c:v>
                </c:pt>
                <c:pt idx="19">
                  <c:v>23.99</c:v>
                </c:pt>
                <c:pt idx="20">
                  <c:v>24</c:v>
                </c:pt>
                <c:pt idx="21">
                  <c:v>23.88</c:v>
                </c:pt>
                <c:pt idx="22">
                  <c:v>24</c:v>
                </c:pt>
                <c:pt idx="23">
                  <c:v>23.88</c:v>
                </c:pt>
                <c:pt idx="24">
                  <c:v>23.92</c:v>
                </c:pt>
                <c:pt idx="25">
                  <c:v>23.73</c:v>
                </c:pt>
                <c:pt idx="26">
                  <c:v>24</c:v>
                </c:pt>
                <c:pt idx="27">
                  <c:v>24</c:v>
                </c:pt>
                <c:pt idx="28">
                  <c:v>24</c:v>
                </c:pt>
                <c:pt idx="29">
                  <c:v>23.92</c:v>
                </c:pt>
                <c:pt idx="30">
                  <c:v>23.91</c:v>
                </c:pt>
                <c:pt idx="31">
                  <c:v>24</c:v>
                </c:pt>
                <c:pt idx="32">
                  <c:v>23.91</c:v>
                </c:pt>
                <c:pt idx="33">
                  <c:v>24</c:v>
                </c:pt>
                <c:pt idx="34">
                  <c:v>23.93</c:v>
                </c:pt>
                <c:pt idx="35">
                  <c:v>24</c:v>
                </c:pt>
                <c:pt idx="36">
                  <c:v>23.95</c:v>
                </c:pt>
                <c:pt idx="37">
                  <c:v>24</c:v>
                </c:pt>
                <c:pt idx="38">
                  <c:v>24</c:v>
                </c:pt>
                <c:pt idx="39">
                  <c:v>23.93</c:v>
                </c:pt>
                <c:pt idx="40">
                  <c:v>23.97</c:v>
                </c:pt>
                <c:pt idx="41">
                  <c:v>24</c:v>
                </c:pt>
                <c:pt idx="42">
                  <c:v>23.94</c:v>
                </c:pt>
                <c:pt idx="43">
                  <c:v>23.95</c:v>
                </c:pt>
              </c:numCache>
            </c:numRef>
          </c:val>
          <c:extLst>
            <c:ext xmlns:c16="http://schemas.microsoft.com/office/drawing/2014/chart" uri="{C3380CC4-5D6E-409C-BE32-E72D297353CC}">
              <c16:uniqueId val="{00000004-53A7-49CA-8A86-0DC13F43C0D7}"/>
            </c:ext>
          </c:extLst>
        </c:ser>
        <c:dLbls>
          <c:showLegendKey val="0"/>
          <c:showVal val="0"/>
          <c:showCatName val="0"/>
          <c:showSerName val="0"/>
          <c:showPercent val="0"/>
          <c:showBubbleSize val="0"/>
        </c:dLbls>
        <c:axId val="288392191"/>
        <c:axId val="288390271"/>
      </c:radarChart>
      <c:catAx>
        <c:axId val="288392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0271"/>
        <c:crosses val="autoZero"/>
        <c:auto val="1"/>
        <c:lblAlgn val="ctr"/>
        <c:lblOffset val="100"/>
        <c:noMultiLvlLbl val="0"/>
      </c:catAx>
      <c:valAx>
        <c:axId val="28839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day'!$W$51:$W$94</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0.06</c:v>
                </c:pt>
                <c:pt idx="19">
                  <c:v>0.05</c:v>
                </c:pt>
                <c:pt idx="20">
                  <c:v>0.01</c:v>
                </c:pt>
                <c:pt idx="21">
                  <c:v>0</c:v>
                </c:pt>
                <c:pt idx="22">
                  <c:v>0.08</c:v>
                </c:pt>
                <c:pt idx="23">
                  <c:v>0</c:v>
                </c:pt>
                <c:pt idx="24">
                  <c:v>0</c:v>
                </c:pt>
                <c:pt idx="25">
                  <c:v>0</c:v>
                </c:pt>
                <c:pt idx="26">
                  <c:v>0</c:v>
                </c:pt>
                <c:pt idx="27">
                  <c:v>0.02</c:v>
                </c:pt>
                <c:pt idx="28">
                  <c:v>0</c:v>
                </c:pt>
                <c:pt idx="29">
                  <c:v>0</c:v>
                </c:pt>
                <c:pt idx="30">
                  <c:v>0.56000000000000005</c:v>
                </c:pt>
                <c:pt idx="31">
                  <c:v>0</c:v>
                </c:pt>
                <c:pt idx="32">
                  <c:v>0.56000000000000005</c:v>
                </c:pt>
                <c:pt idx="33">
                  <c:v>0</c:v>
                </c:pt>
                <c:pt idx="34">
                  <c:v>0.03</c:v>
                </c:pt>
                <c:pt idx="35">
                  <c:v>0.06</c:v>
                </c:pt>
                <c:pt idx="36">
                  <c:v>0.01</c:v>
                </c:pt>
                <c:pt idx="37">
                  <c:v>0</c:v>
                </c:pt>
                <c:pt idx="38">
                  <c:v>0</c:v>
                </c:pt>
                <c:pt idx="39">
                  <c:v>0</c:v>
                </c:pt>
                <c:pt idx="40">
                  <c:v>0</c:v>
                </c:pt>
                <c:pt idx="41">
                  <c:v>0.16</c:v>
                </c:pt>
                <c:pt idx="42">
                  <c:v>0</c:v>
                </c:pt>
                <c:pt idx="43">
                  <c:v>0.03</c:v>
                </c:pt>
              </c:numCache>
            </c:numRef>
          </c:val>
          <c:extLst>
            <c:ext xmlns:c16="http://schemas.microsoft.com/office/drawing/2014/chart" uri="{C3380CC4-5D6E-409C-BE32-E72D297353CC}">
              <c16:uniqueId val="{00000000-8942-400B-8265-99AF63D18A59}"/>
            </c:ext>
          </c:extLst>
        </c:ser>
        <c:ser>
          <c:idx val="1"/>
          <c:order val="1"/>
          <c:spPr>
            <a:ln w="28575" cap="rnd">
              <a:solidFill>
                <a:schemeClr val="tx1"/>
              </a:solidFill>
              <a:round/>
            </a:ln>
            <a:effectLst/>
          </c:spPr>
          <c:marker>
            <c:symbol val="none"/>
          </c:marker>
          <c:val>
            <c:numRef>
              <c:f>'Discom. hours per summer day'!$X$51:$X$94</c:f>
              <c:numCache>
                <c:formatCode>General</c:formatCode>
                <c:ptCount val="44"/>
                <c:pt idx="0">
                  <c:v>0.1</c:v>
                </c:pt>
                <c:pt idx="1">
                  <c:v>0.08</c:v>
                </c:pt>
                <c:pt idx="2">
                  <c:v>0.16</c:v>
                </c:pt>
                <c:pt idx="3">
                  <c:v>0.05</c:v>
                </c:pt>
                <c:pt idx="4">
                  <c:v>0.14000000000000001</c:v>
                </c:pt>
                <c:pt idx="5">
                  <c:v>0.15</c:v>
                </c:pt>
                <c:pt idx="6">
                  <c:v>0.03</c:v>
                </c:pt>
                <c:pt idx="7">
                  <c:v>0.39</c:v>
                </c:pt>
                <c:pt idx="8">
                  <c:v>0.34</c:v>
                </c:pt>
                <c:pt idx="9">
                  <c:v>0.1</c:v>
                </c:pt>
                <c:pt idx="10">
                  <c:v>0.01</c:v>
                </c:pt>
                <c:pt idx="11">
                  <c:v>0.21</c:v>
                </c:pt>
                <c:pt idx="12">
                  <c:v>0.22</c:v>
                </c:pt>
                <c:pt idx="13">
                  <c:v>0.06</c:v>
                </c:pt>
                <c:pt idx="14">
                  <c:v>0.31</c:v>
                </c:pt>
                <c:pt idx="15">
                  <c:v>0.12</c:v>
                </c:pt>
                <c:pt idx="16">
                  <c:v>0.15</c:v>
                </c:pt>
                <c:pt idx="17">
                  <c:v>0.16</c:v>
                </c:pt>
                <c:pt idx="18">
                  <c:v>0.41</c:v>
                </c:pt>
                <c:pt idx="19">
                  <c:v>0.51</c:v>
                </c:pt>
                <c:pt idx="20">
                  <c:v>0.66</c:v>
                </c:pt>
                <c:pt idx="21">
                  <c:v>0.53</c:v>
                </c:pt>
                <c:pt idx="22">
                  <c:v>1.1499999999999999</c:v>
                </c:pt>
                <c:pt idx="23">
                  <c:v>0.31</c:v>
                </c:pt>
                <c:pt idx="24">
                  <c:v>0.27</c:v>
                </c:pt>
                <c:pt idx="25">
                  <c:v>0.26</c:v>
                </c:pt>
                <c:pt idx="26">
                  <c:v>0.62</c:v>
                </c:pt>
                <c:pt idx="27">
                  <c:v>1.05</c:v>
                </c:pt>
                <c:pt idx="28">
                  <c:v>0.35</c:v>
                </c:pt>
                <c:pt idx="29">
                  <c:v>0.37</c:v>
                </c:pt>
                <c:pt idx="30">
                  <c:v>1.76</c:v>
                </c:pt>
                <c:pt idx="31">
                  <c:v>0.47</c:v>
                </c:pt>
                <c:pt idx="32">
                  <c:v>1.76</c:v>
                </c:pt>
                <c:pt idx="33">
                  <c:v>0.17</c:v>
                </c:pt>
                <c:pt idx="34">
                  <c:v>0.99</c:v>
                </c:pt>
                <c:pt idx="35">
                  <c:v>0.98</c:v>
                </c:pt>
                <c:pt idx="36">
                  <c:v>0.67</c:v>
                </c:pt>
                <c:pt idx="37">
                  <c:v>0.61</c:v>
                </c:pt>
                <c:pt idx="38">
                  <c:v>0.28999999999999998</c:v>
                </c:pt>
                <c:pt idx="39">
                  <c:v>0.16</c:v>
                </c:pt>
                <c:pt idx="40">
                  <c:v>0.12</c:v>
                </c:pt>
                <c:pt idx="41">
                  <c:v>1.26</c:v>
                </c:pt>
                <c:pt idx="42">
                  <c:v>0.38</c:v>
                </c:pt>
                <c:pt idx="43">
                  <c:v>1.1399999999999999</c:v>
                </c:pt>
              </c:numCache>
            </c:numRef>
          </c:val>
          <c:extLst>
            <c:ext xmlns:c16="http://schemas.microsoft.com/office/drawing/2014/chart" uri="{C3380CC4-5D6E-409C-BE32-E72D297353CC}">
              <c16:uniqueId val="{00000001-8942-400B-8265-99AF63D18A59}"/>
            </c:ext>
          </c:extLst>
        </c:ser>
        <c:ser>
          <c:idx val="2"/>
          <c:order val="2"/>
          <c:spPr>
            <a:ln w="28575" cap="rnd">
              <a:solidFill>
                <a:srgbClr val="00B050"/>
              </a:solidFill>
              <a:round/>
            </a:ln>
            <a:effectLst/>
          </c:spPr>
          <c:marker>
            <c:symbol val="none"/>
          </c:marker>
          <c:val>
            <c:numRef>
              <c:f>'Discom. hours per summer day'!$Y$51:$Y$94</c:f>
              <c:numCache>
                <c:formatCode>General</c:formatCode>
                <c:ptCount val="44"/>
                <c:pt idx="0">
                  <c:v>0.27</c:v>
                </c:pt>
                <c:pt idx="1">
                  <c:v>0.15</c:v>
                </c:pt>
                <c:pt idx="2">
                  <c:v>0.03</c:v>
                </c:pt>
                <c:pt idx="3">
                  <c:v>0</c:v>
                </c:pt>
                <c:pt idx="4">
                  <c:v>0</c:v>
                </c:pt>
                <c:pt idx="5">
                  <c:v>0.11</c:v>
                </c:pt>
                <c:pt idx="6">
                  <c:v>0.33</c:v>
                </c:pt>
                <c:pt idx="7">
                  <c:v>0.27</c:v>
                </c:pt>
                <c:pt idx="8">
                  <c:v>0.34</c:v>
                </c:pt>
                <c:pt idx="9">
                  <c:v>0.1</c:v>
                </c:pt>
                <c:pt idx="10">
                  <c:v>0.36</c:v>
                </c:pt>
                <c:pt idx="11">
                  <c:v>0.03</c:v>
                </c:pt>
                <c:pt idx="12">
                  <c:v>0.33</c:v>
                </c:pt>
                <c:pt idx="13">
                  <c:v>0.02</c:v>
                </c:pt>
                <c:pt idx="14">
                  <c:v>0.23</c:v>
                </c:pt>
                <c:pt idx="15">
                  <c:v>0.41</c:v>
                </c:pt>
                <c:pt idx="16">
                  <c:v>0.03</c:v>
                </c:pt>
                <c:pt idx="17">
                  <c:v>0.08</c:v>
                </c:pt>
                <c:pt idx="18">
                  <c:v>0.24</c:v>
                </c:pt>
                <c:pt idx="19">
                  <c:v>0.56000000000000005</c:v>
                </c:pt>
                <c:pt idx="20">
                  <c:v>0.53</c:v>
                </c:pt>
                <c:pt idx="21">
                  <c:v>0.28999999999999998</c:v>
                </c:pt>
                <c:pt idx="22">
                  <c:v>0.33</c:v>
                </c:pt>
                <c:pt idx="23">
                  <c:v>0.03</c:v>
                </c:pt>
                <c:pt idx="24">
                  <c:v>0.03</c:v>
                </c:pt>
                <c:pt idx="25">
                  <c:v>7.0000000000000007E-2</c:v>
                </c:pt>
                <c:pt idx="26">
                  <c:v>0.39</c:v>
                </c:pt>
                <c:pt idx="27">
                  <c:v>0.21</c:v>
                </c:pt>
                <c:pt idx="28">
                  <c:v>0.16</c:v>
                </c:pt>
                <c:pt idx="29">
                  <c:v>0.03</c:v>
                </c:pt>
                <c:pt idx="30">
                  <c:v>1.05</c:v>
                </c:pt>
                <c:pt idx="31">
                  <c:v>0.35</c:v>
                </c:pt>
                <c:pt idx="32">
                  <c:v>1.05</c:v>
                </c:pt>
                <c:pt idx="33">
                  <c:v>0</c:v>
                </c:pt>
                <c:pt idx="34">
                  <c:v>0.18</c:v>
                </c:pt>
                <c:pt idx="35">
                  <c:v>0.31</c:v>
                </c:pt>
                <c:pt idx="36">
                  <c:v>0.28000000000000003</c:v>
                </c:pt>
                <c:pt idx="37">
                  <c:v>0.16</c:v>
                </c:pt>
                <c:pt idx="38">
                  <c:v>0.03</c:v>
                </c:pt>
                <c:pt idx="39">
                  <c:v>0</c:v>
                </c:pt>
                <c:pt idx="40">
                  <c:v>0.01</c:v>
                </c:pt>
                <c:pt idx="41">
                  <c:v>0.64</c:v>
                </c:pt>
                <c:pt idx="42">
                  <c:v>0.06</c:v>
                </c:pt>
                <c:pt idx="43">
                  <c:v>0.35</c:v>
                </c:pt>
              </c:numCache>
            </c:numRef>
          </c:val>
          <c:extLst>
            <c:ext xmlns:c16="http://schemas.microsoft.com/office/drawing/2014/chart" uri="{C3380CC4-5D6E-409C-BE32-E72D297353CC}">
              <c16:uniqueId val="{00000002-8942-400B-8265-99AF63D18A59}"/>
            </c:ext>
          </c:extLst>
        </c:ser>
        <c:ser>
          <c:idx val="3"/>
          <c:order val="3"/>
          <c:spPr>
            <a:ln w="28575" cap="rnd">
              <a:solidFill>
                <a:srgbClr val="C00000"/>
              </a:solidFill>
              <a:round/>
            </a:ln>
            <a:effectLst/>
          </c:spPr>
          <c:marker>
            <c:symbol val="none"/>
          </c:marker>
          <c:val>
            <c:numRef>
              <c:f>'Discom. hours per summer day'!$Z$51:$Z$94</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0.03</c:v>
                </c:pt>
                <c:pt idx="20">
                  <c:v>0</c:v>
                </c:pt>
                <c:pt idx="21">
                  <c:v>0</c:v>
                </c:pt>
                <c:pt idx="22">
                  <c:v>0.05</c:v>
                </c:pt>
                <c:pt idx="23">
                  <c:v>0</c:v>
                </c:pt>
                <c:pt idx="24">
                  <c:v>0</c:v>
                </c:pt>
                <c:pt idx="25">
                  <c:v>0</c:v>
                </c:pt>
                <c:pt idx="26">
                  <c:v>0</c:v>
                </c:pt>
                <c:pt idx="27">
                  <c:v>0</c:v>
                </c:pt>
                <c:pt idx="28">
                  <c:v>0</c:v>
                </c:pt>
                <c:pt idx="29">
                  <c:v>0</c:v>
                </c:pt>
                <c:pt idx="30">
                  <c:v>0.5</c:v>
                </c:pt>
                <c:pt idx="31">
                  <c:v>0</c:v>
                </c:pt>
                <c:pt idx="32">
                  <c:v>0.5</c:v>
                </c:pt>
                <c:pt idx="33">
                  <c:v>0</c:v>
                </c:pt>
                <c:pt idx="34">
                  <c:v>0.02</c:v>
                </c:pt>
                <c:pt idx="35">
                  <c:v>0</c:v>
                </c:pt>
                <c:pt idx="36">
                  <c:v>0</c:v>
                </c:pt>
                <c:pt idx="37">
                  <c:v>0</c:v>
                </c:pt>
                <c:pt idx="38">
                  <c:v>0</c:v>
                </c:pt>
                <c:pt idx="39">
                  <c:v>0</c:v>
                </c:pt>
                <c:pt idx="40">
                  <c:v>0</c:v>
                </c:pt>
                <c:pt idx="41">
                  <c:v>0.05</c:v>
                </c:pt>
                <c:pt idx="42">
                  <c:v>0</c:v>
                </c:pt>
                <c:pt idx="43">
                  <c:v>0</c:v>
                </c:pt>
              </c:numCache>
            </c:numRef>
          </c:val>
          <c:extLst>
            <c:ext xmlns:c16="http://schemas.microsoft.com/office/drawing/2014/chart" uri="{C3380CC4-5D6E-409C-BE32-E72D297353CC}">
              <c16:uniqueId val="{00000003-8942-400B-8265-99AF63D18A59}"/>
            </c:ext>
          </c:extLst>
        </c:ser>
        <c:ser>
          <c:idx val="4"/>
          <c:order val="4"/>
          <c:spPr>
            <a:ln w="28575" cap="rnd">
              <a:solidFill>
                <a:schemeClr val="accent5"/>
              </a:solidFill>
              <a:round/>
            </a:ln>
            <a:effectLst/>
          </c:spPr>
          <c:marker>
            <c:symbol val="none"/>
          </c:marker>
          <c:val>
            <c:numRef>
              <c:f>'Discom. hours per summer day'!$AA$51:$AA$94</c:f>
              <c:numCache>
                <c:formatCode>General</c:formatCode>
                <c:ptCount val="44"/>
                <c:pt idx="0">
                  <c:v>8.51</c:v>
                </c:pt>
                <c:pt idx="1">
                  <c:v>9.58</c:v>
                </c:pt>
                <c:pt idx="2">
                  <c:v>10.1</c:v>
                </c:pt>
                <c:pt idx="3">
                  <c:v>7.85</c:v>
                </c:pt>
                <c:pt idx="4">
                  <c:v>8.1</c:v>
                </c:pt>
                <c:pt idx="5">
                  <c:v>7.53</c:v>
                </c:pt>
                <c:pt idx="6">
                  <c:v>12.18</c:v>
                </c:pt>
                <c:pt idx="7">
                  <c:v>8.7799999999999994</c:v>
                </c:pt>
                <c:pt idx="8">
                  <c:v>11.59</c:v>
                </c:pt>
                <c:pt idx="9">
                  <c:v>9.18</c:v>
                </c:pt>
                <c:pt idx="10">
                  <c:v>9.76</c:v>
                </c:pt>
                <c:pt idx="11">
                  <c:v>9.9</c:v>
                </c:pt>
                <c:pt idx="12">
                  <c:v>9.4</c:v>
                </c:pt>
                <c:pt idx="13">
                  <c:v>8.67</c:v>
                </c:pt>
                <c:pt idx="14">
                  <c:v>14.46</c:v>
                </c:pt>
                <c:pt idx="15">
                  <c:v>12.59</c:v>
                </c:pt>
                <c:pt idx="16">
                  <c:v>9.5500000000000007</c:v>
                </c:pt>
                <c:pt idx="17">
                  <c:v>8.18</c:v>
                </c:pt>
                <c:pt idx="18">
                  <c:v>11.05</c:v>
                </c:pt>
                <c:pt idx="19">
                  <c:v>12.34</c:v>
                </c:pt>
                <c:pt idx="20">
                  <c:v>10.19</c:v>
                </c:pt>
                <c:pt idx="21">
                  <c:v>12.71</c:v>
                </c:pt>
                <c:pt idx="22">
                  <c:v>13</c:v>
                </c:pt>
                <c:pt idx="23">
                  <c:v>11.14</c:v>
                </c:pt>
                <c:pt idx="24">
                  <c:v>10.06</c:v>
                </c:pt>
                <c:pt idx="25">
                  <c:v>11.37</c:v>
                </c:pt>
                <c:pt idx="26">
                  <c:v>11.27</c:v>
                </c:pt>
                <c:pt idx="27">
                  <c:v>12.93</c:v>
                </c:pt>
                <c:pt idx="28">
                  <c:v>12.99</c:v>
                </c:pt>
                <c:pt idx="29">
                  <c:v>11.57</c:v>
                </c:pt>
                <c:pt idx="30">
                  <c:v>14.15</c:v>
                </c:pt>
                <c:pt idx="31">
                  <c:v>12.07</c:v>
                </c:pt>
                <c:pt idx="32">
                  <c:v>14.15</c:v>
                </c:pt>
                <c:pt idx="33">
                  <c:v>12.19</c:v>
                </c:pt>
                <c:pt idx="34">
                  <c:v>13.7</c:v>
                </c:pt>
                <c:pt idx="35">
                  <c:v>13.99</c:v>
                </c:pt>
                <c:pt idx="36">
                  <c:v>13.77</c:v>
                </c:pt>
                <c:pt idx="37">
                  <c:v>12.59</c:v>
                </c:pt>
                <c:pt idx="38">
                  <c:v>14.95</c:v>
                </c:pt>
                <c:pt idx="39">
                  <c:v>14.06</c:v>
                </c:pt>
                <c:pt idx="40">
                  <c:v>14.67</c:v>
                </c:pt>
                <c:pt idx="41">
                  <c:v>12.12</c:v>
                </c:pt>
                <c:pt idx="42">
                  <c:v>13.12</c:v>
                </c:pt>
                <c:pt idx="43">
                  <c:v>13.45</c:v>
                </c:pt>
              </c:numCache>
            </c:numRef>
          </c:val>
          <c:extLst>
            <c:ext xmlns:c16="http://schemas.microsoft.com/office/drawing/2014/chart" uri="{C3380CC4-5D6E-409C-BE32-E72D297353CC}">
              <c16:uniqueId val="{00000004-8942-400B-8265-99AF63D18A59}"/>
            </c:ext>
          </c:extLst>
        </c:ser>
        <c:dLbls>
          <c:showLegendKey val="0"/>
          <c:showVal val="0"/>
          <c:showCatName val="0"/>
          <c:showSerName val="0"/>
          <c:showPercent val="0"/>
          <c:showBubbleSize val="0"/>
        </c:dLbls>
        <c:axId val="378731423"/>
        <c:axId val="378706943"/>
      </c:radarChart>
      <c:catAx>
        <c:axId val="3787314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6943"/>
        <c:crosses val="autoZero"/>
        <c:auto val="1"/>
        <c:lblAlgn val="ctr"/>
        <c:lblOffset val="100"/>
        <c:noMultiLvlLbl val="0"/>
      </c:catAx>
      <c:valAx>
        <c:axId val="378706943"/>
        <c:scaling>
          <c:orientation val="minMax"/>
          <c:max val="1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31423"/>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day'!$AD$51:$AD$94</c:f>
              <c:numCache>
                <c:formatCode>General</c:formatCode>
                <c:ptCount val="44"/>
                <c:pt idx="0">
                  <c:v>0.35</c:v>
                </c:pt>
                <c:pt idx="1">
                  <c:v>0.38</c:v>
                </c:pt>
                <c:pt idx="2">
                  <c:v>0.09</c:v>
                </c:pt>
                <c:pt idx="3">
                  <c:v>0.15</c:v>
                </c:pt>
                <c:pt idx="4">
                  <c:v>0.03</c:v>
                </c:pt>
                <c:pt idx="5">
                  <c:v>0.68</c:v>
                </c:pt>
                <c:pt idx="6">
                  <c:v>0.54</c:v>
                </c:pt>
                <c:pt idx="7">
                  <c:v>0.97</c:v>
                </c:pt>
                <c:pt idx="8">
                  <c:v>0.78</c:v>
                </c:pt>
                <c:pt idx="9">
                  <c:v>0.15</c:v>
                </c:pt>
                <c:pt idx="10">
                  <c:v>0.08</c:v>
                </c:pt>
                <c:pt idx="11">
                  <c:v>7.0000000000000007E-2</c:v>
                </c:pt>
                <c:pt idx="12">
                  <c:v>0.42</c:v>
                </c:pt>
                <c:pt idx="13">
                  <c:v>0.39</c:v>
                </c:pt>
                <c:pt idx="14">
                  <c:v>0.34</c:v>
                </c:pt>
                <c:pt idx="15">
                  <c:v>0.79</c:v>
                </c:pt>
                <c:pt idx="16">
                  <c:v>1.1200000000000001</c:v>
                </c:pt>
                <c:pt idx="17">
                  <c:v>0.27</c:v>
                </c:pt>
                <c:pt idx="18">
                  <c:v>1.82</c:v>
                </c:pt>
                <c:pt idx="19">
                  <c:v>1.1299999999999999</c:v>
                </c:pt>
                <c:pt idx="20">
                  <c:v>1.65</c:v>
                </c:pt>
                <c:pt idx="21">
                  <c:v>1.41</c:v>
                </c:pt>
                <c:pt idx="22">
                  <c:v>1.53</c:v>
                </c:pt>
                <c:pt idx="23">
                  <c:v>0.97</c:v>
                </c:pt>
                <c:pt idx="24">
                  <c:v>0.76</c:v>
                </c:pt>
                <c:pt idx="25">
                  <c:v>0.89</c:v>
                </c:pt>
                <c:pt idx="26">
                  <c:v>0.73</c:v>
                </c:pt>
                <c:pt idx="27">
                  <c:v>1.48</c:v>
                </c:pt>
                <c:pt idx="28">
                  <c:v>1.71</c:v>
                </c:pt>
                <c:pt idx="29">
                  <c:v>1.1599999999999999</c:v>
                </c:pt>
                <c:pt idx="30">
                  <c:v>2.65</c:v>
                </c:pt>
                <c:pt idx="31">
                  <c:v>1.1399999999999999</c:v>
                </c:pt>
                <c:pt idx="32">
                  <c:v>2.65</c:v>
                </c:pt>
                <c:pt idx="33">
                  <c:v>0.45</c:v>
                </c:pt>
                <c:pt idx="34">
                  <c:v>0.8</c:v>
                </c:pt>
                <c:pt idx="35">
                  <c:v>2.0699999999999998</c:v>
                </c:pt>
                <c:pt idx="36">
                  <c:v>1.65</c:v>
                </c:pt>
                <c:pt idx="37">
                  <c:v>2.2400000000000002</c:v>
                </c:pt>
                <c:pt idx="38">
                  <c:v>0.94</c:v>
                </c:pt>
                <c:pt idx="39">
                  <c:v>1.1499999999999999</c:v>
                </c:pt>
                <c:pt idx="40">
                  <c:v>2.29</c:v>
                </c:pt>
                <c:pt idx="41">
                  <c:v>1.87</c:v>
                </c:pt>
                <c:pt idx="42">
                  <c:v>1.39</c:v>
                </c:pt>
                <c:pt idx="43">
                  <c:v>2.2200000000000002</c:v>
                </c:pt>
              </c:numCache>
            </c:numRef>
          </c:val>
          <c:extLst>
            <c:ext xmlns:c16="http://schemas.microsoft.com/office/drawing/2014/chart" uri="{C3380CC4-5D6E-409C-BE32-E72D297353CC}">
              <c16:uniqueId val="{00000000-C5F4-41D1-A591-4C80A5CCE18C}"/>
            </c:ext>
          </c:extLst>
        </c:ser>
        <c:ser>
          <c:idx val="1"/>
          <c:order val="1"/>
          <c:spPr>
            <a:ln w="28575" cap="rnd">
              <a:solidFill>
                <a:schemeClr val="tx1"/>
              </a:solidFill>
              <a:round/>
            </a:ln>
            <a:effectLst/>
          </c:spPr>
          <c:marker>
            <c:symbol val="none"/>
          </c:marker>
          <c:val>
            <c:numRef>
              <c:f>'Discom. hours per summer day'!$AE$51:$AE$94</c:f>
              <c:numCache>
                <c:formatCode>General</c:formatCode>
                <c:ptCount val="44"/>
                <c:pt idx="0">
                  <c:v>4.93</c:v>
                </c:pt>
                <c:pt idx="1">
                  <c:v>4.82</c:v>
                </c:pt>
                <c:pt idx="2">
                  <c:v>3.85</c:v>
                </c:pt>
                <c:pt idx="3">
                  <c:v>3.71</c:v>
                </c:pt>
                <c:pt idx="4">
                  <c:v>4.17</c:v>
                </c:pt>
                <c:pt idx="5">
                  <c:v>5.04</c:v>
                </c:pt>
                <c:pt idx="6">
                  <c:v>5.22</c:v>
                </c:pt>
                <c:pt idx="7">
                  <c:v>5.73</c:v>
                </c:pt>
                <c:pt idx="8">
                  <c:v>6.22</c:v>
                </c:pt>
                <c:pt idx="9">
                  <c:v>4.8499999999999996</c:v>
                </c:pt>
                <c:pt idx="10">
                  <c:v>4.2</c:v>
                </c:pt>
                <c:pt idx="11">
                  <c:v>3.9</c:v>
                </c:pt>
                <c:pt idx="12">
                  <c:v>3.77</c:v>
                </c:pt>
                <c:pt idx="13">
                  <c:v>4</c:v>
                </c:pt>
                <c:pt idx="14">
                  <c:v>4.8</c:v>
                </c:pt>
                <c:pt idx="15">
                  <c:v>5.87</c:v>
                </c:pt>
                <c:pt idx="16">
                  <c:v>6.04</c:v>
                </c:pt>
                <c:pt idx="17">
                  <c:v>5.37</c:v>
                </c:pt>
                <c:pt idx="18">
                  <c:v>6.95</c:v>
                </c:pt>
                <c:pt idx="19">
                  <c:v>6.56</c:v>
                </c:pt>
                <c:pt idx="20">
                  <c:v>6.59</c:v>
                </c:pt>
                <c:pt idx="21">
                  <c:v>6.45</c:v>
                </c:pt>
                <c:pt idx="22">
                  <c:v>6.79</c:v>
                </c:pt>
                <c:pt idx="23">
                  <c:v>6.44</c:v>
                </c:pt>
                <c:pt idx="24">
                  <c:v>5.93</c:v>
                </c:pt>
                <c:pt idx="25">
                  <c:v>5.8</c:v>
                </c:pt>
                <c:pt idx="26">
                  <c:v>6.45</c:v>
                </c:pt>
                <c:pt idx="27">
                  <c:v>6.71</c:v>
                </c:pt>
                <c:pt idx="28">
                  <c:v>7.1</c:v>
                </c:pt>
                <c:pt idx="29">
                  <c:v>7.12</c:v>
                </c:pt>
                <c:pt idx="30">
                  <c:v>8.31</c:v>
                </c:pt>
                <c:pt idx="31">
                  <c:v>6.24</c:v>
                </c:pt>
                <c:pt idx="32">
                  <c:v>8.31</c:v>
                </c:pt>
                <c:pt idx="33">
                  <c:v>6.04</c:v>
                </c:pt>
                <c:pt idx="34">
                  <c:v>5.88</c:v>
                </c:pt>
                <c:pt idx="35">
                  <c:v>7.2</c:v>
                </c:pt>
                <c:pt idx="36">
                  <c:v>7.2</c:v>
                </c:pt>
                <c:pt idx="37">
                  <c:v>7.58</c:v>
                </c:pt>
                <c:pt idx="38">
                  <c:v>7.38</c:v>
                </c:pt>
                <c:pt idx="39">
                  <c:v>7.66</c:v>
                </c:pt>
                <c:pt idx="40">
                  <c:v>7.99</c:v>
                </c:pt>
                <c:pt idx="41">
                  <c:v>7.86</c:v>
                </c:pt>
                <c:pt idx="42">
                  <c:v>7.12</c:v>
                </c:pt>
                <c:pt idx="43">
                  <c:v>7.73</c:v>
                </c:pt>
              </c:numCache>
            </c:numRef>
          </c:val>
          <c:extLst>
            <c:ext xmlns:c16="http://schemas.microsoft.com/office/drawing/2014/chart" uri="{C3380CC4-5D6E-409C-BE32-E72D297353CC}">
              <c16:uniqueId val="{00000001-C5F4-41D1-A591-4C80A5CCE18C}"/>
            </c:ext>
          </c:extLst>
        </c:ser>
        <c:ser>
          <c:idx val="2"/>
          <c:order val="2"/>
          <c:spPr>
            <a:ln w="28575" cap="rnd">
              <a:solidFill>
                <a:srgbClr val="00B050"/>
              </a:solidFill>
              <a:round/>
            </a:ln>
            <a:effectLst/>
          </c:spPr>
          <c:marker>
            <c:symbol val="none"/>
          </c:marker>
          <c:val>
            <c:numRef>
              <c:f>'Discom. hours per summer day'!$AF$51:$AF$94</c:f>
              <c:numCache>
                <c:formatCode>General</c:formatCode>
                <c:ptCount val="44"/>
                <c:pt idx="0">
                  <c:v>1.88</c:v>
                </c:pt>
                <c:pt idx="1">
                  <c:v>1.82</c:v>
                </c:pt>
                <c:pt idx="2">
                  <c:v>1.01</c:v>
                </c:pt>
                <c:pt idx="3">
                  <c:v>0.92</c:v>
                </c:pt>
                <c:pt idx="4">
                  <c:v>0.87</c:v>
                </c:pt>
                <c:pt idx="5">
                  <c:v>1.92</c:v>
                </c:pt>
                <c:pt idx="6">
                  <c:v>2.16</c:v>
                </c:pt>
                <c:pt idx="7">
                  <c:v>2.42</c:v>
                </c:pt>
                <c:pt idx="8">
                  <c:v>2.81</c:v>
                </c:pt>
                <c:pt idx="9">
                  <c:v>1.48</c:v>
                </c:pt>
                <c:pt idx="10">
                  <c:v>1.2</c:v>
                </c:pt>
                <c:pt idx="11">
                  <c:v>1.07</c:v>
                </c:pt>
                <c:pt idx="12">
                  <c:v>1.49</c:v>
                </c:pt>
                <c:pt idx="13">
                  <c:v>1.61</c:v>
                </c:pt>
                <c:pt idx="14">
                  <c:v>1.86</c:v>
                </c:pt>
                <c:pt idx="15">
                  <c:v>2.42</c:v>
                </c:pt>
                <c:pt idx="16">
                  <c:v>2.89</c:v>
                </c:pt>
                <c:pt idx="17">
                  <c:v>1.75</c:v>
                </c:pt>
                <c:pt idx="18">
                  <c:v>3.85</c:v>
                </c:pt>
                <c:pt idx="19">
                  <c:v>3.08</c:v>
                </c:pt>
                <c:pt idx="20">
                  <c:v>3.78</c:v>
                </c:pt>
                <c:pt idx="21">
                  <c:v>3.36</c:v>
                </c:pt>
                <c:pt idx="22">
                  <c:v>3.49</c:v>
                </c:pt>
                <c:pt idx="23">
                  <c:v>3.18</c:v>
                </c:pt>
                <c:pt idx="24">
                  <c:v>2.76</c:v>
                </c:pt>
                <c:pt idx="25">
                  <c:v>2.75</c:v>
                </c:pt>
                <c:pt idx="26">
                  <c:v>2.82</c:v>
                </c:pt>
                <c:pt idx="27">
                  <c:v>3.47</c:v>
                </c:pt>
                <c:pt idx="28">
                  <c:v>4.01</c:v>
                </c:pt>
                <c:pt idx="29">
                  <c:v>3.27</c:v>
                </c:pt>
                <c:pt idx="30">
                  <c:v>4.9800000000000004</c:v>
                </c:pt>
                <c:pt idx="31">
                  <c:v>3.12</c:v>
                </c:pt>
                <c:pt idx="32">
                  <c:v>4.9800000000000004</c:v>
                </c:pt>
                <c:pt idx="33">
                  <c:v>2.44</c:v>
                </c:pt>
                <c:pt idx="34">
                  <c:v>2.56</c:v>
                </c:pt>
                <c:pt idx="35">
                  <c:v>3.98</c:v>
                </c:pt>
                <c:pt idx="36">
                  <c:v>4.1399999999999997</c:v>
                </c:pt>
                <c:pt idx="37">
                  <c:v>4.28</c:v>
                </c:pt>
                <c:pt idx="38">
                  <c:v>3.48</c:v>
                </c:pt>
                <c:pt idx="39">
                  <c:v>3.81</c:v>
                </c:pt>
                <c:pt idx="40">
                  <c:v>4.87</c:v>
                </c:pt>
                <c:pt idx="41">
                  <c:v>4.12</c:v>
                </c:pt>
                <c:pt idx="42">
                  <c:v>3.67</c:v>
                </c:pt>
                <c:pt idx="43">
                  <c:v>4.2300000000000004</c:v>
                </c:pt>
              </c:numCache>
            </c:numRef>
          </c:val>
          <c:extLst>
            <c:ext xmlns:c16="http://schemas.microsoft.com/office/drawing/2014/chart" uri="{C3380CC4-5D6E-409C-BE32-E72D297353CC}">
              <c16:uniqueId val="{00000002-C5F4-41D1-A591-4C80A5CCE18C}"/>
            </c:ext>
          </c:extLst>
        </c:ser>
        <c:ser>
          <c:idx val="3"/>
          <c:order val="3"/>
          <c:spPr>
            <a:ln w="28575" cap="rnd">
              <a:solidFill>
                <a:srgbClr val="C00000"/>
              </a:solidFill>
              <a:round/>
            </a:ln>
            <a:effectLst/>
          </c:spPr>
          <c:marker>
            <c:symbol val="none"/>
          </c:marker>
          <c:val>
            <c:numRef>
              <c:f>'Discom. hours per summer day'!$AG$51:$AG$94</c:f>
              <c:numCache>
                <c:formatCode>General</c:formatCode>
                <c:ptCount val="44"/>
                <c:pt idx="0">
                  <c:v>0.09</c:v>
                </c:pt>
                <c:pt idx="1">
                  <c:v>0.15</c:v>
                </c:pt>
                <c:pt idx="2">
                  <c:v>0.01</c:v>
                </c:pt>
                <c:pt idx="3">
                  <c:v>0.03</c:v>
                </c:pt>
                <c:pt idx="4">
                  <c:v>0.03</c:v>
                </c:pt>
                <c:pt idx="5">
                  <c:v>0.43</c:v>
                </c:pt>
                <c:pt idx="6">
                  <c:v>0.16</c:v>
                </c:pt>
                <c:pt idx="7">
                  <c:v>0.53</c:v>
                </c:pt>
                <c:pt idx="8">
                  <c:v>0.19</c:v>
                </c:pt>
                <c:pt idx="9">
                  <c:v>0</c:v>
                </c:pt>
                <c:pt idx="10">
                  <c:v>0.02</c:v>
                </c:pt>
                <c:pt idx="11">
                  <c:v>0</c:v>
                </c:pt>
                <c:pt idx="12">
                  <c:v>0.22</c:v>
                </c:pt>
                <c:pt idx="13">
                  <c:v>0.1</c:v>
                </c:pt>
                <c:pt idx="14">
                  <c:v>0.18</c:v>
                </c:pt>
                <c:pt idx="15">
                  <c:v>0.26</c:v>
                </c:pt>
                <c:pt idx="16">
                  <c:v>0.42</c:v>
                </c:pt>
                <c:pt idx="17">
                  <c:v>0.01</c:v>
                </c:pt>
                <c:pt idx="18">
                  <c:v>0.86</c:v>
                </c:pt>
                <c:pt idx="19">
                  <c:v>0.6</c:v>
                </c:pt>
                <c:pt idx="20">
                  <c:v>1.02</c:v>
                </c:pt>
                <c:pt idx="21">
                  <c:v>0.77</c:v>
                </c:pt>
                <c:pt idx="22">
                  <c:v>0.79</c:v>
                </c:pt>
                <c:pt idx="23">
                  <c:v>0.27</c:v>
                </c:pt>
                <c:pt idx="24">
                  <c:v>0.31</c:v>
                </c:pt>
                <c:pt idx="25">
                  <c:v>0.28999999999999998</c:v>
                </c:pt>
                <c:pt idx="26">
                  <c:v>0.31</c:v>
                </c:pt>
                <c:pt idx="27">
                  <c:v>0.64</c:v>
                </c:pt>
                <c:pt idx="28">
                  <c:v>0.76</c:v>
                </c:pt>
                <c:pt idx="29">
                  <c:v>0.38</c:v>
                </c:pt>
                <c:pt idx="30">
                  <c:v>1.59</c:v>
                </c:pt>
                <c:pt idx="31">
                  <c:v>0.47</c:v>
                </c:pt>
                <c:pt idx="32">
                  <c:v>1.59</c:v>
                </c:pt>
                <c:pt idx="33">
                  <c:v>0.1</c:v>
                </c:pt>
                <c:pt idx="34">
                  <c:v>0.27</c:v>
                </c:pt>
                <c:pt idx="35">
                  <c:v>1.25</c:v>
                </c:pt>
                <c:pt idx="36">
                  <c:v>0.68</c:v>
                </c:pt>
                <c:pt idx="37">
                  <c:v>1.29</c:v>
                </c:pt>
                <c:pt idx="38">
                  <c:v>0.28999999999999998</c:v>
                </c:pt>
                <c:pt idx="39">
                  <c:v>0.48</c:v>
                </c:pt>
                <c:pt idx="40">
                  <c:v>1.47</c:v>
                </c:pt>
                <c:pt idx="41">
                  <c:v>0.8</c:v>
                </c:pt>
                <c:pt idx="42">
                  <c:v>0.76</c:v>
                </c:pt>
                <c:pt idx="43">
                  <c:v>1.29</c:v>
                </c:pt>
              </c:numCache>
            </c:numRef>
          </c:val>
          <c:extLst>
            <c:ext xmlns:c16="http://schemas.microsoft.com/office/drawing/2014/chart" uri="{C3380CC4-5D6E-409C-BE32-E72D297353CC}">
              <c16:uniqueId val="{00000003-C5F4-41D1-A591-4C80A5CCE18C}"/>
            </c:ext>
          </c:extLst>
        </c:ser>
        <c:ser>
          <c:idx val="4"/>
          <c:order val="4"/>
          <c:spPr>
            <a:ln w="28575" cap="rnd">
              <a:solidFill>
                <a:schemeClr val="accent5"/>
              </a:solidFill>
              <a:round/>
            </a:ln>
            <a:effectLst/>
          </c:spPr>
          <c:marker>
            <c:symbol val="none"/>
          </c:marker>
          <c:val>
            <c:numRef>
              <c:f>'Discom. hours per summer day'!$AH$51:$AH$94</c:f>
              <c:numCache>
                <c:formatCode>General</c:formatCode>
                <c:ptCount val="44"/>
                <c:pt idx="0">
                  <c:v>13.76</c:v>
                </c:pt>
                <c:pt idx="1">
                  <c:v>12.73</c:v>
                </c:pt>
                <c:pt idx="2">
                  <c:v>11.82</c:v>
                </c:pt>
                <c:pt idx="3">
                  <c:v>12.36</c:v>
                </c:pt>
                <c:pt idx="4">
                  <c:v>11.22</c:v>
                </c:pt>
                <c:pt idx="5">
                  <c:v>13.32</c:v>
                </c:pt>
                <c:pt idx="6">
                  <c:v>13.53</c:v>
                </c:pt>
                <c:pt idx="7">
                  <c:v>13.78</c:v>
                </c:pt>
                <c:pt idx="8">
                  <c:v>14.54</c:v>
                </c:pt>
                <c:pt idx="9">
                  <c:v>13.59</c:v>
                </c:pt>
                <c:pt idx="10">
                  <c:v>12.29</c:v>
                </c:pt>
                <c:pt idx="11">
                  <c:v>12.96</c:v>
                </c:pt>
                <c:pt idx="12">
                  <c:v>12.42</c:v>
                </c:pt>
                <c:pt idx="13">
                  <c:v>12.92</c:v>
                </c:pt>
                <c:pt idx="14">
                  <c:v>15.14</c:v>
                </c:pt>
                <c:pt idx="15">
                  <c:v>16.48</c:v>
                </c:pt>
                <c:pt idx="16">
                  <c:v>15.64</c:v>
                </c:pt>
                <c:pt idx="17">
                  <c:v>15.14</c:v>
                </c:pt>
                <c:pt idx="18">
                  <c:v>16.02</c:v>
                </c:pt>
                <c:pt idx="19">
                  <c:v>16.84</c:v>
                </c:pt>
                <c:pt idx="20">
                  <c:v>16.32</c:v>
                </c:pt>
                <c:pt idx="21">
                  <c:v>16.02</c:v>
                </c:pt>
                <c:pt idx="22">
                  <c:v>16.239999999999998</c:v>
                </c:pt>
                <c:pt idx="23">
                  <c:v>16.309999999999999</c:v>
                </c:pt>
                <c:pt idx="24">
                  <c:v>14.01</c:v>
                </c:pt>
                <c:pt idx="25">
                  <c:v>14.57</c:v>
                </c:pt>
                <c:pt idx="26">
                  <c:v>14.44</c:v>
                </c:pt>
                <c:pt idx="27">
                  <c:v>14.75</c:v>
                </c:pt>
                <c:pt idx="28">
                  <c:v>16.23</c:v>
                </c:pt>
                <c:pt idx="29">
                  <c:v>16.670000000000002</c:v>
                </c:pt>
                <c:pt idx="30">
                  <c:v>17.920000000000002</c:v>
                </c:pt>
                <c:pt idx="31">
                  <c:v>16.07</c:v>
                </c:pt>
                <c:pt idx="32">
                  <c:v>17.920000000000002</c:v>
                </c:pt>
                <c:pt idx="33">
                  <c:v>15.97</c:v>
                </c:pt>
                <c:pt idx="34">
                  <c:v>15.47</c:v>
                </c:pt>
                <c:pt idx="35">
                  <c:v>16.239999999999998</c:v>
                </c:pt>
                <c:pt idx="36">
                  <c:v>17.190000000000001</c:v>
                </c:pt>
                <c:pt idx="37">
                  <c:v>17.14</c:v>
                </c:pt>
                <c:pt idx="38">
                  <c:v>18.41</c:v>
                </c:pt>
                <c:pt idx="39">
                  <c:v>17.86</c:v>
                </c:pt>
                <c:pt idx="40">
                  <c:v>17.170000000000002</c:v>
                </c:pt>
                <c:pt idx="41">
                  <c:v>17.28</c:v>
                </c:pt>
                <c:pt idx="42">
                  <c:v>16.97</c:v>
                </c:pt>
                <c:pt idx="43">
                  <c:v>16.88</c:v>
                </c:pt>
              </c:numCache>
            </c:numRef>
          </c:val>
          <c:extLst>
            <c:ext xmlns:c16="http://schemas.microsoft.com/office/drawing/2014/chart" uri="{C3380CC4-5D6E-409C-BE32-E72D297353CC}">
              <c16:uniqueId val="{00000004-C5F4-41D1-A591-4C80A5CCE18C}"/>
            </c:ext>
          </c:extLst>
        </c:ser>
        <c:dLbls>
          <c:showLegendKey val="0"/>
          <c:showVal val="0"/>
          <c:showCatName val="0"/>
          <c:showSerName val="0"/>
          <c:showPercent val="0"/>
          <c:showBubbleSize val="0"/>
        </c:dLbls>
        <c:axId val="460206111"/>
        <c:axId val="460213311"/>
      </c:radarChart>
      <c:catAx>
        <c:axId val="4602061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13311"/>
        <c:crosses val="autoZero"/>
        <c:auto val="1"/>
        <c:lblAlgn val="ctr"/>
        <c:lblOffset val="100"/>
        <c:noMultiLvlLbl val="0"/>
      </c:catAx>
      <c:valAx>
        <c:axId val="46021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60206111"/>
        <c:crosses val="autoZero"/>
        <c:crossBetween val="between"/>
        <c:min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day'!$AK$51:$AK$94</c:f>
              <c:numCache>
                <c:formatCode>General</c:formatCode>
                <c:ptCount val="44"/>
                <c:pt idx="0">
                  <c:v>7.71</c:v>
                </c:pt>
                <c:pt idx="1">
                  <c:v>7.79</c:v>
                </c:pt>
                <c:pt idx="2">
                  <c:v>7.86</c:v>
                </c:pt>
                <c:pt idx="3">
                  <c:v>7.84</c:v>
                </c:pt>
                <c:pt idx="4">
                  <c:v>5.65</c:v>
                </c:pt>
                <c:pt idx="5">
                  <c:v>7.34</c:v>
                </c:pt>
                <c:pt idx="6">
                  <c:v>9.35</c:v>
                </c:pt>
                <c:pt idx="7">
                  <c:v>9.61</c:v>
                </c:pt>
                <c:pt idx="8">
                  <c:v>8.1999999999999993</c:v>
                </c:pt>
                <c:pt idx="9">
                  <c:v>8.11</c:v>
                </c:pt>
                <c:pt idx="10">
                  <c:v>8.1300000000000008</c:v>
                </c:pt>
                <c:pt idx="11">
                  <c:v>7.15</c:v>
                </c:pt>
                <c:pt idx="12">
                  <c:v>6.27</c:v>
                </c:pt>
                <c:pt idx="13">
                  <c:v>8.59</c:v>
                </c:pt>
                <c:pt idx="14">
                  <c:v>6.88</c:v>
                </c:pt>
                <c:pt idx="15">
                  <c:v>8.1199999999999992</c:v>
                </c:pt>
                <c:pt idx="16">
                  <c:v>9.75</c:v>
                </c:pt>
                <c:pt idx="17">
                  <c:v>8.0399999999999991</c:v>
                </c:pt>
                <c:pt idx="18">
                  <c:v>10.82</c:v>
                </c:pt>
                <c:pt idx="19">
                  <c:v>10.23</c:v>
                </c:pt>
                <c:pt idx="20">
                  <c:v>9.44</c:v>
                </c:pt>
                <c:pt idx="21">
                  <c:v>9.48</c:v>
                </c:pt>
                <c:pt idx="22">
                  <c:v>8.56</c:v>
                </c:pt>
                <c:pt idx="23">
                  <c:v>8.93</c:v>
                </c:pt>
                <c:pt idx="24">
                  <c:v>8.41</c:v>
                </c:pt>
                <c:pt idx="25">
                  <c:v>8.81</c:v>
                </c:pt>
                <c:pt idx="26">
                  <c:v>10.41</c:v>
                </c:pt>
                <c:pt idx="27">
                  <c:v>9.41</c:v>
                </c:pt>
                <c:pt idx="28">
                  <c:v>9.51</c:v>
                </c:pt>
                <c:pt idx="29">
                  <c:v>9.07</c:v>
                </c:pt>
                <c:pt idx="30">
                  <c:v>11.17</c:v>
                </c:pt>
                <c:pt idx="31">
                  <c:v>9.32</c:v>
                </c:pt>
                <c:pt idx="32">
                  <c:v>11.17</c:v>
                </c:pt>
                <c:pt idx="33">
                  <c:v>8.7799999999999994</c:v>
                </c:pt>
                <c:pt idx="34">
                  <c:v>10.7</c:v>
                </c:pt>
                <c:pt idx="35">
                  <c:v>11.93</c:v>
                </c:pt>
                <c:pt idx="36">
                  <c:v>10.76</c:v>
                </c:pt>
                <c:pt idx="37">
                  <c:v>12</c:v>
                </c:pt>
                <c:pt idx="38">
                  <c:v>10.8</c:v>
                </c:pt>
                <c:pt idx="39">
                  <c:v>11.1</c:v>
                </c:pt>
                <c:pt idx="40">
                  <c:v>11.52</c:v>
                </c:pt>
                <c:pt idx="41">
                  <c:v>11.83</c:v>
                </c:pt>
                <c:pt idx="42">
                  <c:v>11.18</c:v>
                </c:pt>
                <c:pt idx="43">
                  <c:v>11.01</c:v>
                </c:pt>
              </c:numCache>
            </c:numRef>
          </c:val>
          <c:extLst>
            <c:ext xmlns:c16="http://schemas.microsoft.com/office/drawing/2014/chart" uri="{C3380CC4-5D6E-409C-BE32-E72D297353CC}">
              <c16:uniqueId val="{00000000-5365-4CE7-AA56-9B0491DD70E2}"/>
            </c:ext>
          </c:extLst>
        </c:ser>
        <c:ser>
          <c:idx val="1"/>
          <c:order val="1"/>
          <c:spPr>
            <a:ln w="28575" cap="rnd">
              <a:solidFill>
                <a:schemeClr val="tx1"/>
              </a:solidFill>
              <a:round/>
            </a:ln>
            <a:effectLst/>
          </c:spPr>
          <c:marker>
            <c:symbol val="none"/>
          </c:marker>
          <c:val>
            <c:numRef>
              <c:f>'Discom. hours per summer day'!$AL$51:$AL$94</c:f>
              <c:numCache>
                <c:formatCode>General</c:formatCode>
                <c:ptCount val="44"/>
                <c:pt idx="0">
                  <c:v>15.59</c:v>
                </c:pt>
                <c:pt idx="1">
                  <c:v>16.22</c:v>
                </c:pt>
                <c:pt idx="2">
                  <c:v>17.010000000000002</c:v>
                </c:pt>
                <c:pt idx="3">
                  <c:v>17.05</c:v>
                </c:pt>
                <c:pt idx="4">
                  <c:v>15.14</c:v>
                </c:pt>
                <c:pt idx="5">
                  <c:v>16.04</c:v>
                </c:pt>
                <c:pt idx="6">
                  <c:v>17.41</c:v>
                </c:pt>
                <c:pt idx="7">
                  <c:v>18.190000000000001</c:v>
                </c:pt>
                <c:pt idx="8">
                  <c:v>17.02</c:v>
                </c:pt>
                <c:pt idx="9">
                  <c:v>16.12</c:v>
                </c:pt>
                <c:pt idx="10">
                  <c:v>16.27</c:v>
                </c:pt>
                <c:pt idx="11">
                  <c:v>15.59</c:v>
                </c:pt>
                <c:pt idx="12">
                  <c:v>15.08</c:v>
                </c:pt>
                <c:pt idx="13">
                  <c:v>16.59</c:v>
                </c:pt>
                <c:pt idx="14">
                  <c:v>16.46</c:v>
                </c:pt>
                <c:pt idx="15">
                  <c:v>16.61</c:v>
                </c:pt>
                <c:pt idx="16">
                  <c:v>18.18</c:v>
                </c:pt>
                <c:pt idx="17">
                  <c:v>16.690000000000001</c:v>
                </c:pt>
                <c:pt idx="18">
                  <c:v>19.23</c:v>
                </c:pt>
                <c:pt idx="19">
                  <c:v>19.16</c:v>
                </c:pt>
                <c:pt idx="20">
                  <c:v>18.38</c:v>
                </c:pt>
                <c:pt idx="21">
                  <c:v>18.05</c:v>
                </c:pt>
                <c:pt idx="22">
                  <c:v>17.98</c:v>
                </c:pt>
                <c:pt idx="23">
                  <c:v>17.899999999999999</c:v>
                </c:pt>
                <c:pt idx="24">
                  <c:v>17.239999999999998</c:v>
                </c:pt>
                <c:pt idx="25">
                  <c:v>17.82</c:v>
                </c:pt>
                <c:pt idx="26">
                  <c:v>18.920000000000002</c:v>
                </c:pt>
                <c:pt idx="27">
                  <c:v>18.7</c:v>
                </c:pt>
                <c:pt idx="28">
                  <c:v>18.489999999999998</c:v>
                </c:pt>
                <c:pt idx="29">
                  <c:v>17.63</c:v>
                </c:pt>
                <c:pt idx="30">
                  <c:v>19.41</c:v>
                </c:pt>
                <c:pt idx="31">
                  <c:v>18.05</c:v>
                </c:pt>
                <c:pt idx="32">
                  <c:v>19.41</c:v>
                </c:pt>
                <c:pt idx="33">
                  <c:v>16.66</c:v>
                </c:pt>
                <c:pt idx="34">
                  <c:v>18.45</c:v>
                </c:pt>
                <c:pt idx="35">
                  <c:v>19.73</c:v>
                </c:pt>
                <c:pt idx="36">
                  <c:v>19.07</c:v>
                </c:pt>
                <c:pt idx="37">
                  <c:v>19.93</c:v>
                </c:pt>
                <c:pt idx="38">
                  <c:v>19.329999999999998</c:v>
                </c:pt>
                <c:pt idx="39">
                  <c:v>19.239999999999998</c:v>
                </c:pt>
                <c:pt idx="40">
                  <c:v>18.7</c:v>
                </c:pt>
                <c:pt idx="41">
                  <c:v>19.39</c:v>
                </c:pt>
                <c:pt idx="42">
                  <c:v>18.760000000000002</c:v>
                </c:pt>
                <c:pt idx="43">
                  <c:v>19.22</c:v>
                </c:pt>
              </c:numCache>
            </c:numRef>
          </c:val>
          <c:extLst>
            <c:ext xmlns:c16="http://schemas.microsoft.com/office/drawing/2014/chart" uri="{C3380CC4-5D6E-409C-BE32-E72D297353CC}">
              <c16:uniqueId val="{00000001-5365-4CE7-AA56-9B0491DD70E2}"/>
            </c:ext>
          </c:extLst>
        </c:ser>
        <c:ser>
          <c:idx val="2"/>
          <c:order val="2"/>
          <c:spPr>
            <a:ln w="28575" cap="rnd">
              <a:solidFill>
                <a:srgbClr val="00B050"/>
              </a:solidFill>
              <a:round/>
            </a:ln>
            <a:effectLst/>
          </c:spPr>
          <c:marker>
            <c:symbol val="none"/>
          </c:marker>
          <c:val>
            <c:numRef>
              <c:f>'Discom. hours per summer day'!$AM$51:$AM$94</c:f>
              <c:numCache>
                <c:formatCode>General</c:formatCode>
                <c:ptCount val="44"/>
                <c:pt idx="0">
                  <c:v>12.17</c:v>
                </c:pt>
                <c:pt idx="1">
                  <c:v>13.02</c:v>
                </c:pt>
                <c:pt idx="2">
                  <c:v>13.59</c:v>
                </c:pt>
                <c:pt idx="3">
                  <c:v>13.75</c:v>
                </c:pt>
                <c:pt idx="4">
                  <c:v>12.02</c:v>
                </c:pt>
                <c:pt idx="5">
                  <c:v>13.5</c:v>
                </c:pt>
                <c:pt idx="6">
                  <c:v>14.22</c:v>
                </c:pt>
                <c:pt idx="7">
                  <c:v>14.92</c:v>
                </c:pt>
                <c:pt idx="8">
                  <c:v>13.97</c:v>
                </c:pt>
                <c:pt idx="9">
                  <c:v>13.1</c:v>
                </c:pt>
                <c:pt idx="10">
                  <c:v>13.27</c:v>
                </c:pt>
                <c:pt idx="11">
                  <c:v>12.29</c:v>
                </c:pt>
                <c:pt idx="12">
                  <c:v>11.39</c:v>
                </c:pt>
                <c:pt idx="13">
                  <c:v>13.17</c:v>
                </c:pt>
                <c:pt idx="14">
                  <c:v>12.86</c:v>
                </c:pt>
                <c:pt idx="15">
                  <c:v>13.43</c:v>
                </c:pt>
                <c:pt idx="16">
                  <c:v>14.54</c:v>
                </c:pt>
                <c:pt idx="17">
                  <c:v>13.22</c:v>
                </c:pt>
                <c:pt idx="18">
                  <c:v>15.8</c:v>
                </c:pt>
                <c:pt idx="19">
                  <c:v>15.48</c:v>
                </c:pt>
                <c:pt idx="20">
                  <c:v>14.94</c:v>
                </c:pt>
                <c:pt idx="21">
                  <c:v>14.77</c:v>
                </c:pt>
                <c:pt idx="22">
                  <c:v>14.24</c:v>
                </c:pt>
                <c:pt idx="23">
                  <c:v>14.39</c:v>
                </c:pt>
                <c:pt idx="24">
                  <c:v>13.52</c:v>
                </c:pt>
                <c:pt idx="25">
                  <c:v>14.29</c:v>
                </c:pt>
                <c:pt idx="26">
                  <c:v>15.37</c:v>
                </c:pt>
                <c:pt idx="27">
                  <c:v>14.9</c:v>
                </c:pt>
                <c:pt idx="28">
                  <c:v>14.6</c:v>
                </c:pt>
                <c:pt idx="29">
                  <c:v>14.14</c:v>
                </c:pt>
                <c:pt idx="30">
                  <c:v>15.8</c:v>
                </c:pt>
                <c:pt idx="31">
                  <c:v>14.42</c:v>
                </c:pt>
                <c:pt idx="32">
                  <c:v>15.8</c:v>
                </c:pt>
                <c:pt idx="33">
                  <c:v>13.08</c:v>
                </c:pt>
                <c:pt idx="34">
                  <c:v>14.93</c:v>
                </c:pt>
                <c:pt idx="35">
                  <c:v>16.329999999999998</c:v>
                </c:pt>
                <c:pt idx="36">
                  <c:v>15.31</c:v>
                </c:pt>
                <c:pt idx="37">
                  <c:v>16.440000000000001</c:v>
                </c:pt>
                <c:pt idx="38">
                  <c:v>15.41</c:v>
                </c:pt>
                <c:pt idx="39">
                  <c:v>15.22</c:v>
                </c:pt>
                <c:pt idx="40">
                  <c:v>15.51</c:v>
                </c:pt>
                <c:pt idx="41">
                  <c:v>16.18</c:v>
                </c:pt>
                <c:pt idx="42">
                  <c:v>15.34</c:v>
                </c:pt>
                <c:pt idx="43">
                  <c:v>15.59</c:v>
                </c:pt>
              </c:numCache>
            </c:numRef>
          </c:val>
          <c:extLst>
            <c:ext xmlns:c16="http://schemas.microsoft.com/office/drawing/2014/chart" uri="{C3380CC4-5D6E-409C-BE32-E72D297353CC}">
              <c16:uniqueId val="{00000002-5365-4CE7-AA56-9B0491DD70E2}"/>
            </c:ext>
          </c:extLst>
        </c:ser>
        <c:ser>
          <c:idx val="3"/>
          <c:order val="3"/>
          <c:spPr>
            <a:ln w="28575" cap="rnd">
              <a:solidFill>
                <a:srgbClr val="C00000"/>
              </a:solidFill>
              <a:round/>
            </a:ln>
            <a:effectLst/>
          </c:spPr>
          <c:marker>
            <c:symbol val="none"/>
          </c:marker>
          <c:val>
            <c:numRef>
              <c:f>'Discom. hours per summer day'!$AN$51:$AN$94</c:f>
              <c:numCache>
                <c:formatCode>General</c:formatCode>
                <c:ptCount val="44"/>
                <c:pt idx="0">
                  <c:v>5.22</c:v>
                </c:pt>
                <c:pt idx="1">
                  <c:v>5.5</c:v>
                </c:pt>
                <c:pt idx="2">
                  <c:v>4.78</c:v>
                </c:pt>
                <c:pt idx="3">
                  <c:v>4.75</c:v>
                </c:pt>
                <c:pt idx="4">
                  <c:v>2.48</c:v>
                </c:pt>
                <c:pt idx="5">
                  <c:v>4.3099999999999996</c:v>
                </c:pt>
                <c:pt idx="6">
                  <c:v>6.44</c:v>
                </c:pt>
                <c:pt idx="7">
                  <c:v>6.59</c:v>
                </c:pt>
                <c:pt idx="8">
                  <c:v>5.31</c:v>
                </c:pt>
                <c:pt idx="9">
                  <c:v>5.68</c:v>
                </c:pt>
                <c:pt idx="10">
                  <c:v>5.33</c:v>
                </c:pt>
                <c:pt idx="11">
                  <c:v>4.8</c:v>
                </c:pt>
                <c:pt idx="12">
                  <c:v>3.92</c:v>
                </c:pt>
                <c:pt idx="13">
                  <c:v>6.09</c:v>
                </c:pt>
                <c:pt idx="14">
                  <c:v>4.16</c:v>
                </c:pt>
                <c:pt idx="15">
                  <c:v>5.42</c:v>
                </c:pt>
                <c:pt idx="16">
                  <c:v>7.05</c:v>
                </c:pt>
                <c:pt idx="17">
                  <c:v>5.05</c:v>
                </c:pt>
                <c:pt idx="18">
                  <c:v>8.4600000000000009</c:v>
                </c:pt>
                <c:pt idx="19">
                  <c:v>7.48</c:v>
                </c:pt>
                <c:pt idx="20">
                  <c:v>6.27</c:v>
                </c:pt>
                <c:pt idx="21">
                  <c:v>6.78</c:v>
                </c:pt>
                <c:pt idx="22">
                  <c:v>5.88</c:v>
                </c:pt>
                <c:pt idx="23">
                  <c:v>6.21</c:v>
                </c:pt>
                <c:pt idx="24">
                  <c:v>5.9</c:v>
                </c:pt>
                <c:pt idx="25">
                  <c:v>5.84</c:v>
                </c:pt>
                <c:pt idx="26">
                  <c:v>7.86</c:v>
                </c:pt>
                <c:pt idx="27">
                  <c:v>6.78</c:v>
                </c:pt>
                <c:pt idx="28">
                  <c:v>7.16</c:v>
                </c:pt>
                <c:pt idx="29">
                  <c:v>6.55</c:v>
                </c:pt>
                <c:pt idx="30">
                  <c:v>8.5299999999999994</c:v>
                </c:pt>
                <c:pt idx="31">
                  <c:v>6.48</c:v>
                </c:pt>
                <c:pt idx="32">
                  <c:v>8.5299999999999994</c:v>
                </c:pt>
                <c:pt idx="33">
                  <c:v>6.14</c:v>
                </c:pt>
                <c:pt idx="34">
                  <c:v>8.16</c:v>
                </c:pt>
                <c:pt idx="35">
                  <c:v>9.26</c:v>
                </c:pt>
                <c:pt idx="36">
                  <c:v>8.41</c:v>
                </c:pt>
                <c:pt idx="37">
                  <c:v>9.56</c:v>
                </c:pt>
                <c:pt idx="38">
                  <c:v>8.24</c:v>
                </c:pt>
                <c:pt idx="39">
                  <c:v>8.61</c:v>
                </c:pt>
                <c:pt idx="40">
                  <c:v>9.4600000000000009</c:v>
                </c:pt>
                <c:pt idx="41">
                  <c:v>9.48</c:v>
                </c:pt>
                <c:pt idx="42">
                  <c:v>9.2100000000000009</c:v>
                </c:pt>
                <c:pt idx="43">
                  <c:v>8.68</c:v>
                </c:pt>
              </c:numCache>
            </c:numRef>
          </c:val>
          <c:extLst>
            <c:ext xmlns:c16="http://schemas.microsoft.com/office/drawing/2014/chart" uri="{C3380CC4-5D6E-409C-BE32-E72D297353CC}">
              <c16:uniqueId val="{00000003-5365-4CE7-AA56-9B0491DD70E2}"/>
            </c:ext>
          </c:extLst>
        </c:ser>
        <c:ser>
          <c:idx val="4"/>
          <c:order val="4"/>
          <c:spPr>
            <a:ln w="28575" cap="rnd">
              <a:solidFill>
                <a:schemeClr val="accent5"/>
              </a:solidFill>
              <a:round/>
            </a:ln>
            <a:effectLst/>
          </c:spPr>
          <c:marker>
            <c:symbol val="none"/>
          </c:marker>
          <c:val>
            <c:numRef>
              <c:f>'Discom. hours per summer day'!$AO$51:$AO$94</c:f>
              <c:numCache>
                <c:formatCode>General</c:formatCode>
                <c:ptCount val="44"/>
                <c:pt idx="0">
                  <c:v>18.93</c:v>
                </c:pt>
                <c:pt idx="1">
                  <c:v>18.61</c:v>
                </c:pt>
                <c:pt idx="2">
                  <c:v>20.12</c:v>
                </c:pt>
                <c:pt idx="3">
                  <c:v>19.97</c:v>
                </c:pt>
                <c:pt idx="4">
                  <c:v>16.8</c:v>
                </c:pt>
                <c:pt idx="5">
                  <c:v>18.18</c:v>
                </c:pt>
                <c:pt idx="6">
                  <c:v>19.690000000000001</c:v>
                </c:pt>
                <c:pt idx="7">
                  <c:v>20.56</c:v>
                </c:pt>
                <c:pt idx="8">
                  <c:v>19.18</c:v>
                </c:pt>
                <c:pt idx="9">
                  <c:v>19.670000000000002</c:v>
                </c:pt>
                <c:pt idx="10">
                  <c:v>18.54</c:v>
                </c:pt>
                <c:pt idx="11">
                  <c:v>18.91</c:v>
                </c:pt>
                <c:pt idx="12">
                  <c:v>18.329999999999998</c:v>
                </c:pt>
                <c:pt idx="13">
                  <c:v>20.21</c:v>
                </c:pt>
                <c:pt idx="14">
                  <c:v>19.989999999999998</c:v>
                </c:pt>
                <c:pt idx="15">
                  <c:v>19.89</c:v>
                </c:pt>
                <c:pt idx="16">
                  <c:v>21.25</c:v>
                </c:pt>
                <c:pt idx="17">
                  <c:v>19.79</c:v>
                </c:pt>
                <c:pt idx="18">
                  <c:v>21.61</c:v>
                </c:pt>
                <c:pt idx="19">
                  <c:v>21.27</c:v>
                </c:pt>
                <c:pt idx="20">
                  <c:v>20.12</c:v>
                </c:pt>
                <c:pt idx="21">
                  <c:v>20.309999999999999</c:v>
                </c:pt>
                <c:pt idx="22">
                  <c:v>20.98</c:v>
                </c:pt>
                <c:pt idx="23">
                  <c:v>20.52</c:v>
                </c:pt>
                <c:pt idx="24">
                  <c:v>19.809999999999999</c:v>
                </c:pt>
                <c:pt idx="25">
                  <c:v>20.69</c:v>
                </c:pt>
                <c:pt idx="26">
                  <c:v>21.53</c:v>
                </c:pt>
                <c:pt idx="27">
                  <c:v>21.58</c:v>
                </c:pt>
                <c:pt idx="28">
                  <c:v>20.89</c:v>
                </c:pt>
                <c:pt idx="29">
                  <c:v>21.15</c:v>
                </c:pt>
                <c:pt idx="30">
                  <c:v>22.27</c:v>
                </c:pt>
                <c:pt idx="31">
                  <c:v>21.46</c:v>
                </c:pt>
                <c:pt idx="32">
                  <c:v>22.27</c:v>
                </c:pt>
                <c:pt idx="33">
                  <c:v>20.86</c:v>
                </c:pt>
                <c:pt idx="34">
                  <c:v>21.86</c:v>
                </c:pt>
                <c:pt idx="35">
                  <c:v>22.31</c:v>
                </c:pt>
                <c:pt idx="36">
                  <c:v>21.35</c:v>
                </c:pt>
                <c:pt idx="37">
                  <c:v>22.1</c:v>
                </c:pt>
                <c:pt idx="38">
                  <c:v>22.48</c:v>
                </c:pt>
                <c:pt idx="39">
                  <c:v>22.4</c:v>
                </c:pt>
                <c:pt idx="40">
                  <c:v>21.8</c:v>
                </c:pt>
                <c:pt idx="41">
                  <c:v>21.48</c:v>
                </c:pt>
                <c:pt idx="42">
                  <c:v>21.01</c:v>
                </c:pt>
                <c:pt idx="43">
                  <c:v>22.19</c:v>
                </c:pt>
              </c:numCache>
            </c:numRef>
          </c:val>
          <c:extLst>
            <c:ext xmlns:c16="http://schemas.microsoft.com/office/drawing/2014/chart" uri="{C3380CC4-5D6E-409C-BE32-E72D297353CC}">
              <c16:uniqueId val="{00000004-5365-4CE7-AA56-9B0491DD70E2}"/>
            </c:ext>
          </c:extLst>
        </c:ser>
        <c:dLbls>
          <c:showLegendKey val="0"/>
          <c:showVal val="0"/>
          <c:showCatName val="0"/>
          <c:showSerName val="0"/>
          <c:showPercent val="0"/>
          <c:showBubbleSize val="0"/>
        </c:dLbls>
        <c:axId val="288399871"/>
        <c:axId val="288391231"/>
      </c:radarChart>
      <c:catAx>
        <c:axId val="288399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1231"/>
        <c:crosses val="autoZero"/>
        <c:auto val="1"/>
        <c:lblAlgn val="ctr"/>
        <c:lblOffset val="100"/>
        <c:noMultiLvlLbl val="0"/>
      </c:catAx>
      <c:valAx>
        <c:axId val="28839123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839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34011373578304"/>
          <c:y val="0.15141221930592008"/>
          <c:w val="0.4722357830271216"/>
          <c:h val="0.78705963837853599"/>
        </c:manualLayout>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day'!$AR$51:$AR$94</c:f>
              <c:numCache>
                <c:formatCode>General</c:formatCode>
                <c:ptCount val="44"/>
                <c:pt idx="0">
                  <c:v>19.29</c:v>
                </c:pt>
                <c:pt idx="1">
                  <c:v>17.38</c:v>
                </c:pt>
                <c:pt idx="2">
                  <c:v>19.64</c:v>
                </c:pt>
                <c:pt idx="3">
                  <c:v>17.75</c:v>
                </c:pt>
                <c:pt idx="4">
                  <c:v>14.98</c:v>
                </c:pt>
                <c:pt idx="5">
                  <c:v>19.690000000000001</c:v>
                </c:pt>
                <c:pt idx="6">
                  <c:v>20.14</c:v>
                </c:pt>
                <c:pt idx="7">
                  <c:v>20.63</c:v>
                </c:pt>
                <c:pt idx="8">
                  <c:v>18.95</c:v>
                </c:pt>
                <c:pt idx="9">
                  <c:v>17.440000000000001</c:v>
                </c:pt>
                <c:pt idx="10">
                  <c:v>18.78</c:v>
                </c:pt>
                <c:pt idx="11">
                  <c:v>15.11</c:v>
                </c:pt>
                <c:pt idx="12">
                  <c:v>18.13</c:v>
                </c:pt>
                <c:pt idx="13">
                  <c:v>18.8</c:v>
                </c:pt>
                <c:pt idx="14">
                  <c:v>18.75</c:v>
                </c:pt>
                <c:pt idx="15">
                  <c:v>19.32</c:v>
                </c:pt>
                <c:pt idx="16">
                  <c:v>20.82</c:v>
                </c:pt>
                <c:pt idx="17">
                  <c:v>19.86</c:v>
                </c:pt>
                <c:pt idx="18">
                  <c:v>21.07</c:v>
                </c:pt>
                <c:pt idx="19">
                  <c:v>20.56</c:v>
                </c:pt>
                <c:pt idx="20">
                  <c:v>19.75</c:v>
                </c:pt>
                <c:pt idx="21">
                  <c:v>19.03</c:v>
                </c:pt>
                <c:pt idx="22">
                  <c:v>20.59</c:v>
                </c:pt>
                <c:pt idx="23">
                  <c:v>19.68</c:v>
                </c:pt>
                <c:pt idx="24">
                  <c:v>18.78</c:v>
                </c:pt>
                <c:pt idx="25">
                  <c:v>20.22</c:v>
                </c:pt>
                <c:pt idx="26">
                  <c:v>21.42</c:v>
                </c:pt>
                <c:pt idx="27">
                  <c:v>21.41</c:v>
                </c:pt>
                <c:pt idx="28">
                  <c:v>18.690000000000001</c:v>
                </c:pt>
                <c:pt idx="29">
                  <c:v>20.05</c:v>
                </c:pt>
                <c:pt idx="30">
                  <c:v>21.26</c:v>
                </c:pt>
                <c:pt idx="31">
                  <c:v>21.07</c:v>
                </c:pt>
                <c:pt idx="32">
                  <c:v>21.26</c:v>
                </c:pt>
                <c:pt idx="33">
                  <c:v>17.8</c:v>
                </c:pt>
                <c:pt idx="34">
                  <c:v>21.27</c:v>
                </c:pt>
                <c:pt idx="35">
                  <c:v>20.85</c:v>
                </c:pt>
                <c:pt idx="36">
                  <c:v>21.28</c:v>
                </c:pt>
                <c:pt idx="37">
                  <c:v>21.13</c:v>
                </c:pt>
                <c:pt idx="38">
                  <c:v>20.81</c:v>
                </c:pt>
                <c:pt idx="39">
                  <c:v>20.75</c:v>
                </c:pt>
                <c:pt idx="40">
                  <c:v>20.93</c:v>
                </c:pt>
                <c:pt idx="41">
                  <c:v>22</c:v>
                </c:pt>
                <c:pt idx="42">
                  <c:v>18.84</c:v>
                </c:pt>
                <c:pt idx="43">
                  <c:v>21.21</c:v>
                </c:pt>
              </c:numCache>
            </c:numRef>
          </c:val>
          <c:extLst>
            <c:ext xmlns:c16="http://schemas.microsoft.com/office/drawing/2014/chart" uri="{C3380CC4-5D6E-409C-BE32-E72D297353CC}">
              <c16:uniqueId val="{00000000-0F1E-4910-95AC-8890E0911B09}"/>
            </c:ext>
          </c:extLst>
        </c:ser>
        <c:ser>
          <c:idx val="1"/>
          <c:order val="1"/>
          <c:spPr>
            <a:ln w="28575" cap="rnd">
              <a:solidFill>
                <a:schemeClr val="tx1"/>
              </a:solidFill>
              <a:round/>
            </a:ln>
            <a:effectLst/>
          </c:spPr>
          <c:marker>
            <c:symbol val="none"/>
          </c:marker>
          <c:val>
            <c:numRef>
              <c:f>'Discom. hours per summer day'!$AS$51:$AS$94</c:f>
              <c:numCache>
                <c:formatCode>General</c:formatCode>
                <c:ptCount val="44"/>
                <c:pt idx="0">
                  <c:v>21.8</c:v>
                </c:pt>
                <c:pt idx="1">
                  <c:v>21.03</c:v>
                </c:pt>
                <c:pt idx="2">
                  <c:v>21.56</c:v>
                </c:pt>
                <c:pt idx="3">
                  <c:v>21.71</c:v>
                </c:pt>
                <c:pt idx="4">
                  <c:v>20.04</c:v>
                </c:pt>
                <c:pt idx="5">
                  <c:v>22.43</c:v>
                </c:pt>
                <c:pt idx="6">
                  <c:v>21.62</c:v>
                </c:pt>
                <c:pt idx="7">
                  <c:v>22.29</c:v>
                </c:pt>
                <c:pt idx="8">
                  <c:v>21.78</c:v>
                </c:pt>
                <c:pt idx="9">
                  <c:v>21.08</c:v>
                </c:pt>
                <c:pt idx="10">
                  <c:v>21.12</c:v>
                </c:pt>
                <c:pt idx="11">
                  <c:v>17.09</c:v>
                </c:pt>
                <c:pt idx="12">
                  <c:v>20.39</c:v>
                </c:pt>
                <c:pt idx="13">
                  <c:v>21.1</c:v>
                </c:pt>
                <c:pt idx="14">
                  <c:v>21.08</c:v>
                </c:pt>
                <c:pt idx="15">
                  <c:v>21.64</c:v>
                </c:pt>
                <c:pt idx="16">
                  <c:v>23.29</c:v>
                </c:pt>
                <c:pt idx="17">
                  <c:v>21.82</c:v>
                </c:pt>
                <c:pt idx="18">
                  <c:v>22.18</c:v>
                </c:pt>
                <c:pt idx="19">
                  <c:v>22.41</c:v>
                </c:pt>
                <c:pt idx="20">
                  <c:v>22.73</c:v>
                </c:pt>
                <c:pt idx="21">
                  <c:v>22.29</c:v>
                </c:pt>
                <c:pt idx="22">
                  <c:v>22.5</c:v>
                </c:pt>
                <c:pt idx="23">
                  <c:v>21.87</c:v>
                </c:pt>
                <c:pt idx="24">
                  <c:v>20.99</c:v>
                </c:pt>
                <c:pt idx="25">
                  <c:v>21.92</c:v>
                </c:pt>
                <c:pt idx="26">
                  <c:v>23.71</c:v>
                </c:pt>
                <c:pt idx="27">
                  <c:v>22.7</c:v>
                </c:pt>
                <c:pt idx="28">
                  <c:v>22.23</c:v>
                </c:pt>
                <c:pt idx="29">
                  <c:v>21.68</c:v>
                </c:pt>
                <c:pt idx="30">
                  <c:v>22.84</c:v>
                </c:pt>
                <c:pt idx="31">
                  <c:v>22.86</c:v>
                </c:pt>
                <c:pt idx="32">
                  <c:v>22.84</c:v>
                </c:pt>
                <c:pt idx="33">
                  <c:v>21.26</c:v>
                </c:pt>
                <c:pt idx="34">
                  <c:v>22.95</c:v>
                </c:pt>
                <c:pt idx="35">
                  <c:v>22.46</c:v>
                </c:pt>
                <c:pt idx="36">
                  <c:v>23.33</c:v>
                </c:pt>
                <c:pt idx="37">
                  <c:v>23.4</c:v>
                </c:pt>
                <c:pt idx="38">
                  <c:v>22.39</c:v>
                </c:pt>
                <c:pt idx="39">
                  <c:v>22.08</c:v>
                </c:pt>
                <c:pt idx="40">
                  <c:v>22</c:v>
                </c:pt>
                <c:pt idx="41">
                  <c:v>23.53</c:v>
                </c:pt>
                <c:pt idx="42">
                  <c:v>20.37</c:v>
                </c:pt>
                <c:pt idx="43">
                  <c:v>22.25</c:v>
                </c:pt>
              </c:numCache>
            </c:numRef>
          </c:val>
          <c:extLst>
            <c:ext xmlns:c16="http://schemas.microsoft.com/office/drawing/2014/chart" uri="{C3380CC4-5D6E-409C-BE32-E72D297353CC}">
              <c16:uniqueId val="{00000001-0F1E-4910-95AC-8890E0911B09}"/>
            </c:ext>
          </c:extLst>
        </c:ser>
        <c:ser>
          <c:idx val="2"/>
          <c:order val="2"/>
          <c:spPr>
            <a:ln w="28575" cap="rnd">
              <a:solidFill>
                <a:srgbClr val="00B050"/>
              </a:solidFill>
              <a:round/>
            </a:ln>
            <a:effectLst/>
          </c:spPr>
          <c:marker>
            <c:symbol val="none"/>
          </c:marker>
          <c:val>
            <c:numRef>
              <c:f>'Discom. hours per summer day'!$AT$51:$AT$94</c:f>
              <c:numCache>
                <c:formatCode>General</c:formatCode>
                <c:ptCount val="44"/>
                <c:pt idx="0">
                  <c:v>21.01</c:v>
                </c:pt>
                <c:pt idx="1">
                  <c:v>20.02</c:v>
                </c:pt>
                <c:pt idx="2">
                  <c:v>21.17</c:v>
                </c:pt>
                <c:pt idx="3">
                  <c:v>20.67</c:v>
                </c:pt>
                <c:pt idx="4">
                  <c:v>18.22</c:v>
                </c:pt>
                <c:pt idx="5">
                  <c:v>21.65</c:v>
                </c:pt>
                <c:pt idx="6">
                  <c:v>21.14</c:v>
                </c:pt>
                <c:pt idx="7">
                  <c:v>21.84</c:v>
                </c:pt>
                <c:pt idx="8">
                  <c:v>21.03</c:v>
                </c:pt>
                <c:pt idx="9">
                  <c:v>19.809999999999999</c:v>
                </c:pt>
                <c:pt idx="10">
                  <c:v>20.43</c:v>
                </c:pt>
                <c:pt idx="11">
                  <c:v>16.350000000000001</c:v>
                </c:pt>
                <c:pt idx="12">
                  <c:v>19.809999999999999</c:v>
                </c:pt>
                <c:pt idx="13">
                  <c:v>20.5</c:v>
                </c:pt>
                <c:pt idx="14">
                  <c:v>20.14</c:v>
                </c:pt>
                <c:pt idx="15">
                  <c:v>20.38</c:v>
                </c:pt>
                <c:pt idx="16">
                  <c:v>22.61</c:v>
                </c:pt>
                <c:pt idx="17">
                  <c:v>21.04</c:v>
                </c:pt>
                <c:pt idx="18">
                  <c:v>21.91</c:v>
                </c:pt>
                <c:pt idx="19">
                  <c:v>21.84</c:v>
                </c:pt>
                <c:pt idx="20">
                  <c:v>22.24</c:v>
                </c:pt>
                <c:pt idx="21">
                  <c:v>21.31</c:v>
                </c:pt>
                <c:pt idx="22">
                  <c:v>22.24</c:v>
                </c:pt>
                <c:pt idx="23">
                  <c:v>21.31</c:v>
                </c:pt>
                <c:pt idx="24">
                  <c:v>20.23</c:v>
                </c:pt>
                <c:pt idx="25">
                  <c:v>21.41</c:v>
                </c:pt>
                <c:pt idx="26">
                  <c:v>23.44</c:v>
                </c:pt>
                <c:pt idx="27">
                  <c:v>22.36</c:v>
                </c:pt>
                <c:pt idx="28">
                  <c:v>21.22</c:v>
                </c:pt>
                <c:pt idx="29">
                  <c:v>21.32</c:v>
                </c:pt>
                <c:pt idx="30">
                  <c:v>22.36</c:v>
                </c:pt>
                <c:pt idx="31">
                  <c:v>22.57</c:v>
                </c:pt>
                <c:pt idx="32">
                  <c:v>22.36</c:v>
                </c:pt>
                <c:pt idx="33">
                  <c:v>20.27</c:v>
                </c:pt>
                <c:pt idx="34">
                  <c:v>22.42</c:v>
                </c:pt>
                <c:pt idx="35">
                  <c:v>22.02</c:v>
                </c:pt>
                <c:pt idx="36">
                  <c:v>22.67</c:v>
                </c:pt>
                <c:pt idx="37">
                  <c:v>23</c:v>
                </c:pt>
                <c:pt idx="38">
                  <c:v>21.57</c:v>
                </c:pt>
                <c:pt idx="39">
                  <c:v>21.5</c:v>
                </c:pt>
                <c:pt idx="40">
                  <c:v>21.45</c:v>
                </c:pt>
                <c:pt idx="41">
                  <c:v>22.88</c:v>
                </c:pt>
                <c:pt idx="42">
                  <c:v>19.760000000000002</c:v>
                </c:pt>
                <c:pt idx="43">
                  <c:v>21.89</c:v>
                </c:pt>
              </c:numCache>
            </c:numRef>
          </c:val>
          <c:extLst>
            <c:ext xmlns:c16="http://schemas.microsoft.com/office/drawing/2014/chart" uri="{C3380CC4-5D6E-409C-BE32-E72D297353CC}">
              <c16:uniqueId val="{00000002-0F1E-4910-95AC-8890E0911B09}"/>
            </c:ext>
          </c:extLst>
        </c:ser>
        <c:ser>
          <c:idx val="3"/>
          <c:order val="3"/>
          <c:spPr>
            <a:ln w="28575" cap="rnd">
              <a:solidFill>
                <a:srgbClr val="C00000"/>
              </a:solidFill>
              <a:round/>
            </a:ln>
            <a:effectLst/>
          </c:spPr>
          <c:marker>
            <c:symbol val="none"/>
          </c:marker>
          <c:val>
            <c:numRef>
              <c:f>'Discom. hours per summer day'!$AU$51:$AU$94</c:f>
              <c:numCache>
                <c:formatCode>General</c:formatCode>
                <c:ptCount val="44"/>
                <c:pt idx="0">
                  <c:v>18.41</c:v>
                </c:pt>
                <c:pt idx="1">
                  <c:v>16.79</c:v>
                </c:pt>
                <c:pt idx="2">
                  <c:v>19.059999999999999</c:v>
                </c:pt>
                <c:pt idx="3">
                  <c:v>17.16</c:v>
                </c:pt>
                <c:pt idx="4">
                  <c:v>14.21</c:v>
                </c:pt>
                <c:pt idx="5">
                  <c:v>18.86</c:v>
                </c:pt>
                <c:pt idx="6">
                  <c:v>19.54</c:v>
                </c:pt>
                <c:pt idx="7">
                  <c:v>19.96</c:v>
                </c:pt>
                <c:pt idx="8">
                  <c:v>18.440000000000001</c:v>
                </c:pt>
                <c:pt idx="9">
                  <c:v>16.66</c:v>
                </c:pt>
                <c:pt idx="10">
                  <c:v>18.239999999999998</c:v>
                </c:pt>
                <c:pt idx="11">
                  <c:v>14.86</c:v>
                </c:pt>
                <c:pt idx="12">
                  <c:v>17.18</c:v>
                </c:pt>
                <c:pt idx="13">
                  <c:v>18.12</c:v>
                </c:pt>
                <c:pt idx="14">
                  <c:v>18.079999999999998</c:v>
                </c:pt>
                <c:pt idx="15">
                  <c:v>18.96</c:v>
                </c:pt>
                <c:pt idx="16">
                  <c:v>20.47</c:v>
                </c:pt>
                <c:pt idx="17">
                  <c:v>19.46</c:v>
                </c:pt>
                <c:pt idx="18">
                  <c:v>20.89</c:v>
                </c:pt>
                <c:pt idx="19">
                  <c:v>20.22</c:v>
                </c:pt>
                <c:pt idx="20">
                  <c:v>18.84</c:v>
                </c:pt>
                <c:pt idx="21">
                  <c:v>18.37</c:v>
                </c:pt>
                <c:pt idx="22">
                  <c:v>20.22</c:v>
                </c:pt>
                <c:pt idx="23">
                  <c:v>19.34</c:v>
                </c:pt>
                <c:pt idx="24">
                  <c:v>18.12</c:v>
                </c:pt>
                <c:pt idx="25">
                  <c:v>19.86</c:v>
                </c:pt>
                <c:pt idx="26">
                  <c:v>20.79</c:v>
                </c:pt>
                <c:pt idx="27">
                  <c:v>21.12</c:v>
                </c:pt>
                <c:pt idx="28">
                  <c:v>18.09</c:v>
                </c:pt>
                <c:pt idx="29">
                  <c:v>19.71</c:v>
                </c:pt>
                <c:pt idx="30">
                  <c:v>20.98</c:v>
                </c:pt>
                <c:pt idx="31">
                  <c:v>20.52</c:v>
                </c:pt>
                <c:pt idx="32">
                  <c:v>20.98</c:v>
                </c:pt>
                <c:pt idx="33">
                  <c:v>17.22</c:v>
                </c:pt>
                <c:pt idx="34">
                  <c:v>20.94</c:v>
                </c:pt>
                <c:pt idx="35">
                  <c:v>20.58</c:v>
                </c:pt>
                <c:pt idx="36">
                  <c:v>20.96</c:v>
                </c:pt>
                <c:pt idx="37">
                  <c:v>20.65</c:v>
                </c:pt>
                <c:pt idx="38">
                  <c:v>20.73</c:v>
                </c:pt>
                <c:pt idx="39">
                  <c:v>20.67</c:v>
                </c:pt>
                <c:pt idx="40">
                  <c:v>20.84</c:v>
                </c:pt>
                <c:pt idx="41">
                  <c:v>21.69</c:v>
                </c:pt>
                <c:pt idx="42">
                  <c:v>18.75</c:v>
                </c:pt>
                <c:pt idx="43">
                  <c:v>21.03</c:v>
                </c:pt>
              </c:numCache>
            </c:numRef>
          </c:val>
          <c:extLst>
            <c:ext xmlns:c16="http://schemas.microsoft.com/office/drawing/2014/chart" uri="{C3380CC4-5D6E-409C-BE32-E72D297353CC}">
              <c16:uniqueId val="{00000003-0F1E-4910-95AC-8890E0911B09}"/>
            </c:ext>
          </c:extLst>
        </c:ser>
        <c:ser>
          <c:idx val="4"/>
          <c:order val="4"/>
          <c:spPr>
            <a:ln w="28575" cap="rnd">
              <a:solidFill>
                <a:schemeClr val="accent5"/>
              </a:solidFill>
              <a:round/>
            </a:ln>
            <a:effectLst/>
          </c:spPr>
          <c:marker>
            <c:symbol val="none"/>
          </c:marker>
          <c:val>
            <c:numRef>
              <c:f>'Discom. hours per summer day'!$AV$51:$AV$94</c:f>
              <c:numCache>
                <c:formatCode>General</c:formatCode>
                <c:ptCount val="44"/>
                <c:pt idx="0">
                  <c:v>24</c:v>
                </c:pt>
                <c:pt idx="1">
                  <c:v>24</c:v>
                </c:pt>
                <c:pt idx="2">
                  <c:v>24</c:v>
                </c:pt>
                <c:pt idx="3">
                  <c:v>24</c:v>
                </c:pt>
                <c:pt idx="4">
                  <c:v>23.82</c:v>
                </c:pt>
                <c:pt idx="5">
                  <c:v>24</c:v>
                </c:pt>
                <c:pt idx="6">
                  <c:v>24</c:v>
                </c:pt>
                <c:pt idx="7">
                  <c:v>24</c:v>
                </c:pt>
                <c:pt idx="8">
                  <c:v>24</c:v>
                </c:pt>
                <c:pt idx="9">
                  <c:v>24</c:v>
                </c:pt>
                <c:pt idx="10">
                  <c:v>24</c:v>
                </c:pt>
                <c:pt idx="11">
                  <c:v>23.92</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23.99</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numCache>
            </c:numRef>
          </c:val>
          <c:extLst>
            <c:ext xmlns:c16="http://schemas.microsoft.com/office/drawing/2014/chart" uri="{C3380CC4-5D6E-409C-BE32-E72D297353CC}">
              <c16:uniqueId val="{00000004-0F1E-4910-95AC-8890E0911B09}"/>
            </c:ext>
          </c:extLst>
        </c:ser>
        <c:dLbls>
          <c:showLegendKey val="0"/>
          <c:showVal val="0"/>
          <c:showCatName val="0"/>
          <c:showSerName val="0"/>
          <c:showPercent val="0"/>
          <c:showBubbleSize val="0"/>
        </c:dLbls>
        <c:axId val="378705503"/>
        <c:axId val="378723263"/>
      </c:radarChart>
      <c:catAx>
        <c:axId val="378705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23263"/>
        <c:crosses val="autoZero"/>
        <c:auto val="1"/>
        <c:lblAlgn val="ctr"/>
        <c:lblOffset val="100"/>
        <c:noMultiLvlLbl val="0"/>
      </c:catAx>
      <c:valAx>
        <c:axId val="378723263"/>
        <c:scaling>
          <c:orientation val="minMax"/>
          <c:max val="2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5503"/>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day'!$B$97:$B$140</c:f>
              <c:numCache>
                <c:formatCode>General</c:formatCode>
                <c:ptCount val="44"/>
                <c:pt idx="0">
                  <c:v>4.33</c:v>
                </c:pt>
                <c:pt idx="1">
                  <c:v>4.4400000000000004</c:v>
                </c:pt>
                <c:pt idx="2">
                  <c:v>4.2300000000000004</c:v>
                </c:pt>
                <c:pt idx="3">
                  <c:v>5</c:v>
                </c:pt>
                <c:pt idx="4">
                  <c:v>2.0499999999999998</c:v>
                </c:pt>
                <c:pt idx="5">
                  <c:v>3.6</c:v>
                </c:pt>
                <c:pt idx="6">
                  <c:v>4.6399999999999997</c:v>
                </c:pt>
                <c:pt idx="7">
                  <c:v>5.84</c:v>
                </c:pt>
                <c:pt idx="8">
                  <c:v>5.17</c:v>
                </c:pt>
                <c:pt idx="9">
                  <c:v>4.6100000000000003</c:v>
                </c:pt>
                <c:pt idx="10">
                  <c:v>5.04</c:v>
                </c:pt>
                <c:pt idx="11">
                  <c:v>3.77</c:v>
                </c:pt>
                <c:pt idx="12">
                  <c:v>3.48</c:v>
                </c:pt>
                <c:pt idx="13">
                  <c:v>4.1100000000000003</c:v>
                </c:pt>
                <c:pt idx="14">
                  <c:v>3.22</c:v>
                </c:pt>
                <c:pt idx="15">
                  <c:v>4.67</c:v>
                </c:pt>
                <c:pt idx="16">
                  <c:v>5.9</c:v>
                </c:pt>
                <c:pt idx="17">
                  <c:v>4.8600000000000003</c:v>
                </c:pt>
                <c:pt idx="18">
                  <c:v>8.24</c:v>
                </c:pt>
                <c:pt idx="19">
                  <c:v>6.64</c:v>
                </c:pt>
                <c:pt idx="20">
                  <c:v>5.63</c:v>
                </c:pt>
                <c:pt idx="21">
                  <c:v>6.06</c:v>
                </c:pt>
                <c:pt idx="22">
                  <c:v>6.66</c:v>
                </c:pt>
                <c:pt idx="23">
                  <c:v>6.44</c:v>
                </c:pt>
                <c:pt idx="24">
                  <c:v>5.42</c:v>
                </c:pt>
                <c:pt idx="25">
                  <c:v>5.92</c:v>
                </c:pt>
                <c:pt idx="26">
                  <c:v>6.99</c:v>
                </c:pt>
                <c:pt idx="27">
                  <c:v>6.93</c:v>
                </c:pt>
                <c:pt idx="28">
                  <c:v>7.16</c:v>
                </c:pt>
                <c:pt idx="29">
                  <c:v>7.65</c:v>
                </c:pt>
                <c:pt idx="30">
                  <c:v>8.2200000000000006</c:v>
                </c:pt>
                <c:pt idx="31">
                  <c:v>7.6</c:v>
                </c:pt>
                <c:pt idx="32">
                  <c:v>8.2200000000000006</c:v>
                </c:pt>
                <c:pt idx="33">
                  <c:v>5.51</c:v>
                </c:pt>
                <c:pt idx="34">
                  <c:v>6.86</c:v>
                </c:pt>
                <c:pt idx="35">
                  <c:v>7.71</c:v>
                </c:pt>
                <c:pt idx="36">
                  <c:v>7.84</c:v>
                </c:pt>
                <c:pt idx="37">
                  <c:v>8.4700000000000006</c:v>
                </c:pt>
                <c:pt idx="38">
                  <c:v>7.62</c:v>
                </c:pt>
                <c:pt idx="39">
                  <c:v>7.75</c:v>
                </c:pt>
                <c:pt idx="40">
                  <c:v>8.0399999999999991</c:v>
                </c:pt>
                <c:pt idx="41">
                  <c:v>8.32</c:v>
                </c:pt>
                <c:pt idx="42">
                  <c:v>8.11</c:v>
                </c:pt>
                <c:pt idx="43">
                  <c:v>7.58</c:v>
                </c:pt>
              </c:numCache>
            </c:numRef>
          </c:val>
          <c:extLst>
            <c:ext xmlns:c16="http://schemas.microsoft.com/office/drawing/2014/chart" uri="{C3380CC4-5D6E-409C-BE32-E72D297353CC}">
              <c16:uniqueId val="{00000000-F2B5-4DDE-A26D-B2D4579C69F5}"/>
            </c:ext>
          </c:extLst>
        </c:ser>
        <c:ser>
          <c:idx val="1"/>
          <c:order val="1"/>
          <c:spPr>
            <a:ln w="28575" cap="rnd">
              <a:solidFill>
                <a:schemeClr val="tx1"/>
              </a:solidFill>
              <a:round/>
            </a:ln>
            <a:effectLst/>
          </c:spPr>
          <c:marker>
            <c:symbol val="none"/>
          </c:marker>
          <c:val>
            <c:numRef>
              <c:f>'Discom. hours per summer day'!$C$97:$C$140</c:f>
              <c:numCache>
                <c:formatCode>General</c:formatCode>
                <c:ptCount val="44"/>
                <c:pt idx="0">
                  <c:v>14.03</c:v>
                </c:pt>
                <c:pt idx="1">
                  <c:v>14.09</c:v>
                </c:pt>
                <c:pt idx="2">
                  <c:v>14.12</c:v>
                </c:pt>
                <c:pt idx="3">
                  <c:v>15.12</c:v>
                </c:pt>
                <c:pt idx="4">
                  <c:v>12.46</c:v>
                </c:pt>
                <c:pt idx="5">
                  <c:v>13.67</c:v>
                </c:pt>
                <c:pt idx="6">
                  <c:v>14.24</c:v>
                </c:pt>
                <c:pt idx="7">
                  <c:v>15.9</c:v>
                </c:pt>
                <c:pt idx="8">
                  <c:v>14.48</c:v>
                </c:pt>
                <c:pt idx="9">
                  <c:v>13.88</c:v>
                </c:pt>
                <c:pt idx="10">
                  <c:v>14.48</c:v>
                </c:pt>
                <c:pt idx="11">
                  <c:v>13.22</c:v>
                </c:pt>
                <c:pt idx="12">
                  <c:v>14.11</c:v>
                </c:pt>
                <c:pt idx="13">
                  <c:v>14.09</c:v>
                </c:pt>
                <c:pt idx="14">
                  <c:v>14.12</c:v>
                </c:pt>
                <c:pt idx="15">
                  <c:v>14.61</c:v>
                </c:pt>
                <c:pt idx="16">
                  <c:v>16.309999999999999</c:v>
                </c:pt>
                <c:pt idx="17">
                  <c:v>14.86</c:v>
                </c:pt>
                <c:pt idx="18">
                  <c:v>17.920000000000002</c:v>
                </c:pt>
                <c:pt idx="19">
                  <c:v>16.010000000000002</c:v>
                </c:pt>
                <c:pt idx="20">
                  <c:v>15.91</c:v>
                </c:pt>
                <c:pt idx="21">
                  <c:v>15.85</c:v>
                </c:pt>
                <c:pt idx="22">
                  <c:v>15.57</c:v>
                </c:pt>
                <c:pt idx="23">
                  <c:v>16.079999999999998</c:v>
                </c:pt>
                <c:pt idx="24">
                  <c:v>15.47</c:v>
                </c:pt>
                <c:pt idx="25">
                  <c:v>15.84</c:v>
                </c:pt>
                <c:pt idx="26">
                  <c:v>17.05</c:v>
                </c:pt>
                <c:pt idx="27">
                  <c:v>16.73</c:v>
                </c:pt>
                <c:pt idx="28">
                  <c:v>16.97</c:v>
                </c:pt>
                <c:pt idx="29">
                  <c:v>17.39</c:v>
                </c:pt>
                <c:pt idx="30">
                  <c:v>18.32</c:v>
                </c:pt>
                <c:pt idx="31">
                  <c:v>17.12</c:v>
                </c:pt>
                <c:pt idx="32">
                  <c:v>18.32</c:v>
                </c:pt>
                <c:pt idx="33">
                  <c:v>14.76</c:v>
                </c:pt>
                <c:pt idx="34">
                  <c:v>16.2</c:v>
                </c:pt>
                <c:pt idx="35">
                  <c:v>17.39</c:v>
                </c:pt>
                <c:pt idx="36">
                  <c:v>17.329999999999998</c:v>
                </c:pt>
                <c:pt idx="37">
                  <c:v>18.41</c:v>
                </c:pt>
                <c:pt idx="38">
                  <c:v>17.43</c:v>
                </c:pt>
                <c:pt idx="39">
                  <c:v>17.420000000000002</c:v>
                </c:pt>
                <c:pt idx="40">
                  <c:v>17.5</c:v>
                </c:pt>
                <c:pt idx="41">
                  <c:v>18.260000000000002</c:v>
                </c:pt>
                <c:pt idx="42">
                  <c:v>17.79</c:v>
                </c:pt>
                <c:pt idx="43">
                  <c:v>17.25</c:v>
                </c:pt>
              </c:numCache>
            </c:numRef>
          </c:val>
          <c:extLst>
            <c:ext xmlns:c16="http://schemas.microsoft.com/office/drawing/2014/chart" uri="{C3380CC4-5D6E-409C-BE32-E72D297353CC}">
              <c16:uniqueId val="{00000001-F2B5-4DDE-A26D-B2D4579C69F5}"/>
            </c:ext>
          </c:extLst>
        </c:ser>
        <c:ser>
          <c:idx val="2"/>
          <c:order val="2"/>
          <c:spPr>
            <a:ln w="28575" cap="rnd">
              <a:solidFill>
                <a:srgbClr val="00B050"/>
              </a:solidFill>
              <a:round/>
            </a:ln>
            <a:effectLst/>
          </c:spPr>
          <c:marker>
            <c:symbol val="none"/>
          </c:marker>
          <c:val>
            <c:numRef>
              <c:f>'Discom. hours per summer day'!$D$97:$D$140</c:f>
              <c:numCache>
                <c:formatCode>General</c:formatCode>
                <c:ptCount val="44"/>
                <c:pt idx="0">
                  <c:v>10.83</c:v>
                </c:pt>
                <c:pt idx="1">
                  <c:v>10.67</c:v>
                </c:pt>
                <c:pt idx="2">
                  <c:v>10.48</c:v>
                </c:pt>
                <c:pt idx="3">
                  <c:v>11.33</c:v>
                </c:pt>
                <c:pt idx="4">
                  <c:v>9.5</c:v>
                </c:pt>
                <c:pt idx="5">
                  <c:v>10.08</c:v>
                </c:pt>
                <c:pt idx="6">
                  <c:v>11.04</c:v>
                </c:pt>
                <c:pt idx="7">
                  <c:v>12.14</c:v>
                </c:pt>
                <c:pt idx="8">
                  <c:v>11.61</c:v>
                </c:pt>
                <c:pt idx="9">
                  <c:v>10.98</c:v>
                </c:pt>
                <c:pt idx="10">
                  <c:v>11.24</c:v>
                </c:pt>
                <c:pt idx="11">
                  <c:v>10.02</c:v>
                </c:pt>
                <c:pt idx="12">
                  <c:v>9.92</c:v>
                </c:pt>
                <c:pt idx="13">
                  <c:v>10.57</c:v>
                </c:pt>
                <c:pt idx="14">
                  <c:v>10.31</c:v>
                </c:pt>
                <c:pt idx="15">
                  <c:v>11.03</c:v>
                </c:pt>
                <c:pt idx="16">
                  <c:v>12.39</c:v>
                </c:pt>
                <c:pt idx="17">
                  <c:v>11.4</c:v>
                </c:pt>
                <c:pt idx="18">
                  <c:v>13.99</c:v>
                </c:pt>
                <c:pt idx="19">
                  <c:v>12.98</c:v>
                </c:pt>
                <c:pt idx="20">
                  <c:v>12.42</c:v>
                </c:pt>
                <c:pt idx="21">
                  <c:v>12.44</c:v>
                </c:pt>
                <c:pt idx="22">
                  <c:v>12.92</c:v>
                </c:pt>
                <c:pt idx="23">
                  <c:v>12.95</c:v>
                </c:pt>
                <c:pt idx="24">
                  <c:v>12</c:v>
                </c:pt>
                <c:pt idx="25">
                  <c:v>12.31</c:v>
                </c:pt>
                <c:pt idx="26">
                  <c:v>13.15</c:v>
                </c:pt>
                <c:pt idx="27">
                  <c:v>13.06</c:v>
                </c:pt>
                <c:pt idx="28">
                  <c:v>13.22</c:v>
                </c:pt>
                <c:pt idx="29">
                  <c:v>13.6</c:v>
                </c:pt>
                <c:pt idx="30">
                  <c:v>14.07</c:v>
                </c:pt>
                <c:pt idx="31">
                  <c:v>13.36</c:v>
                </c:pt>
                <c:pt idx="32">
                  <c:v>14.07</c:v>
                </c:pt>
                <c:pt idx="33">
                  <c:v>11.24</c:v>
                </c:pt>
                <c:pt idx="34">
                  <c:v>12.78</c:v>
                </c:pt>
                <c:pt idx="35">
                  <c:v>13.56</c:v>
                </c:pt>
                <c:pt idx="36">
                  <c:v>13.46</c:v>
                </c:pt>
                <c:pt idx="37">
                  <c:v>14.02</c:v>
                </c:pt>
                <c:pt idx="38">
                  <c:v>13.5</c:v>
                </c:pt>
                <c:pt idx="39">
                  <c:v>13.22</c:v>
                </c:pt>
                <c:pt idx="40">
                  <c:v>13.95</c:v>
                </c:pt>
                <c:pt idx="41">
                  <c:v>14.23</c:v>
                </c:pt>
                <c:pt idx="42">
                  <c:v>13.97</c:v>
                </c:pt>
                <c:pt idx="43">
                  <c:v>13.43</c:v>
                </c:pt>
              </c:numCache>
            </c:numRef>
          </c:val>
          <c:extLst>
            <c:ext xmlns:c16="http://schemas.microsoft.com/office/drawing/2014/chart" uri="{C3380CC4-5D6E-409C-BE32-E72D297353CC}">
              <c16:uniqueId val="{00000002-F2B5-4DDE-A26D-B2D4579C69F5}"/>
            </c:ext>
          </c:extLst>
        </c:ser>
        <c:ser>
          <c:idx val="3"/>
          <c:order val="3"/>
          <c:spPr>
            <a:ln w="28575" cap="rnd">
              <a:solidFill>
                <a:srgbClr val="C00000"/>
              </a:solidFill>
              <a:round/>
            </a:ln>
            <a:effectLst/>
          </c:spPr>
          <c:marker>
            <c:symbol val="none"/>
          </c:marker>
          <c:val>
            <c:numRef>
              <c:f>'Discom. hours per summer day'!$E$97:$E$140</c:f>
              <c:numCache>
                <c:formatCode>General</c:formatCode>
                <c:ptCount val="44"/>
                <c:pt idx="0">
                  <c:v>1.03</c:v>
                </c:pt>
                <c:pt idx="1">
                  <c:v>1.58</c:v>
                </c:pt>
                <c:pt idx="2">
                  <c:v>0.72</c:v>
                </c:pt>
                <c:pt idx="3">
                  <c:v>1.87</c:v>
                </c:pt>
                <c:pt idx="4">
                  <c:v>0.02</c:v>
                </c:pt>
                <c:pt idx="5">
                  <c:v>0.46</c:v>
                </c:pt>
                <c:pt idx="6">
                  <c:v>1.58</c:v>
                </c:pt>
                <c:pt idx="7">
                  <c:v>2.67</c:v>
                </c:pt>
                <c:pt idx="8">
                  <c:v>2.02</c:v>
                </c:pt>
                <c:pt idx="9">
                  <c:v>1.2</c:v>
                </c:pt>
                <c:pt idx="10">
                  <c:v>1.39</c:v>
                </c:pt>
                <c:pt idx="11">
                  <c:v>0.78</c:v>
                </c:pt>
                <c:pt idx="12">
                  <c:v>0.75</c:v>
                </c:pt>
                <c:pt idx="13">
                  <c:v>1.25</c:v>
                </c:pt>
                <c:pt idx="14">
                  <c:v>0.63</c:v>
                </c:pt>
                <c:pt idx="15">
                  <c:v>1.06</c:v>
                </c:pt>
                <c:pt idx="16">
                  <c:v>2.86</c:v>
                </c:pt>
                <c:pt idx="17">
                  <c:v>1.49</c:v>
                </c:pt>
                <c:pt idx="18">
                  <c:v>4.95</c:v>
                </c:pt>
                <c:pt idx="19">
                  <c:v>3.09</c:v>
                </c:pt>
                <c:pt idx="20">
                  <c:v>2.71</c:v>
                </c:pt>
                <c:pt idx="21">
                  <c:v>2.7</c:v>
                </c:pt>
                <c:pt idx="22">
                  <c:v>2.77</c:v>
                </c:pt>
                <c:pt idx="23">
                  <c:v>3.68</c:v>
                </c:pt>
                <c:pt idx="24">
                  <c:v>1.82</c:v>
                </c:pt>
                <c:pt idx="25">
                  <c:v>2.79</c:v>
                </c:pt>
                <c:pt idx="26">
                  <c:v>3.39</c:v>
                </c:pt>
                <c:pt idx="27">
                  <c:v>3.5</c:v>
                </c:pt>
                <c:pt idx="28">
                  <c:v>4.28</c:v>
                </c:pt>
                <c:pt idx="29">
                  <c:v>4.5199999999999996</c:v>
                </c:pt>
                <c:pt idx="30">
                  <c:v>5.03</c:v>
                </c:pt>
                <c:pt idx="31">
                  <c:v>4.1399999999999997</c:v>
                </c:pt>
                <c:pt idx="32">
                  <c:v>5.03</c:v>
                </c:pt>
                <c:pt idx="33">
                  <c:v>2.54</c:v>
                </c:pt>
                <c:pt idx="34">
                  <c:v>3.92</c:v>
                </c:pt>
                <c:pt idx="35">
                  <c:v>3.94</c:v>
                </c:pt>
                <c:pt idx="36">
                  <c:v>4.8899999999999997</c:v>
                </c:pt>
                <c:pt idx="37">
                  <c:v>5.14</c:v>
                </c:pt>
                <c:pt idx="38">
                  <c:v>4.26</c:v>
                </c:pt>
                <c:pt idx="39">
                  <c:v>4.28</c:v>
                </c:pt>
                <c:pt idx="40">
                  <c:v>4.37</c:v>
                </c:pt>
                <c:pt idx="41">
                  <c:v>5.49</c:v>
                </c:pt>
                <c:pt idx="42">
                  <c:v>4.82</c:v>
                </c:pt>
                <c:pt idx="43">
                  <c:v>3.93</c:v>
                </c:pt>
              </c:numCache>
            </c:numRef>
          </c:val>
          <c:extLst>
            <c:ext xmlns:c16="http://schemas.microsoft.com/office/drawing/2014/chart" uri="{C3380CC4-5D6E-409C-BE32-E72D297353CC}">
              <c16:uniqueId val="{00000003-F2B5-4DDE-A26D-B2D4579C69F5}"/>
            </c:ext>
          </c:extLst>
        </c:ser>
        <c:ser>
          <c:idx val="4"/>
          <c:order val="4"/>
          <c:spPr>
            <a:ln w="28575" cap="rnd">
              <a:solidFill>
                <a:schemeClr val="accent5"/>
              </a:solidFill>
              <a:round/>
            </a:ln>
            <a:effectLst/>
          </c:spPr>
          <c:marker>
            <c:symbol val="none"/>
          </c:marker>
          <c:val>
            <c:numRef>
              <c:f>'Discom. hours per summer day'!$F$97:$F$140</c:f>
              <c:numCache>
                <c:formatCode>General</c:formatCode>
                <c:ptCount val="44"/>
                <c:pt idx="0">
                  <c:v>15.2</c:v>
                </c:pt>
                <c:pt idx="1">
                  <c:v>15.42</c:v>
                </c:pt>
                <c:pt idx="2">
                  <c:v>15.76</c:v>
                </c:pt>
                <c:pt idx="3">
                  <c:v>17.41</c:v>
                </c:pt>
                <c:pt idx="4">
                  <c:v>13.01</c:v>
                </c:pt>
                <c:pt idx="5">
                  <c:v>14.69</c:v>
                </c:pt>
                <c:pt idx="6">
                  <c:v>15.45</c:v>
                </c:pt>
                <c:pt idx="7">
                  <c:v>17.14</c:v>
                </c:pt>
                <c:pt idx="8">
                  <c:v>15.82</c:v>
                </c:pt>
                <c:pt idx="9">
                  <c:v>14.82</c:v>
                </c:pt>
                <c:pt idx="10">
                  <c:v>15.21</c:v>
                </c:pt>
                <c:pt idx="11">
                  <c:v>14.28</c:v>
                </c:pt>
                <c:pt idx="12">
                  <c:v>15.28</c:v>
                </c:pt>
                <c:pt idx="13">
                  <c:v>15.48</c:v>
                </c:pt>
                <c:pt idx="14">
                  <c:v>15.91</c:v>
                </c:pt>
                <c:pt idx="15">
                  <c:v>15.9</c:v>
                </c:pt>
                <c:pt idx="16">
                  <c:v>18.14</c:v>
                </c:pt>
                <c:pt idx="17">
                  <c:v>16.350000000000001</c:v>
                </c:pt>
                <c:pt idx="18">
                  <c:v>19.89</c:v>
                </c:pt>
                <c:pt idx="19">
                  <c:v>17.170000000000002</c:v>
                </c:pt>
                <c:pt idx="20">
                  <c:v>16.8</c:v>
                </c:pt>
                <c:pt idx="21">
                  <c:v>16.920000000000002</c:v>
                </c:pt>
                <c:pt idx="22">
                  <c:v>16.920000000000002</c:v>
                </c:pt>
                <c:pt idx="23">
                  <c:v>17.53</c:v>
                </c:pt>
                <c:pt idx="24">
                  <c:v>16.61</c:v>
                </c:pt>
                <c:pt idx="25">
                  <c:v>17.579999999999998</c:v>
                </c:pt>
                <c:pt idx="26">
                  <c:v>18.86</c:v>
                </c:pt>
                <c:pt idx="27">
                  <c:v>18.649999999999999</c:v>
                </c:pt>
                <c:pt idx="28">
                  <c:v>19.11</c:v>
                </c:pt>
                <c:pt idx="29">
                  <c:v>20.059999999999999</c:v>
                </c:pt>
                <c:pt idx="30">
                  <c:v>20.91</c:v>
                </c:pt>
                <c:pt idx="31">
                  <c:v>19.22</c:v>
                </c:pt>
                <c:pt idx="32">
                  <c:v>20.91</c:v>
                </c:pt>
                <c:pt idx="33">
                  <c:v>17.29</c:v>
                </c:pt>
                <c:pt idx="34">
                  <c:v>18.350000000000001</c:v>
                </c:pt>
                <c:pt idx="35">
                  <c:v>19.48</c:v>
                </c:pt>
                <c:pt idx="36">
                  <c:v>19.46</c:v>
                </c:pt>
                <c:pt idx="37">
                  <c:v>20.05</c:v>
                </c:pt>
                <c:pt idx="38">
                  <c:v>19.920000000000002</c:v>
                </c:pt>
                <c:pt idx="39">
                  <c:v>20.190000000000001</c:v>
                </c:pt>
                <c:pt idx="40">
                  <c:v>19.23</c:v>
                </c:pt>
                <c:pt idx="41">
                  <c:v>19.489999999999998</c:v>
                </c:pt>
                <c:pt idx="42">
                  <c:v>19.48</c:v>
                </c:pt>
                <c:pt idx="43">
                  <c:v>19.100000000000001</c:v>
                </c:pt>
              </c:numCache>
            </c:numRef>
          </c:val>
          <c:extLst>
            <c:ext xmlns:c16="http://schemas.microsoft.com/office/drawing/2014/chart" uri="{C3380CC4-5D6E-409C-BE32-E72D297353CC}">
              <c16:uniqueId val="{00000004-F2B5-4DDE-A26D-B2D4579C69F5}"/>
            </c:ext>
          </c:extLst>
        </c:ser>
        <c:dLbls>
          <c:showLegendKey val="0"/>
          <c:showVal val="0"/>
          <c:showCatName val="0"/>
          <c:showSerName val="0"/>
          <c:showPercent val="0"/>
          <c:showBubbleSize val="0"/>
        </c:dLbls>
        <c:axId val="402931519"/>
        <c:axId val="402938239"/>
      </c:radarChart>
      <c:catAx>
        <c:axId val="4029315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2938239"/>
        <c:crosses val="autoZero"/>
        <c:auto val="1"/>
        <c:lblAlgn val="ctr"/>
        <c:lblOffset val="100"/>
        <c:noMultiLvlLbl val="0"/>
      </c:catAx>
      <c:valAx>
        <c:axId val="40293823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2931519"/>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Sana'a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day'!$I$97:$I$140</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BA59-498C-886E-C5D69D3A5B73}"/>
            </c:ext>
          </c:extLst>
        </c:ser>
        <c:ser>
          <c:idx val="1"/>
          <c:order val="1"/>
          <c:spPr>
            <a:ln w="28575" cap="rnd">
              <a:solidFill>
                <a:schemeClr val="tx1"/>
              </a:solidFill>
              <a:round/>
            </a:ln>
            <a:effectLst/>
          </c:spPr>
          <c:marker>
            <c:symbol val="none"/>
          </c:marker>
          <c:val>
            <c:numRef>
              <c:f>'Discom. hours per summer day'!$J$97:$J$140</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1-BA59-498C-886E-C5D69D3A5B73}"/>
            </c:ext>
          </c:extLst>
        </c:ser>
        <c:ser>
          <c:idx val="2"/>
          <c:order val="2"/>
          <c:spPr>
            <a:ln w="28575" cap="rnd">
              <a:solidFill>
                <a:srgbClr val="00B050"/>
              </a:solidFill>
              <a:round/>
            </a:ln>
            <a:effectLst/>
          </c:spPr>
          <c:marker>
            <c:symbol val="none"/>
          </c:marker>
          <c:val>
            <c:numRef>
              <c:f>'Discom. hours per summer day'!$K$97:$K$140</c:f>
              <c:numCache>
                <c:formatCode>General</c:formatCode>
                <c:ptCount val="44"/>
                <c:pt idx="0">
                  <c:v>0.14000000000000001</c:v>
                </c:pt>
                <c:pt idx="1">
                  <c:v>0.09</c:v>
                </c:pt>
                <c:pt idx="2">
                  <c:v>0.16</c:v>
                </c:pt>
                <c:pt idx="3">
                  <c:v>0.05</c:v>
                </c:pt>
                <c:pt idx="4">
                  <c:v>0.09</c:v>
                </c:pt>
                <c:pt idx="5">
                  <c:v>0.26</c:v>
                </c:pt>
                <c:pt idx="6">
                  <c:v>0.03</c:v>
                </c:pt>
                <c:pt idx="7">
                  <c:v>0.1</c:v>
                </c:pt>
                <c:pt idx="8">
                  <c:v>0.06</c:v>
                </c:pt>
                <c:pt idx="9">
                  <c:v>0.19</c:v>
                </c:pt>
                <c:pt idx="10">
                  <c:v>0.04</c:v>
                </c:pt>
                <c:pt idx="11">
                  <c:v>0.03</c:v>
                </c:pt>
                <c:pt idx="12">
                  <c:v>0.25</c:v>
                </c:pt>
                <c:pt idx="13">
                  <c:v>0.23</c:v>
                </c:pt>
                <c:pt idx="14">
                  <c:v>0.05</c:v>
                </c:pt>
                <c:pt idx="15">
                  <c:v>7.0000000000000007E-2</c:v>
                </c:pt>
                <c:pt idx="16">
                  <c:v>0.06</c:v>
                </c:pt>
                <c:pt idx="17">
                  <c:v>7.0000000000000007E-2</c:v>
                </c:pt>
                <c:pt idx="18">
                  <c:v>0.02</c:v>
                </c:pt>
                <c:pt idx="19">
                  <c:v>0.01</c:v>
                </c:pt>
                <c:pt idx="20">
                  <c:v>0.02</c:v>
                </c:pt>
                <c:pt idx="21">
                  <c:v>0.01</c:v>
                </c:pt>
                <c:pt idx="22">
                  <c:v>0.01</c:v>
                </c:pt>
                <c:pt idx="23">
                  <c:v>0.08</c:v>
                </c:pt>
                <c:pt idx="24">
                  <c:v>0.05</c:v>
                </c:pt>
                <c:pt idx="25">
                  <c:v>0</c:v>
                </c:pt>
                <c:pt idx="26">
                  <c:v>0.01</c:v>
                </c:pt>
                <c:pt idx="27">
                  <c:v>0</c:v>
                </c:pt>
                <c:pt idx="28">
                  <c:v>0</c:v>
                </c:pt>
                <c:pt idx="29">
                  <c:v>0.05</c:v>
                </c:pt>
                <c:pt idx="30">
                  <c:v>0.03</c:v>
                </c:pt>
                <c:pt idx="31">
                  <c:v>0.05</c:v>
                </c:pt>
                <c:pt idx="32">
                  <c:v>0.03</c:v>
                </c:pt>
                <c:pt idx="33">
                  <c:v>0</c:v>
                </c:pt>
                <c:pt idx="34">
                  <c:v>0</c:v>
                </c:pt>
                <c:pt idx="35">
                  <c:v>0</c:v>
                </c:pt>
                <c:pt idx="36">
                  <c:v>0</c:v>
                </c:pt>
                <c:pt idx="37">
                  <c:v>0</c:v>
                </c:pt>
                <c:pt idx="38">
                  <c:v>7.0000000000000007E-2</c:v>
                </c:pt>
                <c:pt idx="39">
                  <c:v>0.01</c:v>
                </c:pt>
                <c:pt idx="40">
                  <c:v>0</c:v>
                </c:pt>
                <c:pt idx="41">
                  <c:v>0.03</c:v>
                </c:pt>
                <c:pt idx="42">
                  <c:v>0.01</c:v>
                </c:pt>
                <c:pt idx="43">
                  <c:v>0.01</c:v>
                </c:pt>
              </c:numCache>
            </c:numRef>
          </c:val>
          <c:extLst>
            <c:ext xmlns:c16="http://schemas.microsoft.com/office/drawing/2014/chart" uri="{C3380CC4-5D6E-409C-BE32-E72D297353CC}">
              <c16:uniqueId val="{00000002-BA59-498C-886E-C5D69D3A5B73}"/>
            </c:ext>
          </c:extLst>
        </c:ser>
        <c:ser>
          <c:idx val="3"/>
          <c:order val="3"/>
          <c:spPr>
            <a:ln w="28575" cap="rnd">
              <a:solidFill>
                <a:srgbClr val="C00000"/>
              </a:solidFill>
              <a:round/>
            </a:ln>
            <a:effectLst/>
          </c:spPr>
          <c:marker>
            <c:symbol val="none"/>
          </c:marker>
          <c:val>
            <c:numRef>
              <c:f>'Discom. hours per summer day'!$L$97:$L$140</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3-BA59-498C-886E-C5D69D3A5B73}"/>
            </c:ext>
          </c:extLst>
        </c:ser>
        <c:ser>
          <c:idx val="4"/>
          <c:order val="4"/>
          <c:spPr>
            <a:ln w="28575" cap="rnd">
              <a:solidFill>
                <a:schemeClr val="accent5"/>
              </a:solidFill>
              <a:round/>
            </a:ln>
            <a:effectLst/>
          </c:spPr>
          <c:marker>
            <c:symbol val="none"/>
          </c:marker>
          <c:val>
            <c:numRef>
              <c:f>'Discom. hours per summer day'!$M$97:$M$140</c:f>
              <c:numCache>
                <c:formatCode>General</c:formatCode>
                <c:ptCount val="44"/>
                <c:pt idx="0">
                  <c:v>0</c:v>
                </c:pt>
                <c:pt idx="1">
                  <c:v>0</c:v>
                </c:pt>
                <c:pt idx="2">
                  <c:v>0</c:v>
                </c:pt>
                <c:pt idx="3">
                  <c:v>0</c:v>
                </c:pt>
                <c:pt idx="4">
                  <c:v>0</c:v>
                </c:pt>
                <c:pt idx="5">
                  <c:v>0.01</c:v>
                </c:pt>
                <c:pt idx="6">
                  <c:v>0</c:v>
                </c:pt>
                <c:pt idx="7">
                  <c:v>0.01</c:v>
                </c:pt>
                <c:pt idx="8">
                  <c:v>0.01</c:v>
                </c:pt>
                <c:pt idx="9">
                  <c:v>0</c:v>
                </c:pt>
                <c:pt idx="10">
                  <c:v>0</c:v>
                </c:pt>
                <c:pt idx="11">
                  <c:v>0</c:v>
                </c:pt>
                <c:pt idx="12">
                  <c:v>0</c:v>
                </c:pt>
                <c:pt idx="13">
                  <c:v>0</c:v>
                </c:pt>
                <c:pt idx="14">
                  <c:v>0</c:v>
                </c:pt>
                <c:pt idx="15">
                  <c:v>0</c:v>
                </c:pt>
                <c:pt idx="16">
                  <c:v>0</c:v>
                </c:pt>
                <c:pt idx="17">
                  <c:v>0</c:v>
                </c:pt>
                <c:pt idx="18">
                  <c:v>0</c:v>
                </c:pt>
                <c:pt idx="19">
                  <c:v>0</c:v>
                </c:pt>
                <c:pt idx="20">
                  <c:v>0</c:v>
                </c:pt>
                <c:pt idx="21">
                  <c:v>0.02</c:v>
                </c:pt>
                <c:pt idx="22">
                  <c:v>0</c:v>
                </c:pt>
                <c:pt idx="23">
                  <c:v>0</c:v>
                </c:pt>
                <c:pt idx="24">
                  <c:v>0.01</c:v>
                </c:pt>
                <c:pt idx="25">
                  <c:v>0</c:v>
                </c:pt>
                <c:pt idx="26">
                  <c:v>0</c:v>
                </c:pt>
                <c:pt idx="27">
                  <c:v>0.02</c:v>
                </c:pt>
                <c:pt idx="28">
                  <c:v>0</c:v>
                </c:pt>
                <c:pt idx="29">
                  <c:v>0</c:v>
                </c:pt>
                <c:pt idx="30">
                  <c:v>0.14000000000000001</c:v>
                </c:pt>
                <c:pt idx="31">
                  <c:v>0.02</c:v>
                </c:pt>
                <c:pt idx="32">
                  <c:v>0.14000000000000001</c:v>
                </c:pt>
                <c:pt idx="33">
                  <c:v>0</c:v>
                </c:pt>
                <c:pt idx="34">
                  <c:v>0.01</c:v>
                </c:pt>
                <c:pt idx="35">
                  <c:v>0</c:v>
                </c:pt>
                <c:pt idx="36">
                  <c:v>0</c:v>
                </c:pt>
                <c:pt idx="37">
                  <c:v>0.01</c:v>
                </c:pt>
                <c:pt idx="38">
                  <c:v>0</c:v>
                </c:pt>
                <c:pt idx="39">
                  <c:v>0</c:v>
                </c:pt>
                <c:pt idx="40">
                  <c:v>0</c:v>
                </c:pt>
                <c:pt idx="41">
                  <c:v>0.01</c:v>
                </c:pt>
                <c:pt idx="42">
                  <c:v>0</c:v>
                </c:pt>
                <c:pt idx="43">
                  <c:v>0</c:v>
                </c:pt>
              </c:numCache>
            </c:numRef>
          </c:val>
          <c:extLst>
            <c:ext xmlns:c16="http://schemas.microsoft.com/office/drawing/2014/chart" uri="{C3380CC4-5D6E-409C-BE32-E72D297353CC}">
              <c16:uniqueId val="{00000004-BA59-498C-886E-C5D69D3A5B73}"/>
            </c:ext>
          </c:extLst>
        </c:ser>
        <c:dLbls>
          <c:showLegendKey val="0"/>
          <c:showVal val="0"/>
          <c:showCatName val="0"/>
          <c:showSerName val="0"/>
          <c:showPercent val="0"/>
          <c:showBubbleSize val="0"/>
        </c:dLbls>
        <c:axId val="378709823"/>
        <c:axId val="378710783"/>
      </c:radarChart>
      <c:catAx>
        <c:axId val="378709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10783"/>
        <c:crosses val="autoZero"/>
        <c:auto val="1"/>
        <c:lblAlgn val="ctr"/>
        <c:lblOffset val="100"/>
        <c:noMultiLvlLbl val="0"/>
      </c:catAx>
      <c:valAx>
        <c:axId val="378710783"/>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78709823"/>
        <c:crosses val="autoZero"/>
        <c:crossBetween val="between"/>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day'!$W$97:$W$140</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B39-49B6-8AEB-F2693563F963}"/>
            </c:ext>
          </c:extLst>
        </c:ser>
        <c:ser>
          <c:idx val="1"/>
          <c:order val="1"/>
          <c:spPr>
            <a:ln w="28575" cap="rnd">
              <a:solidFill>
                <a:schemeClr val="tx1"/>
              </a:solidFill>
              <a:round/>
            </a:ln>
            <a:effectLst/>
          </c:spPr>
          <c:marker>
            <c:symbol val="none"/>
          </c:marker>
          <c:val>
            <c:numRef>
              <c:f>'Discom. hours per summer day'!$X$97:$X$140</c:f>
              <c:numCache>
                <c:formatCode>General</c:formatCode>
                <c:ptCount val="44"/>
                <c:pt idx="0">
                  <c:v>0.82</c:v>
                </c:pt>
                <c:pt idx="1">
                  <c:v>0.19</c:v>
                </c:pt>
                <c:pt idx="2">
                  <c:v>0.13</c:v>
                </c:pt>
                <c:pt idx="3">
                  <c:v>0.67</c:v>
                </c:pt>
                <c:pt idx="4">
                  <c:v>0.03</c:v>
                </c:pt>
                <c:pt idx="5">
                  <c:v>0.05</c:v>
                </c:pt>
                <c:pt idx="6">
                  <c:v>0.09</c:v>
                </c:pt>
                <c:pt idx="7">
                  <c:v>0.1</c:v>
                </c:pt>
                <c:pt idx="8">
                  <c:v>0.18</c:v>
                </c:pt>
                <c:pt idx="9">
                  <c:v>0.89</c:v>
                </c:pt>
                <c:pt idx="10">
                  <c:v>0.88</c:v>
                </c:pt>
                <c:pt idx="11">
                  <c:v>0.67</c:v>
                </c:pt>
                <c:pt idx="12">
                  <c:v>0.42</c:v>
                </c:pt>
                <c:pt idx="13">
                  <c:v>0.35</c:v>
                </c:pt>
                <c:pt idx="14">
                  <c:v>1.35</c:v>
                </c:pt>
                <c:pt idx="15">
                  <c:v>1.8</c:v>
                </c:pt>
                <c:pt idx="16">
                  <c:v>0.14000000000000001</c:v>
                </c:pt>
                <c:pt idx="17">
                  <c:v>1.67</c:v>
                </c:pt>
                <c:pt idx="18">
                  <c:v>0.88</c:v>
                </c:pt>
                <c:pt idx="19">
                  <c:v>0.32</c:v>
                </c:pt>
                <c:pt idx="20">
                  <c:v>0.63</c:v>
                </c:pt>
                <c:pt idx="21">
                  <c:v>1.02</c:v>
                </c:pt>
                <c:pt idx="22">
                  <c:v>0.91</c:v>
                </c:pt>
                <c:pt idx="23">
                  <c:v>1.5</c:v>
                </c:pt>
                <c:pt idx="24">
                  <c:v>0.59</c:v>
                </c:pt>
                <c:pt idx="25">
                  <c:v>1.33</c:v>
                </c:pt>
                <c:pt idx="26">
                  <c:v>1.29</c:v>
                </c:pt>
                <c:pt idx="27">
                  <c:v>0.88</c:v>
                </c:pt>
                <c:pt idx="28">
                  <c:v>0.93</c:v>
                </c:pt>
                <c:pt idx="29">
                  <c:v>1.1000000000000001</c:v>
                </c:pt>
                <c:pt idx="30">
                  <c:v>1.49</c:v>
                </c:pt>
                <c:pt idx="31">
                  <c:v>1.65</c:v>
                </c:pt>
                <c:pt idx="32">
                  <c:v>1.49</c:v>
                </c:pt>
                <c:pt idx="33">
                  <c:v>1.37</c:v>
                </c:pt>
                <c:pt idx="34">
                  <c:v>1.75</c:v>
                </c:pt>
                <c:pt idx="35">
                  <c:v>1.1200000000000001</c:v>
                </c:pt>
                <c:pt idx="36">
                  <c:v>0.92</c:v>
                </c:pt>
                <c:pt idx="37">
                  <c:v>0.57999999999999996</c:v>
                </c:pt>
                <c:pt idx="38">
                  <c:v>1.58</c:v>
                </c:pt>
                <c:pt idx="39">
                  <c:v>1.54</c:v>
                </c:pt>
                <c:pt idx="40">
                  <c:v>0.57999999999999996</c:v>
                </c:pt>
                <c:pt idx="41">
                  <c:v>1.1399999999999999</c:v>
                </c:pt>
                <c:pt idx="42">
                  <c:v>1.18</c:v>
                </c:pt>
                <c:pt idx="43">
                  <c:v>1.2</c:v>
                </c:pt>
              </c:numCache>
            </c:numRef>
          </c:val>
          <c:extLst>
            <c:ext xmlns:c16="http://schemas.microsoft.com/office/drawing/2014/chart" uri="{C3380CC4-5D6E-409C-BE32-E72D297353CC}">
              <c16:uniqueId val="{00000001-3B39-49B6-8AEB-F2693563F963}"/>
            </c:ext>
          </c:extLst>
        </c:ser>
        <c:ser>
          <c:idx val="2"/>
          <c:order val="2"/>
          <c:spPr>
            <a:ln w="28575" cap="rnd">
              <a:solidFill>
                <a:srgbClr val="00B050"/>
              </a:solidFill>
              <a:round/>
            </a:ln>
            <a:effectLst/>
          </c:spPr>
          <c:marker>
            <c:symbol val="none"/>
          </c:marker>
          <c:val>
            <c:numRef>
              <c:f>'Discom. hours per summer day'!$Y$97:$Y$140</c:f>
              <c:numCache>
                <c:formatCode>General</c:formatCode>
                <c:ptCount val="44"/>
                <c:pt idx="0">
                  <c:v>0.82</c:v>
                </c:pt>
                <c:pt idx="1">
                  <c:v>2.36</c:v>
                </c:pt>
                <c:pt idx="2">
                  <c:v>1.23</c:v>
                </c:pt>
                <c:pt idx="3">
                  <c:v>1.47</c:v>
                </c:pt>
                <c:pt idx="4">
                  <c:v>2.95</c:v>
                </c:pt>
                <c:pt idx="5">
                  <c:v>1.22</c:v>
                </c:pt>
                <c:pt idx="6">
                  <c:v>2.35</c:v>
                </c:pt>
                <c:pt idx="7">
                  <c:v>1.04</c:v>
                </c:pt>
                <c:pt idx="8">
                  <c:v>1.43</c:v>
                </c:pt>
                <c:pt idx="9">
                  <c:v>1.6</c:v>
                </c:pt>
                <c:pt idx="10">
                  <c:v>0.35</c:v>
                </c:pt>
                <c:pt idx="11">
                  <c:v>1.56</c:v>
                </c:pt>
                <c:pt idx="12">
                  <c:v>2.61</c:v>
                </c:pt>
                <c:pt idx="13">
                  <c:v>1.46</c:v>
                </c:pt>
                <c:pt idx="14">
                  <c:v>1.69</c:v>
                </c:pt>
                <c:pt idx="15">
                  <c:v>1.6</c:v>
                </c:pt>
                <c:pt idx="16">
                  <c:v>0.72</c:v>
                </c:pt>
                <c:pt idx="17">
                  <c:v>0.95</c:v>
                </c:pt>
                <c:pt idx="18">
                  <c:v>1.1100000000000001</c:v>
                </c:pt>
                <c:pt idx="19">
                  <c:v>0.65</c:v>
                </c:pt>
                <c:pt idx="20">
                  <c:v>0.18</c:v>
                </c:pt>
                <c:pt idx="21">
                  <c:v>0.45</c:v>
                </c:pt>
                <c:pt idx="22">
                  <c:v>0.89</c:v>
                </c:pt>
                <c:pt idx="23">
                  <c:v>1.39</c:v>
                </c:pt>
                <c:pt idx="24">
                  <c:v>0.97</c:v>
                </c:pt>
                <c:pt idx="25">
                  <c:v>0.81</c:v>
                </c:pt>
                <c:pt idx="26">
                  <c:v>0.48</c:v>
                </c:pt>
                <c:pt idx="27">
                  <c:v>0.54</c:v>
                </c:pt>
                <c:pt idx="28">
                  <c:v>0.19</c:v>
                </c:pt>
                <c:pt idx="29">
                  <c:v>0.84</c:v>
                </c:pt>
                <c:pt idx="30">
                  <c:v>0.92</c:v>
                </c:pt>
                <c:pt idx="31">
                  <c:v>0.67</c:v>
                </c:pt>
                <c:pt idx="32">
                  <c:v>0.92</c:v>
                </c:pt>
                <c:pt idx="33">
                  <c:v>0.93</c:v>
                </c:pt>
                <c:pt idx="34">
                  <c:v>0.56000000000000005</c:v>
                </c:pt>
                <c:pt idx="35">
                  <c:v>0.37</c:v>
                </c:pt>
                <c:pt idx="36">
                  <c:v>0.63</c:v>
                </c:pt>
                <c:pt idx="37">
                  <c:v>0.44</c:v>
                </c:pt>
                <c:pt idx="38">
                  <c:v>1.42</c:v>
                </c:pt>
                <c:pt idx="39">
                  <c:v>0.52</c:v>
                </c:pt>
                <c:pt idx="40">
                  <c:v>1.05</c:v>
                </c:pt>
                <c:pt idx="41">
                  <c:v>0.5</c:v>
                </c:pt>
                <c:pt idx="42">
                  <c:v>0.59</c:v>
                </c:pt>
                <c:pt idx="43">
                  <c:v>0.56000000000000005</c:v>
                </c:pt>
              </c:numCache>
            </c:numRef>
          </c:val>
          <c:extLst>
            <c:ext xmlns:c16="http://schemas.microsoft.com/office/drawing/2014/chart" uri="{C3380CC4-5D6E-409C-BE32-E72D297353CC}">
              <c16:uniqueId val="{00000002-3B39-49B6-8AEB-F2693563F963}"/>
            </c:ext>
          </c:extLst>
        </c:ser>
        <c:ser>
          <c:idx val="3"/>
          <c:order val="3"/>
          <c:spPr>
            <a:ln w="28575" cap="rnd">
              <a:solidFill>
                <a:srgbClr val="C00000"/>
              </a:solidFill>
              <a:round/>
            </a:ln>
            <a:effectLst/>
          </c:spPr>
          <c:marker>
            <c:symbol val="none"/>
          </c:marker>
          <c:val>
            <c:numRef>
              <c:f>'Discom. hours per summer day'!$Z$97:$Z$140</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3-3B39-49B6-8AEB-F2693563F963}"/>
            </c:ext>
          </c:extLst>
        </c:ser>
        <c:ser>
          <c:idx val="4"/>
          <c:order val="4"/>
          <c:spPr>
            <a:ln w="28575" cap="rnd">
              <a:solidFill>
                <a:schemeClr val="accent5"/>
              </a:solidFill>
              <a:round/>
            </a:ln>
            <a:effectLst/>
          </c:spPr>
          <c:marker>
            <c:symbol val="none"/>
          </c:marker>
          <c:val>
            <c:numRef>
              <c:f>'Discom. hours per summer day'!$AA$97:$AA$140</c:f>
              <c:numCache>
                <c:formatCode>General</c:formatCode>
                <c:ptCount val="44"/>
                <c:pt idx="0">
                  <c:v>1.89</c:v>
                </c:pt>
                <c:pt idx="1">
                  <c:v>0.67</c:v>
                </c:pt>
                <c:pt idx="2">
                  <c:v>0.62</c:v>
                </c:pt>
                <c:pt idx="3">
                  <c:v>1.93</c:v>
                </c:pt>
                <c:pt idx="4">
                  <c:v>0.3</c:v>
                </c:pt>
                <c:pt idx="5">
                  <c:v>0.64</c:v>
                </c:pt>
                <c:pt idx="6">
                  <c:v>0.46</c:v>
                </c:pt>
                <c:pt idx="7">
                  <c:v>0.35</c:v>
                </c:pt>
                <c:pt idx="8">
                  <c:v>1.29</c:v>
                </c:pt>
                <c:pt idx="9">
                  <c:v>2.16</c:v>
                </c:pt>
                <c:pt idx="10">
                  <c:v>2.4300000000000002</c:v>
                </c:pt>
                <c:pt idx="11">
                  <c:v>1.96</c:v>
                </c:pt>
                <c:pt idx="12">
                  <c:v>1.53</c:v>
                </c:pt>
                <c:pt idx="13">
                  <c:v>1.25</c:v>
                </c:pt>
                <c:pt idx="14">
                  <c:v>2.99</c:v>
                </c:pt>
                <c:pt idx="15">
                  <c:v>3.24</c:v>
                </c:pt>
                <c:pt idx="16">
                  <c:v>1.04</c:v>
                </c:pt>
                <c:pt idx="17">
                  <c:v>2.75</c:v>
                </c:pt>
                <c:pt idx="18">
                  <c:v>2.5</c:v>
                </c:pt>
                <c:pt idx="19">
                  <c:v>1.32</c:v>
                </c:pt>
                <c:pt idx="20">
                  <c:v>2.1</c:v>
                </c:pt>
                <c:pt idx="21">
                  <c:v>2.12</c:v>
                </c:pt>
                <c:pt idx="22">
                  <c:v>1.7</c:v>
                </c:pt>
                <c:pt idx="23">
                  <c:v>2.99</c:v>
                </c:pt>
                <c:pt idx="24">
                  <c:v>1.57</c:v>
                </c:pt>
                <c:pt idx="25">
                  <c:v>2.95</c:v>
                </c:pt>
                <c:pt idx="26">
                  <c:v>2.69</c:v>
                </c:pt>
                <c:pt idx="27">
                  <c:v>2.2000000000000002</c:v>
                </c:pt>
                <c:pt idx="28">
                  <c:v>2.27</c:v>
                </c:pt>
                <c:pt idx="29">
                  <c:v>2.44</c:v>
                </c:pt>
                <c:pt idx="30">
                  <c:v>2.0099999999999998</c:v>
                </c:pt>
                <c:pt idx="31">
                  <c:v>2.86</c:v>
                </c:pt>
                <c:pt idx="32">
                  <c:v>2.0099999999999998</c:v>
                </c:pt>
                <c:pt idx="33">
                  <c:v>2.65</c:v>
                </c:pt>
                <c:pt idx="34">
                  <c:v>2.71</c:v>
                </c:pt>
                <c:pt idx="35">
                  <c:v>1.92</c:v>
                </c:pt>
                <c:pt idx="36">
                  <c:v>2.0299999999999998</c:v>
                </c:pt>
                <c:pt idx="37">
                  <c:v>1.1399999999999999</c:v>
                </c:pt>
                <c:pt idx="38">
                  <c:v>2.56</c:v>
                </c:pt>
                <c:pt idx="39">
                  <c:v>2.58</c:v>
                </c:pt>
                <c:pt idx="40">
                  <c:v>1.51</c:v>
                </c:pt>
                <c:pt idx="41">
                  <c:v>2.2200000000000002</c:v>
                </c:pt>
                <c:pt idx="42">
                  <c:v>2.52</c:v>
                </c:pt>
                <c:pt idx="43">
                  <c:v>2.63</c:v>
                </c:pt>
              </c:numCache>
            </c:numRef>
          </c:val>
          <c:extLst>
            <c:ext xmlns:c16="http://schemas.microsoft.com/office/drawing/2014/chart" uri="{C3380CC4-5D6E-409C-BE32-E72D297353CC}">
              <c16:uniqueId val="{00000004-3B39-49B6-8AEB-F2693563F963}"/>
            </c:ext>
          </c:extLst>
        </c:ser>
        <c:dLbls>
          <c:showLegendKey val="0"/>
          <c:showVal val="0"/>
          <c:showCatName val="0"/>
          <c:showSerName val="0"/>
          <c:showPercent val="0"/>
          <c:showBubbleSize val="0"/>
        </c:dLbls>
        <c:axId val="293835887"/>
        <c:axId val="293844527"/>
      </c:radarChart>
      <c:catAx>
        <c:axId val="29383588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44527"/>
        <c:crosses val="autoZero"/>
        <c:auto val="1"/>
        <c:lblAlgn val="ctr"/>
        <c:lblOffset val="100"/>
        <c:noMultiLvlLbl val="0"/>
      </c:catAx>
      <c:valAx>
        <c:axId val="293844527"/>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3835887"/>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Times New Roman" panose="02020603050405020304" pitchFamily="18" charset="0"/>
                <a:cs typeface="Times New Roman" panose="02020603050405020304" pitchFamily="18" charset="0"/>
              </a:rPr>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bg1">
                  <a:lumMod val="50000"/>
                </a:schemeClr>
              </a:solidFill>
              <a:prstDash val="sysDash"/>
              <a:round/>
            </a:ln>
            <a:effectLst/>
          </c:spPr>
          <c:marker>
            <c:symbol val="none"/>
          </c:marker>
          <c:val>
            <c:numRef>
              <c:f>'Discom. hours per summer day'!$AK$97:$AK$140</c:f>
              <c:numCache>
                <c:formatCode>General</c:formatCode>
                <c:ptCount val="44"/>
                <c:pt idx="0">
                  <c:v>1.71</c:v>
                </c:pt>
                <c:pt idx="1">
                  <c:v>1.29</c:v>
                </c:pt>
                <c:pt idx="2">
                  <c:v>0.88</c:v>
                </c:pt>
                <c:pt idx="3">
                  <c:v>0.63</c:v>
                </c:pt>
                <c:pt idx="4">
                  <c:v>0.78</c:v>
                </c:pt>
                <c:pt idx="5">
                  <c:v>1.71</c:v>
                </c:pt>
                <c:pt idx="6">
                  <c:v>2.42</c:v>
                </c:pt>
                <c:pt idx="7">
                  <c:v>2.14</c:v>
                </c:pt>
                <c:pt idx="8">
                  <c:v>2.72</c:v>
                </c:pt>
                <c:pt idx="9">
                  <c:v>1.65</c:v>
                </c:pt>
                <c:pt idx="10">
                  <c:v>1.47</c:v>
                </c:pt>
                <c:pt idx="11">
                  <c:v>1.48</c:v>
                </c:pt>
                <c:pt idx="12">
                  <c:v>1.1399999999999999</c:v>
                </c:pt>
                <c:pt idx="13">
                  <c:v>1.76</c:v>
                </c:pt>
                <c:pt idx="14">
                  <c:v>2.35</c:v>
                </c:pt>
                <c:pt idx="15">
                  <c:v>1.75</c:v>
                </c:pt>
                <c:pt idx="16">
                  <c:v>2.57</c:v>
                </c:pt>
                <c:pt idx="17">
                  <c:v>1.39</c:v>
                </c:pt>
                <c:pt idx="18">
                  <c:v>4.6100000000000003</c:v>
                </c:pt>
                <c:pt idx="19">
                  <c:v>3.75</c:v>
                </c:pt>
                <c:pt idx="20">
                  <c:v>3.31</c:v>
                </c:pt>
                <c:pt idx="21">
                  <c:v>4.78</c:v>
                </c:pt>
                <c:pt idx="22">
                  <c:v>3.05</c:v>
                </c:pt>
                <c:pt idx="23">
                  <c:v>3.63</c:v>
                </c:pt>
                <c:pt idx="24">
                  <c:v>2.2400000000000002</c:v>
                </c:pt>
                <c:pt idx="25">
                  <c:v>2.93</c:v>
                </c:pt>
                <c:pt idx="26">
                  <c:v>3.18</c:v>
                </c:pt>
                <c:pt idx="27">
                  <c:v>3.58</c:v>
                </c:pt>
                <c:pt idx="28">
                  <c:v>4.34</c:v>
                </c:pt>
                <c:pt idx="29">
                  <c:v>2.94</c:v>
                </c:pt>
                <c:pt idx="30">
                  <c:v>4.68</c:v>
                </c:pt>
                <c:pt idx="31">
                  <c:v>3.61</c:v>
                </c:pt>
                <c:pt idx="32">
                  <c:v>4.68</c:v>
                </c:pt>
                <c:pt idx="33">
                  <c:v>2.67</c:v>
                </c:pt>
                <c:pt idx="34">
                  <c:v>3.42</c:v>
                </c:pt>
                <c:pt idx="35">
                  <c:v>3.29</c:v>
                </c:pt>
                <c:pt idx="36">
                  <c:v>4.2699999999999996</c:v>
                </c:pt>
                <c:pt idx="37">
                  <c:v>4.53</c:v>
                </c:pt>
                <c:pt idx="38">
                  <c:v>3.75</c:v>
                </c:pt>
                <c:pt idx="39">
                  <c:v>4.1500000000000004</c:v>
                </c:pt>
                <c:pt idx="40">
                  <c:v>4.76</c:v>
                </c:pt>
                <c:pt idx="41">
                  <c:v>3.83</c:v>
                </c:pt>
                <c:pt idx="42">
                  <c:v>2.75</c:v>
                </c:pt>
                <c:pt idx="43">
                  <c:v>3.97</c:v>
                </c:pt>
              </c:numCache>
            </c:numRef>
          </c:val>
          <c:extLst>
            <c:ext xmlns:c16="http://schemas.microsoft.com/office/drawing/2014/chart" uri="{C3380CC4-5D6E-409C-BE32-E72D297353CC}">
              <c16:uniqueId val="{00000000-96BF-46F5-B00C-8272B5C3BB1F}"/>
            </c:ext>
          </c:extLst>
        </c:ser>
        <c:ser>
          <c:idx val="1"/>
          <c:order val="1"/>
          <c:spPr>
            <a:ln w="28575" cap="rnd">
              <a:solidFill>
                <a:schemeClr val="tx1"/>
              </a:solidFill>
              <a:round/>
            </a:ln>
            <a:effectLst/>
          </c:spPr>
          <c:marker>
            <c:symbol val="none"/>
          </c:marker>
          <c:val>
            <c:numRef>
              <c:f>'Discom. hours per summer day'!$AL$97:$AL$140</c:f>
              <c:numCache>
                <c:formatCode>General</c:formatCode>
                <c:ptCount val="44"/>
                <c:pt idx="0">
                  <c:v>7.94</c:v>
                </c:pt>
                <c:pt idx="1">
                  <c:v>7.9</c:v>
                </c:pt>
                <c:pt idx="2">
                  <c:v>7.44</c:v>
                </c:pt>
                <c:pt idx="3">
                  <c:v>6.64</c:v>
                </c:pt>
                <c:pt idx="4">
                  <c:v>7.09</c:v>
                </c:pt>
                <c:pt idx="5">
                  <c:v>8.6999999999999993</c:v>
                </c:pt>
                <c:pt idx="6">
                  <c:v>8.9</c:v>
                </c:pt>
                <c:pt idx="7">
                  <c:v>8.67</c:v>
                </c:pt>
                <c:pt idx="8">
                  <c:v>9.36</c:v>
                </c:pt>
                <c:pt idx="9">
                  <c:v>8.2200000000000006</c:v>
                </c:pt>
                <c:pt idx="10">
                  <c:v>8.8800000000000008</c:v>
                </c:pt>
                <c:pt idx="11">
                  <c:v>8.42</c:v>
                </c:pt>
                <c:pt idx="12">
                  <c:v>6.8</c:v>
                </c:pt>
                <c:pt idx="13">
                  <c:v>8.6</c:v>
                </c:pt>
                <c:pt idx="14">
                  <c:v>10.54</c:v>
                </c:pt>
                <c:pt idx="15">
                  <c:v>9.61</c:v>
                </c:pt>
                <c:pt idx="16">
                  <c:v>10.01</c:v>
                </c:pt>
                <c:pt idx="17">
                  <c:v>8.81</c:v>
                </c:pt>
                <c:pt idx="18">
                  <c:v>12.01</c:v>
                </c:pt>
                <c:pt idx="19">
                  <c:v>11.84</c:v>
                </c:pt>
                <c:pt idx="20">
                  <c:v>10.58</c:v>
                </c:pt>
                <c:pt idx="21">
                  <c:v>12.18</c:v>
                </c:pt>
                <c:pt idx="22">
                  <c:v>9.89</c:v>
                </c:pt>
                <c:pt idx="23">
                  <c:v>10.91</c:v>
                </c:pt>
                <c:pt idx="24">
                  <c:v>9.0399999999999991</c:v>
                </c:pt>
                <c:pt idx="25">
                  <c:v>9.3699999999999992</c:v>
                </c:pt>
                <c:pt idx="26">
                  <c:v>10.29</c:v>
                </c:pt>
                <c:pt idx="27">
                  <c:v>10.72</c:v>
                </c:pt>
                <c:pt idx="28">
                  <c:v>11.19</c:v>
                </c:pt>
                <c:pt idx="29">
                  <c:v>9.65</c:v>
                </c:pt>
                <c:pt idx="30">
                  <c:v>11.38</c:v>
                </c:pt>
                <c:pt idx="31">
                  <c:v>9.9700000000000006</c:v>
                </c:pt>
                <c:pt idx="32">
                  <c:v>11.38</c:v>
                </c:pt>
                <c:pt idx="33">
                  <c:v>9.9</c:v>
                </c:pt>
                <c:pt idx="34">
                  <c:v>10.27</c:v>
                </c:pt>
                <c:pt idx="35">
                  <c:v>10.119999999999999</c:v>
                </c:pt>
                <c:pt idx="36">
                  <c:v>11.31</c:v>
                </c:pt>
                <c:pt idx="37">
                  <c:v>12.11</c:v>
                </c:pt>
                <c:pt idx="38">
                  <c:v>12.35</c:v>
                </c:pt>
                <c:pt idx="39">
                  <c:v>11.86</c:v>
                </c:pt>
                <c:pt idx="40">
                  <c:v>10.77</c:v>
                </c:pt>
                <c:pt idx="41">
                  <c:v>11.04</c:v>
                </c:pt>
                <c:pt idx="42">
                  <c:v>10.130000000000001</c:v>
                </c:pt>
                <c:pt idx="43">
                  <c:v>10.74</c:v>
                </c:pt>
              </c:numCache>
            </c:numRef>
          </c:val>
          <c:extLst>
            <c:ext xmlns:c16="http://schemas.microsoft.com/office/drawing/2014/chart" uri="{C3380CC4-5D6E-409C-BE32-E72D297353CC}">
              <c16:uniqueId val="{00000001-96BF-46F5-B00C-8272B5C3BB1F}"/>
            </c:ext>
          </c:extLst>
        </c:ser>
        <c:ser>
          <c:idx val="2"/>
          <c:order val="2"/>
          <c:spPr>
            <a:ln w="28575" cap="rnd">
              <a:solidFill>
                <a:srgbClr val="00B050"/>
              </a:solidFill>
              <a:round/>
            </a:ln>
            <a:effectLst/>
          </c:spPr>
          <c:marker>
            <c:symbol val="none"/>
          </c:marker>
          <c:val>
            <c:numRef>
              <c:f>'Discom. hours per summer day'!$AM$97:$AM$140</c:f>
              <c:numCache>
                <c:formatCode>General</c:formatCode>
                <c:ptCount val="44"/>
                <c:pt idx="0">
                  <c:v>3.83</c:v>
                </c:pt>
                <c:pt idx="1">
                  <c:v>3.91</c:v>
                </c:pt>
                <c:pt idx="2">
                  <c:v>3.11</c:v>
                </c:pt>
                <c:pt idx="3">
                  <c:v>2.59</c:v>
                </c:pt>
                <c:pt idx="4">
                  <c:v>2.52</c:v>
                </c:pt>
                <c:pt idx="5">
                  <c:v>3.97</c:v>
                </c:pt>
                <c:pt idx="6">
                  <c:v>4.46</c:v>
                </c:pt>
                <c:pt idx="7">
                  <c:v>4.2699999999999996</c:v>
                </c:pt>
                <c:pt idx="8">
                  <c:v>5.03</c:v>
                </c:pt>
                <c:pt idx="9">
                  <c:v>3.82</c:v>
                </c:pt>
                <c:pt idx="10">
                  <c:v>4.07</c:v>
                </c:pt>
                <c:pt idx="11">
                  <c:v>3.69</c:v>
                </c:pt>
                <c:pt idx="12">
                  <c:v>2.78</c:v>
                </c:pt>
                <c:pt idx="13">
                  <c:v>4.3499999999999996</c:v>
                </c:pt>
                <c:pt idx="14">
                  <c:v>5.56</c:v>
                </c:pt>
                <c:pt idx="15">
                  <c:v>4.72</c:v>
                </c:pt>
                <c:pt idx="16">
                  <c:v>4.95</c:v>
                </c:pt>
                <c:pt idx="17">
                  <c:v>3.67</c:v>
                </c:pt>
                <c:pt idx="18">
                  <c:v>7.21</c:v>
                </c:pt>
                <c:pt idx="19">
                  <c:v>6.43</c:v>
                </c:pt>
                <c:pt idx="20">
                  <c:v>5.82</c:v>
                </c:pt>
                <c:pt idx="21">
                  <c:v>7.15</c:v>
                </c:pt>
                <c:pt idx="22">
                  <c:v>5.56</c:v>
                </c:pt>
                <c:pt idx="23">
                  <c:v>5.86</c:v>
                </c:pt>
                <c:pt idx="24">
                  <c:v>4.8600000000000003</c:v>
                </c:pt>
                <c:pt idx="25">
                  <c:v>4.82</c:v>
                </c:pt>
                <c:pt idx="26">
                  <c:v>5.77</c:v>
                </c:pt>
                <c:pt idx="27">
                  <c:v>5.97</c:v>
                </c:pt>
                <c:pt idx="28">
                  <c:v>6.78</c:v>
                </c:pt>
                <c:pt idx="29">
                  <c:v>5.68</c:v>
                </c:pt>
                <c:pt idx="30">
                  <c:v>7.03</c:v>
                </c:pt>
                <c:pt idx="31">
                  <c:v>5.92</c:v>
                </c:pt>
                <c:pt idx="32">
                  <c:v>7.03</c:v>
                </c:pt>
                <c:pt idx="33">
                  <c:v>5.31</c:v>
                </c:pt>
                <c:pt idx="34">
                  <c:v>5.6</c:v>
                </c:pt>
                <c:pt idx="35">
                  <c:v>5.71</c:v>
                </c:pt>
                <c:pt idx="36">
                  <c:v>6.52</c:v>
                </c:pt>
                <c:pt idx="37">
                  <c:v>7.03</c:v>
                </c:pt>
                <c:pt idx="38">
                  <c:v>6.65</c:v>
                </c:pt>
                <c:pt idx="39">
                  <c:v>7.05</c:v>
                </c:pt>
                <c:pt idx="40">
                  <c:v>7.05</c:v>
                </c:pt>
                <c:pt idx="41">
                  <c:v>6.12</c:v>
                </c:pt>
                <c:pt idx="42">
                  <c:v>5.68</c:v>
                </c:pt>
                <c:pt idx="43">
                  <c:v>6.23</c:v>
                </c:pt>
              </c:numCache>
            </c:numRef>
          </c:val>
          <c:extLst>
            <c:ext xmlns:c16="http://schemas.microsoft.com/office/drawing/2014/chart" uri="{C3380CC4-5D6E-409C-BE32-E72D297353CC}">
              <c16:uniqueId val="{00000002-96BF-46F5-B00C-8272B5C3BB1F}"/>
            </c:ext>
          </c:extLst>
        </c:ser>
        <c:ser>
          <c:idx val="3"/>
          <c:order val="3"/>
          <c:spPr>
            <a:ln w="28575" cap="rnd">
              <a:solidFill>
                <a:srgbClr val="C00000"/>
              </a:solidFill>
              <a:round/>
            </a:ln>
            <a:effectLst/>
          </c:spPr>
          <c:marker>
            <c:symbol val="none"/>
          </c:marker>
          <c:val>
            <c:numRef>
              <c:f>'Discom. hours per summer day'!$AN$97:$AN$140</c:f>
              <c:numCache>
                <c:formatCode>General</c:formatCode>
                <c:ptCount val="44"/>
                <c:pt idx="0">
                  <c:v>0.63</c:v>
                </c:pt>
                <c:pt idx="1">
                  <c:v>0.57999999999999996</c:v>
                </c:pt>
                <c:pt idx="2">
                  <c:v>0.28000000000000003</c:v>
                </c:pt>
                <c:pt idx="3">
                  <c:v>0.14000000000000001</c:v>
                </c:pt>
                <c:pt idx="4">
                  <c:v>0.14000000000000001</c:v>
                </c:pt>
                <c:pt idx="5">
                  <c:v>1.1000000000000001</c:v>
                </c:pt>
                <c:pt idx="6">
                  <c:v>1.46</c:v>
                </c:pt>
                <c:pt idx="7">
                  <c:v>1.37</c:v>
                </c:pt>
                <c:pt idx="8">
                  <c:v>1.29</c:v>
                </c:pt>
                <c:pt idx="9">
                  <c:v>0.71</c:v>
                </c:pt>
                <c:pt idx="10">
                  <c:v>0.51</c:v>
                </c:pt>
                <c:pt idx="11">
                  <c:v>0.73</c:v>
                </c:pt>
                <c:pt idx="12">
                  <c:v>0.51</c:v>
                </c:pt>
                <c:pt idx="13">
                  <c:v>0.85</c:v>
                </c:pt>
                <c:pt idx="14">
                  <c:v>0.99</c:v>
                </c:pt>
                <c:pt idx="15">
                  <c:v>0.63</c:v>
                </c:pt>
                <c:pt idx="16">
                  <c:v>1.69</c:v>
                </c:pt>
                <c:pt idx="17">
                  <c:v>0.51</c:v>
                </c:pt>
                <c:pt idx="18">
                  <c:v>3.6</c:v>
                </c:pt>
                <c:pt idx="19">
                  <c:v>2.92</c:v>
                </c:pt>
                <c:pt idx="20">
                  <c:v>2.2999999999999998</c:v>
                </c:pt>
                <c:pt idx="21">
                  <c:v>3.55</c:v>
                </c:pt>
                <c:pt idx="22">
                  <c:v>2.0699999999999998</c:v>
                </c:pt>
                <c:pt idx="23">
                  <c:v>2.16</c:v>
                </c:pt>
                <c:pt idx="24">
                  <c:v>1.08</c:v>
                </c:pt>
                <c:pt idx="25">
                  <c:v>2.1</c:v>
                </c:pt>
                <c:pt idx="26">
                  <c:v>1.92</c:v>
                </c:pt>
                <c:pt idx="27">
                  <c:v>2.56</c:v>
                </c:pt>
                <c:pt idx="28">
                  <c:v>2.96</c:v>
                </c:pt>
                <c:pt idx="29">
                  <c:v>1.69</c:v>
                </c:pt>
                <c:pt idx="30">
                  <c:v>3.58</c:v>
                </c:pt>
                <c:pt idx="31">
                  <c:v>2.2599999999999998</c:v>
                </c:pt>
                <c:pt idx="32">
                  <c:v>3.58</c:v>
                </c:pt>
                <c:pt idx="33">
                  <c:v>1.5</c:v>
                </c:pt>
                <c:pt idx="34">
                  <c:v>2.54</c:v>
                </c:pt>
                <c:pt idx="35">
                  <c:v>2.33</c:v>
                </c:pt>
                <c:pt idx="36">
                  <c:v>3.16</c:v>
                </c:pt>
                <c:pt idx="37">
                  <c:v>3.01</c:v>
                </c:pt>
                <c:pt idx="38">
                  <c:v>2.57</c:v>
                </c:pt>
                <c:pt idx="39">
                  <c:v>2.82</c:v>
                </c:pt>
                <c:pt idx="40">
                  <c:v>3.39</c:v>
                </c:pt>
                <c:pt idx="41">
                  <c:v>2.59</c:v>
                </c:pt>
                <c:pt idx="42">
                  <c:v>1.69</c:v>
                </c:pt>
                <c:pt idx="43">
                  <c:v>2.89</c:v>
                </c:pt>
              </c:numCache>
            </c:numRef>
          </c:val>
          <c:extLst>
            <c:ext xmlns:c16="http://schemas.microsoft.com/office/drawing/2014/chart" uri="{C3380CC4-5D6E-409C-BE32-E72D297353CC}">
              <c16:uniqueId val="{00000003-96BF-46F5-B00C-8272B5C3BB1F}"/>
            </c:ext>
          </c:extLst>
        </c:ser>
        <c:ser>
          <c:idx val="4"/>
          <c:order val="4"/>
          <c:spPr>
            <a:ln w="28575" cap="rnd">
              <a:solidFill>
                <a:schemeClr val="accent5"/>
              </a:solidFill>
              <a:round/>
            </a:ln>
            <a:effectLst/>
          </c:spPr>
          <c:marker>
            <c:symbol val="none"/>
          </c:marker>
          <c:val>
            <c:numRef>
              <c:f>'Discom. hours per summer day'!$AO$97:$AO$140</c:f>
              <c:numCache>
                <c:formatCode>General</c:formatCode>
                <c:ptCount val="44"/>
                <c:pt idx="0">
                  <c:v>16.37</c:v>
                </c:pt>
                <c:pt idx="1">
                  <c:v>16.510000000000002</c:v>
                </c:pt>
                <c:pt idx="2">
                  <c:v>16.59</c:v>
                </c:pt>
                <c:pt idx="3">
                  <c:v>16.27</c:v>
                </c:pt>
                <c:pt idx="4">
                  <c:v>15.94</c:v>
                </c:pt>
                <c:pt idx="5">
                  <c:v>17.989999999999998</c:v>
                </c:pt>
                <c:pt idx="6">
                  <c:v>17.95</c:v>
                </c:pt>
                <c:pt idx="7">
                  <c:v>16.97</c:v>
                </c:pt>
                <c:pt idx="8">
                  <c:v>17.54</c:v>
                </c:pt>
                <c:pt idx="9">
                  <c:v>17.21</c:v>
                </c:pt>
                <c:pt idx="10">
                  <c:v>17.41</c:v>
                </c:pt>
                <c:pt idx="11">
                  <c:v>16.95</c:v>
                </c:pt>
                <c:pt idx="12">
                  <c:v>15.86</c:v>
                </c:pt>
                <c:pt idx="13">
                  <c:v>16.940000000000001</c:v>
                </c:pt>
                <c:pt idx="14">
                  <c:v>18.86</c:v>
                </c:pt>
                <c:pt idx="15">
                  <c:v>19.260000000000002</c:v>
                </c:pt>
                <c:pt idx="16">
                  <c:v>18.649999999999999</c:v>
                </c:pt>
                <c:pt idx="17">
                  <c:v>18.43</c:v>
                </c:pt>
                <c:pt idx="18">
                  <c:v>19.420000000000002</c:v>
                </c:pt>
                <c:pt idx="19">
                  <c:v>20.43</c:v>
                </c:pt>
                <c:pt idx="20">
                  <c:v>19.48</c:v>
                </c:pt>
                <c:pt idx="21">
                  <c:v>19.37</c:v>
                </c:pt>
                <c:pt idx="22">
                  <c:v>19.28</c:v>
                </c:pt>
                <c:pt idx="23">
                  <c:v>19.53</c:v>
                </c:pt>
                <c:pt idx="24">
                  <c:v>17.61</c:v>
                </c:pt>
                <c:pt idx="25">
                  <c:v>18.14</c:v>
                </c:pt>
                <c:pt idx="26">
                  <c:v>18.89</c:v>
                </c:pt>
                <c:pt idx="27">
                  <c:v>19.149999999999999</c:v>
                </c:pt>
                <c:pt idx="28">
                  <c:v>18.73</c:v>
                </c:pt>
                <c:pt idx="29">
                  <c:v>18.53</c:v>
                </c:pt>
                <c:pt idx="30">
                  <c:v>20.03</c:v>
                </c:pt>
                <c:pt idx="31">
                  <c:v>19.350000000000001</c:v>
                </c:pt>
                <c:pt idx="32">
                  <c:v>20.03</c:v>
                </c:pt>
                <c:pt idx="33">
                  <c:v>19.8</c:v>
                </c:pt>
                <c:pt idx="34">
                  <c:v>18.760000000000002</c:v>
                </c:pt>
                <c:pt idx="35">
                  <c:v>19.52</c:v>
                </c:pt>
                <c:pt idx="36">
                  <c:v>18.96</c:v>
                </c:pt>
                <c:pt idx="37">
                  <c:v>19.86</c:v>
                </c:pt>
                <c:pt idx="38">
                  <c:v>22.22</c:v>
                </c:pt>
                <c:pt idx="39">
                  <c:v>20.64</c:v>
                </c:pt>
                <c:pt idx="40">
                  <c:v>18.64</c:v>
                </c:pt>
                <c:pt idx="41">
                  <c:v>19.440000000000001</c:v>
                </c:pt>
                <c:pt idx="42">
                  <c:v>19.559999999999999</c:v>
                </c:pt>
                <c:pt idx="43">
                  <c:v>19.190000000000001</c:v>
                </c:pt>
              </c:numCache>
            </c:numRef>
          </c:val>
          <c:extLst>
            <c:ext xmlns:c16="http://schemas.microsoft.com/office/drawing/2014/chart" uri="{C3380CC4-5D6E-409C-BE32-E72D297353CC}">
              <c16:uniqueId val="{00000004-96BF-46F5-B00C-8272B5C3BB1F}"/>
            </c:ext>
          </c:extLst>
        </c:ser>
        <c:dLbls>
          <c:showLegendKey val="0"/>
          <c:showVal val="0"/>
          <c:showCatName val="0"/>
          <c:showSerName val="0"/>
          <c:showPercent val="0"/>
          <c:showBubbleSize val="0"/>
        </c:dLbls>
        <c:axId val="148344639"/>
        <c:axId val="148353759"/>
      </c:radarChart>
      <c:catAx>
        <c:axId val="1483446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53759"/>
        <c:crosses val="autoZero"/>
        <c:auto val="1"/>
        <c:lblAlgn val="ctr"/>
        <c:lblOffset val="100"/>
        <c:noMultiLvlLbl val="0"/>
      </c:catAx>
      <c:valAx>
        <c:axId val="14835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834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Abu Dhabi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WBGT&amp;ET'!$B$52:$AS$52</c:f>
              <c:numCache>
                <c:formatCode>General</c:formatCode>
                <c:ptCount val="44"/>
                <c:pt idx="0">
                  <c:v>0.7632793633169529</c:v>
                </c:pt>
                <c:pt idx="1">
                  <c:v>-1.0769558139951139</c:v>
                </c:pt>
                <c:pt idx="2">
                  <c:v>0.30322056898893007</c:v>
                </c:pt>
                <c:pt idx="3">
                  <c:v>-0.15683822533908459</c:v>
                </c:pt>
                <c:pt idx="4">
                  <c:v>-0.61689701966709931</c:v>
                </c:pt>
                <c:pt idx="5">
                  <c:v>-0.15683822533908459</c:v>
                </c:pt>
                <c:pt idx="6">
                  <c:v>-0.15683822533908459</c:v>
                </c:pt>
                <c:pt idx="7">
                  <c:v>0.7632793633169529</c:v>
                </c:pt>
                <c:pt idx="8">
                  <c:v>0.7632793633169529</c:v>
                </c:pt>
                <c:pt idx="9">
                  <c:v>0.30322056898893007</c:v>
                </c:pt>
                <c:pt idx="10">
                  <c:v>0.30322056898893007</c:v>
                </c:pt>
                <c:pt idx="11">
                  <c:v>-4.7574261686192481</c:v>
                </c:pt>
                <c:pt idx="12">
                  <c:v>0.30322056898893007</c:v>
                </c:pt>
                <c:pt idx="13">
                  <c:v>-1.0769558139951139</c:v>
                </c:pt>
                <c:pt idx="14">
                  <c:v>0.7632793633169529</c:v>
                </c:pt>
                <c:pt idx="15">
                  <c:v>-0.61689701966709931</c:v>
                </c:pt>
                <c:pt idx="16">
                  <c:v>0.7632793633169529</c:v>
                </c:pt>
                <c:pt idx="17">
                  <c:v>-1.5370146083231286</c:v>
                </c:pt>
                <c:pt idx="18">
                  <c:v>-1.0769558139951139</c:v>
                </c:pt>
                <c:pt idx="19">
                  <c:v>0.7632793633169529</c:v>
                </c:pt>
                <c:pt idx="20">
                  <c:v>0.7632793633169529</c:v>
                </c:pt>
                <c:pt idx="21">
                  <c:v>0.7632793633169529</c:v>
                </c:pt>
                <c:pt idx="22">
                  <c:v>0.7632793633169529</c:v>
                </c:pt>
                <c:pt idx="23">
                  <c:v>-0.15683822533908459</c:v>
                </c:pt>
                <c:pt idx="24">
                  <c:v>-0.15683822533908459</c:v>
                </c:pt>
                <c:pt idx="25">
                  <c:v>-1.0769558139951139</c:v>
                </c:pt>
                <c:pt idx="26">
                  <c:v>0.7632793633169529</c:v>
                </c:pt>
                <c:pt idx="27">
                  <c:v>0.7632793633169529</c:v>
                </c:pt>
                <c:pt idx="28">
                  <c:v>0.7632793633169529</c:v>
                </c:pt>
                <c:pt idx="29">
                  <c:v>-0.15683822533908459</c:v>
                </c:pt>
                <c:pt idx="30">
                  <c:v>-0.15683822533908459</c:v>
                </c:pt>
                <c:pt idx="31">
                  <c:v>0.30322056898893007</c:v>
                </c:pt>
                <c:pt idx="32">
                  <c:v>-0.15683822533908459</c:v>
                </c:pt>
                <c:pt idx="33">
                  <c:v>-1.0769558139951139</c:v>
                </c:pt>
                <c:pt idx="34">
                  <c:v>0.7632793633169529</c:v>
                </c:pt>
                <c:pt idx="35">
                  <c:v>0.7632793633169529</c:v>
                </c:pt>
                <c:pt idx="36">
                  <c:v>-0.15683822533908459</c:v>
                </c:pt>
                <c:pt idx="37">
                  <c:v>0.7632793633169529</c:v>
                </c:pt>
                <c:pt idx="38">
                  <c:v>0.7632793633169529</c:v>
                </c:pt>
                <c:pt idx="39">
                  <c:v>-0.15683822533908459</c:v>
                </c:pt>
                <c:pt idx="40">
                  <c:v>0.7632793633169529</c:v>
                </c:pt>
                <c:pt idx="41">
                  <c:v>0.7632793633169529</c:v>
                </c:pt>
                <c:pt idx="42">
                  <c:v>0.30322056898893007</c:v>
                </c:pt>
                <c:pt idx="43">
                  <c:v>-1.0769558139951139</c:v>
                </c:pt>
              </c:numCache>
            </c:numRef>
          </c:val>
          <c:extLst>
            <c:ext xmlns:c16="http://schemas.microsoft.com/office/drawing/2014/chart" uri="{C3380CC4-5D6E-409C-BE32-E72D297353CC}">
              <c16:uniqueId val="{00000000-9C75-46C6-82DA-3385897128AE}"/>
            </c:ext>
          </c:extLst>
        </c:ser>
        <c:ser>
          <c:idx val="1"/>
          <c:order val="1"/>
          <c:tx>
            <c:v>WBGT</c:v>
          </c:tx>
          <c:spPr>
            <a:solidFill>
              <a:schemeClr val="accent2"/>
            </a:solidFill>
            <a:ln>
              <a:noFill/>
            </a:ln>
            <a:effectLst/>
          </c:spPr>
          <c:invertIfNegative val="0"/>
          <c:val>
            <c:numRef>
              <c:f>'Anomalies_normalized WBGT&amp;ET'!$B$76:$AS$76</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1-9C75-46C6-82DA-3385897128AE}"/>
            </c:ext>
          </c:extLst>
        </c:ser>
        <c:dLbls>
          <c:showLegendKey val="0"/>
          <c:showVal val="0"/>
          <c:showCatName val="0"/>
          <c:showSerName val="0"/>
          <c:showPercent val="0"/>
          <c:showBubbleSize val="0"/>
        </c:dLbls>
        <c:gapWidth val="219"/>
        <c:overlap val="-27"/>
        <c:axId val="1294345664"/>
        <c:axId val="1294335104"/>
      </c:barChart>
      <c:catAx>
        <c:axId val="129434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294335104"/>
        <c:crosses val="autoZero"/>
        <c:auto val="1"/>
        <c:lblAlgn val="ctr"/>
        <c:lblOffset val="100"/>
        <c:noMultiLvlLbl val="0"/>
      </c:catAx>
      <c:valAx>
        <c:axId val="1294335104"/>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29434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Amman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WBGT&amp;ET'!$B$53:$AS$53</c:f>
              <c:numCache>
                <c:formatCode>General</c:formatCode>
                <c:ptCount val="44"/>
                <c:pt idx="0">
                  <c:v>-0.60406281618432267</c:v>
                </c:pt>
                <c:pt idx="1">
                  <c:v>-0.7684675414138703</c:v>
                </c:pt>
                <c:pt idx="2">
                  <c:v>-1.6452927426381245</c:v>
                </c:pt>
                <c:pt idx="3">
                  <c:v>-1.4260864423320609</c:v>
                </c:pt>
                <c:pt idx="4">
                  <c:v>-1.7548958927911564</c:v>
                </c:pt>
                <c:pt idx="5">
                  <c:v>-0.7684675414138703</c:v>
                </c:pt>
                <c:pt idx="6">
                  <c:v>-0.98767384171993389</c:v>
                </c:pt>
                <c:pt idx="7">
                  <c:v>-5.6047065419163863E-2</c:v>
                </c:pt>
                <c:pt idx="8">
                  <c:v>-0.49445966603129082</c:v>
                </c:pt>
                <c:pt idx="9">
                  <c:v>-1.3164832921790293</c:v>
                </c:pt>
                <c:pt idx="10">
                  <c:v>-1.2616817171025132</c:v>
                </c:pt>
                <c:pt idx="11">
                  <c:v>-1.4260864423320609</c:v>
                </c:pt>
                <c:pt idx="12">
                  <c:v>-0.82326911649038625</c:v>
                </c:pt>
                <c:pt idx="13">
                  <c:v>-0.8780706915669021</c:v>
                </c:pt>
                <c:pt idx="14">
                  <c:v>-0.60406281618432267</c:v>
                </c:pt>
                <c:pt idx="15">
                  <c:v>-0.27525336572522735</c:v>
                </c:pt>
                <c:pt idx="16">
                  <c:v>0.60157183549902682</c:v>
                </c:pt>
                <c:pt idx="17">
                  <c:v>-1.0972769918729657</c:v>
                </c:pt>
                <c:pt idx="18">
                  <c:v>1.0399844361111539</c:v>
                </c:pt>
                <c:pt idx="19">
                  <c:v>-0.27525336572522735</c:v>
                </c:pt>
                <c:pt idx="20">
                  <c:v>0.27276238503993128</c:v>
                </c:pt>
                <c:pt idx="21">
                  <c:v>0.21796080996341557</c:v>
                </c:pt>
                <c:pt idx="22">
                  <c:v>-0.27525336572522735</c:v>
                </c:pt>
                <c:pt idx="23">
                  <c:v>5.3556084733868005E-2</c:v>
                </c:pt>
                <c:pt idx="24">
                  <c:v>-0.3848565158782592</c:v>
                </c:pt>
                <c:pt idx="25">
                  <c:v>-0.22045179064871143</c:v>
                </c:pt>
                <c:pt idx="26">
                  <c:v>-0.16565021557219572</c:v>
                </c:pt>
                <c:pt idx="27">
                  <c:v>0.54677026042251065</c:v>
                </c:pt>
                <c:pt idx="28">
                  <c:v>1.3687938865702489</c:v>
                </c:pt>
                <c:pt idx="29">
                  <c:v>0.32756396011644745</c:v>
                </c:pt>
                <c:pt idx="30">
                  <c:v>1.5880001868763127</c:v>
                </c:pt>
                <c:pt idx="31">
                  <c:v>-0.1108486404956798</c:v>
                </c:pt>
                <c:pt idx="32">
                  <c:v>1.5880001868763127</c:v>
                </c:pt>
                <c:pt idx="33">
                  <c:v>-0.65886439126083862</c:v>
                </c:pt>
                <c:pt idx="34">
                  <c:v>-0.27525336572522735</c:v>
                </c:pt>
                <c:pt idx="35">
                  <c:v>1.0399844361111539</c:v>
                </c:pt>
                <c:pt idx="36">
                  <c:v>1.6428017619528283</c:v>
                </c:pt>
                <c:pt idx="37">
                  <c:v>1.7524049121058602</c:v>
                </c:pt>
                <c:pt idx="38">
                  <c:v>0.32756396011644745</c:v>
                </c:pt>
                <c:pt idx="39">
                  <c:v>1.1495875862641858</c:v>
                </c:pt>
                <c:pt idx="40">
                  <c:v>1.7524049121058602</c:v>
                </c:pt>
                <c:pt idx="41">
                  <c:v>1.3139923114937333</c:v>
                </c:pt>
                <c:pt idx="42">
                  <c:v>0.71117498565205872</c:v>
                </c:pt>
                <c:pt idx="43">
                  <c:v>1.2591907364172177</c:v>
                </c:pt>
              </c:numCache>
            </c:numRef>
          </c:val>
          <c:extLst>
            <c:ext xmlns:c16="http://schemas.microsoft.com/office/drawing/2014/chart" uri="{C3380CC4-5D6E-409C-BE32-E72D297353CC}">
              <c16:uniqueId val="{00000000-6B93-430B-8F13-64BFC3B342BE}"/>
            </c:ext>
          </c:extLst>
        </c:ser>
        <c:ser>
          <c:idx val="1"/>
          <c:order val="1"/>
          <c:tx>
            <c:v>WBGT</c:v>
          </c:tx>
          <c:spPr>
            <a:solidFill>
              <a:schemeClr val="accent2"/>
            </a:solidFill>
            <a:ln>
              <a:noFill/>
            </a:ln>
            <a:effectLst/>
          </c:spPr>
          <c:invertIfNegative val="0"/>
          <c:val>
            <c:numRef>
              <c:f>'Anomalies_normalized WBGT&amp;ET'!$B$77:$AS$77</c:f>
              <c:numCache>
                <c:formatCode>General</c:formatCode>
                <c:ptCount val="44"/>
                <c:pt idx="0">
                  <c:v>-0.83008440821979457</c:v>
                </c:pt>
                <c:pt idx="1">
                  <c:v>-1.2539572975235196</c:v>
                </c:pt>
                <c:pt idx="2">
                  <c:v>-1.8897666314791077</c:v>
                </c:pt>
                <c:pt idx="3">
                  <c:v>-1.9604121130297283</c:v>
                </c:pt>
                <c:pt idx="4">
                  <c:v>-2.7375124100865582</c:v>
                </c:pt>
                <c:pt idx="5">
                  <c:v>-0.90072988977041513</c:v>
                </c:pt>
                <c:pt idx="6">
                  <c:v>-0.26492055581482704</c:v>
                </c:pt>
                <c:pt idx="7">
                  <c:v>-0.12362959271358577</c:v>
                </c:pt>
                <c:pt idx="8">
                  <c:v>-5.2984111162965156E-2</c:v>
                </c:pt>
                <c:pt idx="9">
                  <c:v>-0.40621151891606955</c:v>
                </c:pt>
                <c:pt idx="10">
                  <c:v>-1.1833118159728988</c:v>
                </c:pt>
                <c:pt idx="11">
                  <c:v>-1.1833118159728988</c:v>
                </c:pt>
                <c:pt idx="12">
                  <c:v>-2.4549304838840746</c:v>
                </c:pt>
                <c:pt idx="13">
                  <c:v>-0.83008440821979457</c:v>
                </c:pt>
                <c:pt idx="14">
                  <c:v>0.44153425969138171</c:v>
                </c:pt>
                <c:pt idx="15">
                  <c:v>0.93605263054572729</c:v>
                </c:pt>
                <c:pt idx="16">
                  <c:v>0.79476166744448606</c:v>
                </c:pt>
                <c:pt idx="17">
                  <c:v>-0.40621151891606955</c:v>
                </c:pt>
                <c:pt idx="18">
                  <c:v>0.30024329659013921</c:v>
                </c:pt>
                <c:pt idx="19">
                  <c:v>0.86540714899510673</c:v>
                </c:pt>
                <c:pt idx="20">
                  <c:v>0.37088877814075982</c:v>
                </c:pt>
                <c:pt idx="21">
                  <c:v>0.72411618589386417</c:v>
                </c:pt>
                <c:pt idx="22">
                  <c:v>-0.1942750742642064</c:v>
                </c:pt>
                <c:pt idx="23">
                  <c:v>8.830685193827735E-2</c:v>
                </c:pt>
                <c:pt idx="24">
                  <c:v>8.830685193827735E-2</c:v>
                </c:pt>
                <c:pt idx="25">
                  <c:v>-0.33556603736544888</c:v>
                </c:pt>
                <c:pt idx="26">
                  <c:v>0.44153425969138171</c:v>
                </c:pt>
                <c:pt idx="27">
                  <c:v>0.86540714899510673</c:v>
                </c:pt>
                <c:pt idx="28">
                  <c:v>0.30024329659013921</c:v>
                </c:pt>
                <c:pt idx="29">
                  <c:v>0.58282522279262294</c:v>
                </c:pt>
                <c:pt idx="30">
                  <c:v>0.93605263054572729</c:v>
                </c:pt>
                <c:pt idx="31">
                  <c:v>8.830685193827735E-2</c:v>
                </c:pt>
                <c:pt idx="32">
                  <c:v>0.93605263054572729</c:v>
                </c:pt>
                <c:pt idx="33">
                  <c:v>1.7661370387655469E-2</c:v>
                </c:pt>
                <c:pt idx="34">
                  <c:v>1.7661370387655469E-2</c:v>
                </c:pt>
                <c:pt idx="35">
                  <c:v>0.37088877814075982</c:v>
                </c:pt>
                <c:pt idx="36">
                  <c:v>0.58282522279262294</c:v>
                </c:pt>
                <c:pt idx="37">
                  <c:v>0.79476166744448606</c:v>
                </c:pt>
                <c:pt idx="38">
                  <c:v>1.5012164829506949</c:v>
                </c:pt>
                <c:pt idx="39">
                  <c:v>1.7837984091531773</c:v>
                </c:pt>
                <c:pt idx="40">
                  <c:v>1.0773435936469686</c:v>
                </c:pt>
                <c:pt idx="41">
                  <c:v>0.44153425969138171</c:v>
                </c:pt>
                <c:pt idx="42">
                  <c:v>1.2186345567482111</c:v>
                </c:pt>
                <c:pt idx="43">
                  <c:v>0.44153425969138171</c:v>
                </c:pt>
              </c:numCache>
            </c:numRef>
          </c:val>
          <c:extLst>
            <c:ext xmlns:c16="http://schemas.microsoft.com/office/drawing/2014/chart" uri="{C3380CC4-5D6E-409C-BE32-E72D297353CC}">
              <c16:uniqueId val="{00000001-6B93-430B-8F13-64BFC3B342BE}"/>
            </c:ext>
          </c:extLst>
        </c:ser>
        <c:dLbls>
          <c:showLegendKey val="0"/>
          <c:showVal val="0"/>
          <c:showCatName val="0"/>
          <c:showSerName val="0"/>
          <c:showPercent val="0"/>
          <c:showBubbleSize val="0"/>
        </c:dLbls>
        <c:gapWidth val="219"/>
        <c:axId val="1331923440"/>
        <c:axId val="1331925360"/>
      </c:barChart>
      <c:catAx>
        <c:axId val="133192344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31925360"/>
        <c:crosses val="autoZero"/>
        <c:auto val="1"/>
        <c:lblAlgn val="ctr"/>
        <c:lblOffset val="100"/>
        <c:noMultiLvlLbl val="0"/>
      </c:catAx>
      <c:valAx>
        <c:axId val="1331925360"/>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3192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WBGT&amp;ET'!$B$54:$AS$54</c:f>
              <c:numCache>
                <c:formatCode>General</c:formatCode>
                <c:ptCount val="44"/>
                <c:pt idx="0">
                  <c:v>-0.48683330129482261</c:v>
                </c:pt>
                <c:pt idx="1">
                  <c:v>-0.64433819289020644</c:v>
                </c:pt>
                <c:pt idx="2">
                  <c:v>-0.959347976080974</c:v>
                </c:pt>
                <c:pt idx="3">
                  <c:v>-1.1168528676763578</c:v>
                </c:pt>
                <c:pt idx="4">
                  <c:v>-1.1168528676763578</c:v>
                </c:pt>
                <c:pt idx="5">
                  <c:v>-0.48683330129482261</c:v>
                </c:pt>
                <c:pt idx="6">
                  <c:v>-0.17182351810405511</c:v>
                </c:pt>
                <c:pt idx="7">
                  <c:v>-0.64433819289020644</c:v>
                </c:pt>
                <c:pt idx="8">
                  <c:v>-1.1168528676763578</c:v>
                </c:pt>
                <c:pt idx="9">
                  <c:v>-0.80184308448559005</c:v>
                </c:pt>
                <c:pt idx="10">
                  <c:v>-1.1168528676763578</c:v>
                </c:pt>
                <c:pt idx="11">
                  <c:v>-0.48683330129482261</c:v>
                </c:pt>
                <c:pt idx="12">
                  <c:v>-0.959347976080974</c:v>
                </c:pt>
                <c:pt idx="13">
                  <c:v>-0.64433819289020644</c:v>
                </c:pt>
                <c:pt idx="14">
                  <c:v>-0.48683330129482261</c:v>
                </c:pt>
                <c:pt idx="15">
                  <c:v>-0.64433819289020644</c:v>
                </c:pt>
                <c:pt idx="16">
                  <c:v>-1.4318626508671346E-2</c:v>
                </c:pt>
                <c:pt idx="17">
                  <c:v>-0.959347976080974</c:v>
                </c:pt>
                <c:pt idx="18">
                  <c:v>0.14318626508671259</c:v>
                </c:pt>
                <c:pt idx="19">
                  <c:v>0.14318626508671259</c:v>
                </c:pt>
                <c:pt idx="20">
                  <c:v>0.77320583146824762</c:v>
                </c:pt>
                <c:pt idx="21">
                  <c:v>1.4032253978497828</c:v>
                </c:pt>
                <c:pt idx="22">
                  <c:v>-1.4318626508671346E-2</c:v>
                </c:pt>
                <c:pt idx="23">
                  <c:v>-1.4318626508671346E-2</c:v>
                </c:pt>
                <c:pt idx="24">
                  <c:v>-0.32932840969943883</c:v>
                </c:pt>
                <c:pt idx="25">
                  <c:v>0.14318626508671259</c:v>
                </c:pt>
                <c:pt idx="26">
                  <c:v>1.4032253978497828</c:v>
                </c:pt>
                <c:pt idx="27">
                  <c:v>2.0332449642313182</c:v>
                </c:pt>
                <c:pt idx="28">
                  <c:v>0.14318626508671259</c:v>
                </c:pt>
                <c:pt idx="29">
                  <c:v>-0.64433819289020644</c:v>
                </c:pt>
                <c:pt idx="30">
                  <c:v>2.9782743138036212</c:v>
                </c:pt>
                <c:pt idx="31">
                  <c:v>-1.4318626508671346E-2</c:v>
                </c:pt>
                <c:pt idx="32">
                  <c:v>2.9782743138036212</c:v>
                </c:pt>
                <c:pt idx="33">
                  <c:v>-1.1168528676763578</c:v>
                </c:pt>
                <c:pt idx="34">
                  <c:v>0.45819604827748006</c:v>
                </c:pt>
                <c:pt idx="35">
                  <c:v>-0.64433819289020644</c:v>
                </c:pt>
                <c:pt idx="36">
                  <c:v>0.30069115668209634</c:v>
                </c:pt>
                <c:pt idx="37">
                  <c:v>0.77320583146824762</c:v>
                </c:pt>
                <c:pt idx="38">
                  <c:v>-0.17182351810405511</c:v>
                </c:pt>
                <c:pt idx="39">
                  <c:v>-0.64433819289020644</c:v>
                </c:pt>
                <c:pt idx="40">
                  <c:v>0.77320583146824762</c:v>
                </c:pt>
                <c:pt idx="41">
                  <c:v>0.61570093987286401</c:v>
                </c:pt>
                <c:pt idx="42">
                  <c:v>-1.4318626508671346E-2</c:v>
                </c:pt>
                <c:pt idx="43">
                  <c:v>1.4032253978497828</c:v>
                </c:pt>
              </c:numCache>
            </c:numRef>
          </c:val>
          <c:extLst>
            <c:ext xmlns:c16="http://schemas.microsoft.com/office/drawing/2014/chart" uri="{C3380CC4-5D6E-409C-BE32-E72D297353CC}">
              <c16:uniqueId val="{00000000-4004-4A7F-B83E-526D97905FD0}"/>
            </c:ext>
          </c:extLst>
        </c:ser>
        <c:ser>
          <c:idx val="1"/>
          <c:order val="1"/>
          <c:tx>
            <c:v>WBGT</c:v>
          </c:tx>
          <c:spPr>
            <a:solidFill>
              <a:schemeClr val="accent2"/>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WBGT&amp;ET'!$B$78:$AS$78</c:f>
              <c:numCache>
                <c:formatCode>General</c:formatCode>
                <c:ptCount val="44"/>
                <c:pt idx="0">
                  <c:v>-0.27184352189657623</c:v>
                </c:pt>
                <c:pt idx="1">
                  <c:v>-0.86618463809281676</c:v>
                </c:pt>
                <c:pt idx="2">
                  <c:v>-1.8319889519117079</c:v>
                </c:pt>
                <c:pt idx="3">
                  <c:v>-1.3862331147645273</c:v>
                </c:pt>
                <c:pt idx="4">
                  <c:v>-1.3119404752399975</c:v>
                </c:pt>
                <c:pt idx="5">
                  <c:v>-1.0147699171418769</c:v>
                </c:pt>
                <c:pt idx="6">
                  <c:v>-0.86618463809281676</c:v>
                </c:pt>
                <c:pt idx="7">
                  <c:v>-0.64330671951922647</c:v>
                </c:pt>
                <c:pt idx="8">
                  <c:v>-0.56901407999469644</c:v>
                </c:pt>
                <c:pt idx="9">
                  <c:v>-0.34613616142110604</c:v>
                </c:pt>
                <c:pt idx="10">
                  <c:v>-0.86618463809281676</c:v>
                </c:pt>
                <c:pt idx="11">
                  <c:v>9.9619675726074233E-2</c:v>
                </c:pt>
                <c:pt idx="12">
                  <c:v>-1.3119404752399975</c:v>
                </c:pt>
                <c:pt idx="13">
                  <c:v>-1.163355196190937</c:v>
                </c:pt>
                <c:pt idx="14">
                  <c:v>-0.34613616142110604</c:v>
                </c:pt>
                <c:pt idx="15">
                  <c:v>-0.79189199856828663</c:v>
                </c:pt>
                <c:pt idx="16">
                  <c:v>0.24820495477513455</c:v>
                </c:pt>
                <c:pt idx="17">
                  <c:v>-0.86618463809281676</c:v>
                </c:pt>
                <c:pt idx="18">
                  <c:v>1.1397166290694958</c:v>
                </c:pt>
                <c:pt idx="19">
                  <c:v>0.76825343144684533</c:v>
                </c:pt>
                <c:pt idx="20">
                  <c:v>0.84254607097137513</c:v>
                </c:pt>
                <c:pt idx="21">
                  <c:v>1.3625945476430859</c:v>
                </c:pt>
                <c:pt idx="22">
                  <c:v>0.69396079192231519</c:v>
                </c:pt>
                <c:pt idx="23">
                  <c:v>-0.56901407999469644</c:v>
                </c:pt>
                <c:pt idx="24">
                  <c:v>-0.79189199856828663</c:v>
                </c:pt>
                <c:pt idx="25">
                  <c:v>1.1397166290694958</c:v>
                </c:pt>
                <c:pt idx="26">
                  <c:v>0.24820495477513455</c:v>
                </c:pt>
                <c:pt idx="27">
                  <c:v>1.288301908118556</c:v>
                </c:pt>
                <c:pt idx="28">
                  <c:v>0.24820495477513455</c:v>
                </c:pt>
                <c:pt idx="29">
                  <c:v>-1.0147699171418769</c:v>
                </c:pt>
                <c:pt idx="30">
                  <c:v>2.1055209428883868</c:v>
                </c:pt>
                <c:pt idx="31">
                  <c:v>-0.56901407999469644</c:v>
                </c:pt>
                <c:pt idx="32">
                  <c:v>2.1055209428883868</c:v>
                </c:pt>
                <c:pt idx="33">
                  <c:v>-1.2376478357154672</c:v>
                </c:pt>
                <c:pt idx="34">
                  <c:v>1.2140092685940256</c:v>
                </c:pt>
                <c:pt idx="35">
                  <c:v>0.84254607097137513</c:v>
                </c:pt>
                <c:pt idx="36">
                  <c:v>1.1397166290694958</c:v>
                </c:pt>
                <c:pt idx="37">
                  <c:v>1.0654239895449653</c:v>
                </c:pt>
                <c:pt idx="38">
                  <c:v>0.47108287334872467</c:v>
                </c:pt>
                <c:pt idx="39">
                  <c:v>-0.64330671951922647</c:v>
                </c:pt>
                <c:pt idx="40">
                  <c:v>0.54537551287325481</c:v>
                </c:pt>
                <c:pt idx="41">
                  <c:v>-0.12325824284751589</c:v>
                </c:pt>
                <c:pt idx="42">
                  <c:v>0.61966815239778494</c:v>
                </c:pt>
                <c:pt idx="43">
                  <c:v>1.2140092685940256</c:v>
                </c:pt>
              </c:numCache>
            </c:numRef>
          </c:val>
          <c:extLst>
            <c:ext xmlns:c16="http://schemas.microsoft.com/office/drawing/2014/chart" uri="{C3380CC4-5D6E-409C-BE32-E72D297353CC}">
              <c16:uniqueId val="{00000001-4004-4A7F-B83E-526D97905FD0}"/>
            </c:ext>
          </c:extLst>
        </c:ser>
        <c:dLbls>
          <c:showLegendKey val="0"/>
          <c:showVal val="0"/>
          <c:showCatName val="0"/>
          <c:showSerName val="0"/>
          <c:showPercent val="0"/>
          <c:showBubbleSize val="0"/>
        </c:dLbls>
        <c:gapWidth val="219"/>
        <c:axId val="1313844656"/>
        <c:axId val="1313844176"/>
      </c:barChart>
      <c:catAx>
        <c:axId val="13138446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13844176"/>
        <c:crosses val="autoZero"/>
        <c:auto val="1"/>
        <c:lblAlgn val="ctr"/>
        <c:lblOffset val="100"/>
        <c:noMultiLvlLbl val="0"/>
      </c:catAx>
      <c:valAx>
        <c:axId val="1313844176"/>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1384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WBGT&amp;ET'!$B$55:$AS$55</c:f>
              <c:numCache>
                <c:formatCode>General</c:formatCode>
                <c:ptCount val="44"/>
                <c:pt idx="0">
                  <c:v>-0.66815944831119833</c:v>
                </c:pt>
                <c:pt idx="1">
                  <c:v>-2.1061547827200844</c:v>
                </c:pt>
                <c:pt idx="2">
                  <c:v>-0.74804807800058137</c:v>
                </c:pt>
                <c:pt idx="3">
                  <c:v>-2.3458206717882315</c:v>
                </c:pt>
                <c:pt idx="4">
                  <c:v>-2.0262661530307016</c:v>
                </c:pt>
                <c:pt idx="5">
                  <c:v>-1.0676025967581111</c:v>
                </c:pt>
                <c:pt idx="6">
                  <c:v>-0.50838218893243314</c:v>
                </c:pt>
                <c:pt idx="7">
                  <c:v>-0.18882767017490343</c:v>
                </c:pt>
                <c:pt idx="8">
                  <c:v>0.84972451578706942</c:v>
                </c:pt>
                <c:pt idx="9">
                  <c:v>-1.626823004583789</c:v>
                </c:pt>
                <c:pt idx="10">
                  <c:v>-0.74804807800058137</c:v>
                </c:pt>
                <c:pt idx="11">
                  <c:v>-1.2273798561368763</c:v>
                </c:pt>
                <c:pt idx="12">
                  <c:v>-0.74804807800058137</c:v>
                </c:pt>
                <c:pt idx="13">
                  <c:v>-0.34860492955366867</c:v>
                </c:pt>
                <c:pt idx="14">
                  <c:v>0.61005862671892197</c:v>
                </c:pt>
                <c:pt idx="15">
                  <c:v>-0.82793670768996364</c:v>
                </c:pt>
                <c:pt idx="16">
                  <c:v>-1.0676025967581111</c:v>
                </c:pt>
                <c:pt idx="17">
                  <c:v>-0.50838218893243314</c:v>
                </c:pt>
                <c:pt idx="18">
                  <c:v>0.45028136734015672</c:v>
                </c:pt>
                <c:pt idx="19">
                  <c:v>0.61005862671892197</c:v>
                </c:pt>
                <c:pt idx="20">
                  <c:v>-0.66815944831119833</c:v>
                </c:pt>
                <c:pt idx="21">
                  <c:v>0.76983588609768716</c:v>
                </c:pt>
                <c:pt idx="22">
                  <c:v>-0.42849355924305088</c:v>
                </c:pt>
                <c:pt idx="23">
                  <c:v>0.76983588609768716</c:v>
                </c:pt>
                <c:pt idx="24">
                  <c:v>-2.9050410796138227E-2</c:v>
                </c:pt>
                <c:pt idx="25">
                  <c:v>-0.18882767017490343</c:v>
                </c:pt>
                <c:pt idx="26">
                  <c:v>0.21061547827200924</c:v>
                </c:pt>
                <c:pt idx="27">
                  <c:v>1.4089449236127474</c:v>
                </c:pt>
                <c:pt idx="28">
                  <c:v>1.4888335533021302</c:v>
                </c:pt>
                <c:pt idx="29">
                  <c:v>-0.26871629986428569</c:v>
                </c:pt>
                <c:pt idx="30">
                  <c:v>1.7284994423702777</c:v>
                </c:pt>
                <c:pt idx="31">
                  <c:v>0.76983588609768716</c:v>
                </c:pt>
                <c:pt idx="32">
                  <c:v>1.7284994423702777</c:v>
                </c:pt>
                <c:pt idx="33">
                  <c:v>0.45028136734015672</c:v>
                </c:pt>
                <c:pt idx="34">
                  <c:v>1.1692790345445998</c:v>
                </c:pt>
                <c:pt idx="35">
                  <c:v>0.21061547827200924</c:v>
                </c:pt>
                <c:pt idx="36">
                  <c:v>0.61005862671892197</c:v>
                </c:pt>
                <c:pt idx="37">
                  <c:v>0.53016999702953971</c:v>
                </c:pt>
                <c:pt idx="38">
                  <c:v>0.53016999702953971</c:v>
                </c:pt>
                <c:pt idx="39">
                  <c:v>0.21061547827200924</c:v>
                </c:pt>
                <c:pt idx="40">
                  <c:v>0.6899472564083049</c:v>
                </c:pt>
                <c:pt idx="41">
                  <c:v>1.249167664233982</c:v>
                </c:pt>
                <c:pt idx="42">
                  <c:v>0.37039273765077446</c:v>
                </c:pt>
                <c:pt idx="43">
                  <c:v>0.92961314547645235</c:v>
                </c:pt>
              </c:numCache>
            </c:numRef>
          </c:val>
          <c:extLst>
            <c:ext xmlns:c16="http://schemas.microsoft.com/office/drawing/2014/chart" uri="{C3380CC4-5D6E-409C-BE32-E72D297353CC}">
              <c16:uniqueId val="{00000000-277A-4CD7-9CF3-109EF10A5CCD}"/>
            </c:ext>
          </c:extLst>
        </c:ser>
        <c:ser>
          <c:idx val="1"/>
          <c:order val="1"/>
          <c:tx>
            <c:v>WBGT</c:v>
          </c:tx>
          <c:spPr>
            <a:solidFill>
              <a:schemeClr val="accent2"/>
            </a:solidFill>
            <a:ln>
              <a:noFill/>
            </a:ln>
            <a:effectLst/>
          </c:spPr>
          <c:invertIfNegative val="0"/>
          <c:val>
            <c:numRef>
              <c:f>'Anomalies_normalized WBGT&amp;ET'!$B$55:$AS$55</c:f>
              <c:numCache>
                <c:formatCode>General</c:formatCode>
                <c:ptCount val="44"/>
                <c:pt idx="0">
                  <c:v>-0.66815944831119833</c:v>
                </c:pt>
                <c:pt idx="1">
                  <c:v>-2.1061547827200844</c:v>
                </c:pt>
                <c:pt idx="2">
                  <c:v>-0.74804807800058137</c:v>
                </c:pt>
                <c:pt idx="3">
                  <c:v>-2.3458206717882315</c:v>
                </c:pt>
                <c:pt idx="4">
                  <c:v>-2.0262661530307016</c:v>
                </c:pt>
                <c:pt idx="5">
                  <c:v>-1.0676025967581111</c:v>
                </c:pt>
                <c:pt idx="6">
                  <c:v>-0.50838218893243314</c:v>
                </c:pt>
                <c:pt idx="7">
                  <c:v>-0.18882767017490343</c:v>
                </c:pt>
                <c:pt idx="8">
                  <c:v>0.84972451578706942</c:v>
                </c:pt>
                <c:pt idx="9">
                  <c:v>-1.626823004583789</c:v>
                </c:pt>
                <c:pt idx="10">
                  <c:v>-0.74804807800058137</c:v>
                </c:pt>
                <c:pt idx="11">
                  <c:v>-1.2273798561368763</c:v>
                </c:pt>
                <c:pt idx="12">
                  <c:v>-0.74804807800058137</c:v>
                </c:pt>
                <c:pt idx="13">
                  <c:v>-0.34860492955366867</c:v>
                </c:pt>
                <c:pt idx="14">
                  <c:v>0.61005862671892197</c:v>
                </c:pt>
                <c:pt idx="15">
                  <c:v>-0.82793670768996364</c:v>
                </c:pt>
                <c:pt idx="16">
                  <c:v>-1.0676025967581111</c:v>
                </c:pt>
                <c:pt idx="17">
                  <c:v>-0.50838218893243314</c:v>
                </c:pt>
                <c:pt idx="18">
                  <c:v>0.45028136734015672</c:v>
                </c:pt>
                <c:pt idx="19">
                  <c:v>0.61005862671892197</c:v>
                </c:pt>
                <c:pt idx="20">
                  <c:v>-0.66815944831119833</c:v>
                </c:pt>
                <c:pt idx="21">
                  <c:v>0.76983588609768716</c:v>
                </c:pt>
                <c:pt idx="22">
                  <c:v>-0.42849355924305088</c:v>
                </c:pt>
                <c:pt idx="23">
                  <c:v>0.76983588609768716</c:v>
                </c:pt>
                <c:pt idx="24">
                  <c:v>-2.9050410796138227E-2</c:v>
                </c:pt>
                <c:pt idx="25">
                  <c:v>-0.18882767017490343</c:v>
                </c:pt>
                <c:pt idx="26">
                  <c:v>0.21061547827200924</c:v>
                </c:pt>
                <c:pt idx="27">
                  <c:v>1.4089449236127474</c:v>
                </c:pt>
                <c:pt idx="28">
                  <c:v>1.4888335533021302</c:v>
                </c:pt>
                <c:pt idx="29">
                  <c:v>-0.26871629986428569</c:v>
                </c:pt>
                <c:pt idx="30">
                  <c:v>1.7284994423702777</c:v>
                </c:pt>
                <c:pt idx="31">
                  <c:v>0.76983588609768716</c:v>
                </c:pt>
                <c:pt idx="32">
                  <c:v>1.7284994423702777</c:v>
                </c:pt>
                <c:pt idx="33">
                  <c:v>0.45028136734015672</c:v>
                </c:pt>
                <c:pt idx="34">
                  <c:v>1.1692790345445998</c:v>
                </c:pt>
                <c:pt idx="35">
                  <c:v>0.21061547827200924</c:v>
                </c:pt>
                <c:pt idx="36">
                  <c:v>0.61005862671892197</c:v>
                </c:pt>
                <c:pt idx="37">
                  <c:v>0.53016999702953971</c:v>
                </c:pt>
                <c:pt idx="38">
                  <c:v>0.53016999702953971</c:v>
                </c:pt>
                <c:pt idx="39">
                  <c:v>0.21061547827200924</c:v>
                </c:pt>
                <c:pt idx="40">
                  <c:v>0.6899472564083049</c:v>
                </c:pt>
                <c:pt idx="41">
                  <c:v>1.249167664233982</c:v>
                </c:pt>
                <c:pt idx="42">
                  <c:v>0.37039273765077446</c:v>
                </c:pt>
                <c:pt idx="43">
                  <c:v>0.92961314547645235</c:v>
                </c:pt>
              </c:numCache>
            </c:numRef>
          </c:val>
          <c:extLst>
            <c:ext xmlns:c16="http://schemas.microsoft.com/office/drawing/2014/chart" uri="{C3380CC4-5D6E-409C-BE32-E72D297353CC}">
              <c16:uniqueId val="{00000001-277A-4CD7-9CF3-109EF10A5CCD}"/>
            </c:ext>
          </c:extLst>
        </c:ser>
        <c:dLbls>
          <c:showLegendKey val="0"/>
          <c:showVal val="0"/>
          <c:showCatName val="0"/>
          <c:showSerName val="0"/>
          <c:showPercent val="0"/>
          <c:showBubbleSize val="0"/>
        </c:dLbls>
        <c:gapWidth val="219"/>
        <c:axId val="1625745872"/>
        <c:axId val="1625744912"/>
      </c:barChart>
      <c:catAx>
        <c:axId val="162574587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5744912"/>
        <c:crosses val="autoZero"/>
        <c:auto val="1"/>
        <c:lblAlgn val="ctr"/>
        <c:lblOffset val="100"/>
        <c:noMultiLvlLbl val="0"/>
      </c:catAx>
      <c:valAx>
        <c:axId val="1625744912"/>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574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Baghdad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WBGT&amp;ET'!$B$56:$AS$56</c:f>
              <c:numCache>
                <c:formatCode>General</c:formatCode>
                <c:ptCount val="44"/>
                <c:pt idx="0">
                  <c:v>-0.89325700634707361</c:v>
                </c:pt>
                <c:pt idx="1">
                  <c:v>-1.5375735355154576</c:v>
                </c:pt>
                <c:pt idx="2">
                  <c:v>-0.24894047717868578</c:v>
                </c:pt>
                <c:pt idx="3">
                  <c:v>1.0396925811580862</c:v>
                </c:pt>
                <c:pt idx="4">
                  <c:v>-0.89325700634707361</c:v>
                </c:pt>
                <c:pt idx="5">
                  <c:v>0.61014822837916349</c:v>
                </c:pt>
                <c:pt idx="6">
                  <c:v>-1.7523457119049191</c:v>
                </c:pt>
                <c:pt idx="7">
                  <c:v>0.82492040476862483</c:v>
                </c:pt>
                <c:pt idx="8">
                  <c:v>-3.4168300789224421E-2</c:v>
                </c:pt>
                <c:pt idx="9">
                  <c:v>0.82492040476862483</c:v>
                </c:pt>
                <c:pt idx="10">
                  <c:v>-0.89325700634707361</c:v>
                </c:pt>
                <c:pt idx="11">
                  <c:v>-1.1080291827365349</c:v>
                </c:pt>
                <c:pt idx="12">
                  <c:v>-2.3966622410733067</c:v>
                </c:pt>
                <c:pt idx="13">
                  <c:v>-1.7523457119049191</c:v>
                </c:pt>
                <c:pt idx="14">
                  <c:v>-1.9671178882943843</c:v>
                </c:pt>
                <c:pt idx="15">
                  <c:v>-0.24894047717868578</c:v>
                </c:pt>
                <c:pt idx="16">
                  <c:v>1.2544647575475474</c:v>
                </c:pt>
                <c:pt idx="17">
                  <c:v>0.3953760519897021</c:v>
                </c:pt>
                <c:pt idx="18">
                  <c:v>0.18060387560023691</c:v>
                </c:pt>
                <c:pt idx="19">
                  <c:v>1.0396925811580862</c:v>
                </c:pt>
                <c:pt idx="20">
                  <c:v>0.61014822837916349</c:v>
                </c:pt>
                <c:pt idx="21">
                  <c:v>-0.46371265356814712</c:v>
                </c:pt>
                <c:pt idx="22">
                  <c:v>-0.24894047717868578</c:v>
                </c:pt>
                <c:pt idx="23">
                  <c:v>0.18060387560023691</c:v>
                </c:pt>
                <c:pt idx="24">
                  <c:v>-0.89325700634707361</c:v>
                </c:pt>
                <c:pt idx="25">
                  <c:v>0.3953760519897021</c:v>
                </c:pt>
                <c:pt idx="26">
                  <c:v>1.2544647575475474</c:v>
                </c:pt>
                <c:pt idx="27">
                  <c:v>1.0396925811580862</c:v>
                </c:pt>
                <c:pt idx="28">
                  <c:v>-3.4168300789224421E-2</c:v>
                </c:pt>
                <c:pt idx="29">
                  <c:v>-3.4168300789224421E-2</c:v>
                </c:pt>
                <c:pt idx="30">
                  <c:v>0.61014822837916349</c:v>
                </c:pt>
                <c:pt idx="31">
                  <c:v>-0.24894047717868578</c:v>
                </c:pt>
                <c:pt idx="32">
                  <c:v>0.61014822837916349</c:v>
                </c:pt>
                <c:pt idx="33">
                  <c:v>-1.5375735355154576</c:v>
                </c:pt>
                <c:pt idx="34">
                  <c:v>1.4692369339370126</c:v>
                </c:pt>
                <c:pt idx="35">
                  <c:v>1.2544647575475474</c:v>
                </c:pt>
                <c:pt idx="36">
                  <c:v>0.82492040476862483</c:v>
                </c:pt>
                <c:pt idx="37">
                  <c:v>1.0396925811580862</c:v>
                </c:pt>
                <c:pt idx="38">
                  <c:v>-0.6784848299576085</c:v>
                </c:pt>
                <c:pt idx="39">
                  <c:v>0.3953760519897021</c:v>
                </c:pt>
                <c:pt idx="40">
                  <c:v>0.61014822837916349</c:v>
                </c:pt>
                <c:pt idx="41">
                  <c:v>1.4692369339370126</c:v>
                </c:pt>
                <c:pt idx="42">
                  <c:v>-0.46371265356814712</c:v>
                </c:pt>
                <c:pt idx="43">
                  <c:v>0.3953760519897021</c:v>
                </c:pt>
              </c:numCache>
            </c:numRef>
          </c:val>
          <c:extLst>
            <c:ext xmlns:c16="http://schemas.microsoft.com/office/drawing/2014/chart" uri="{C3380CC4-5D6E-409C-BE32-E72D297353CC}">
              <c16:uniqueId val="{00000000-610C-4CD4-83C1-DF8CDFE90993}"/>
            </c:ext>
          </c:extLst>
        </c:ser>
        <c:ser>
          <c:idx val="1"/>
          <c:order val="1"/>
          <c:tx>
            <c:v>WBGT</c:v>
          </c:tx>
          <c:spPr>
            <a:solidFill>
              <a:schemeClr val="accent2"/>
            </a:solidFill>
            <a:ln>
              <a:noFill/>
            </a:ln>
            <a:effectLst/>
          </c:spPr>
          <c:invertIfNegative val="0"/>
          <c:val>
            <c:numRef>
              <c:f>'Anomalies_normalized WBGT&amp;ET'!$B$80:$AS$80</c:f>
              <c:numCache>
                <c:formatCode>General</c:formatCode>
                <c:ptCount val="44"/>
                <c:pt idx="0">
                  <c:v>-1.4293681238755671</c:v>
                </c:pt>
                <c:pt idx="1">
                  <c:v>-2.4717802363152153</c:v>
                </c:pt>
                <c:pt idx="2">
                  <c:v>0.30798539685718601</c:v>
                </c:pt>
                <c:pt idx="3">
                  <c:v>1.0029268051502911</c:v>
                </c:pt>
                <c:pt idx="4">
                  <c:v>-1.4293681238755671</c:v>
                </c:pt>
                <c:pt idx="5">
                  <c:v>-3.9485307289363357E-2</c:v>
                </c:pt>
                <c:pt idx="6">
                  <c:v>-1.4293681238755671</c:v>
                </c:pt>
                <c:pt idx="7">
                  <c:v>0.65545610100373541</c:v>
                </c:pt>
                <c:pt idx="8">
                  <c:v>-3.9485307289363357E-2</c:v>
                </c:pt>
                <c:pt idx="9">
                  <c:v>0.65545610100373541</c:v>
                </c:pt>
                <c:pt idx="10">
                  <c:v>-1.4293681238755671</c:v>
                </c:pt>
                <c:pt idx="11">
                  <c:v>-1.4293681238755671</c:v>
                </c:pt>
                <c:pt idx="12">
                  <c:v>-2.8192509404617709</c:v>
                </c:pt>
                <c:pt idx="13">
                  <c:v>-1.4293681238755671</c:v>
                </c:pt>
                <c:pt idx="14">
                  <c:v>0.65545610100373541</c:v>
                </c:pt>
                <c:pt idx="15">
                  <c:v>-3.9485307289363357E-2</c:v>
                </c:pt>
                <c:pt idx="16">
                  <c:v>1.0029268051502911</c:v>
                </c:pt>
                <c:pt idx="17">
                  <c:v>-3.9485307289363357E-2</c:v>
                </c:pt>
                <c:pt idx="18">
                  <c:v>0.30798539685718601</c:v>
                </c:pt>
                <c:pt idx="19">
                  <c:v>0.65545610100373541</c:v>
                </c:pt>
                <c:pt idx="20">
                  <c:v>-0.38695601143591274</c:v>
                </c:pt>
                <c:pt idx="21">
                  <c:v>0.65545610100373541</c:v>
                </c:pt>
                <c:pt idx="22">
                  <c:v>1.0029268051502911</c:v>
                </c:pt>
                <c:pt idx="23">
                  <c:v>-1.0818974197290177</c:v>
                </c:pt>
                <c:pt idx="24">
                  <c:v>-3.9485307289363357E-2</c:v>
                </c:pt>
                <c:pt idx="25">
                  <c:v>-0.38695601143591274</c:v>
                </c:pt>
                <c:pt idx="26">
                  <c:v>1.0029268051502911</c:v>
                </c:pt>
                <c:pt idx="27">
                  <c:v>0.65545610100373541</c:v>
                </c:pt>
                <c:pt idx="28">
                  <c:v>-0.7344267155824622</c:v>
                </c:pt>
                <c:pt idx="29">
                  <c:v>-0.38695601143591274</c:v>
                </c:pt>
                <c:pt idx="30">
                  <c:v>0.65545610100373541</c:v>
                </c:pt>
                <c:pt idx="31">
                  <c:v>-3.9485307289363357E-2</c:v>
                </c:pt>
                <c:pt idx="32">
                  <c:v>0.65545610100373541</c:v>
                </c:pt>
                <c:pt idx="33">
                  <c:v>1.0029268051502911</c:v>
                </c:pt>
                <c:pt idx="34">
                  <c:v>1.0029268051502911</c:v>
                </c:pt>
                <c:pt idx="35">
                  <c:v>1.0029268051502911</c:v>
                </c:pt>
                <c:pt idx="36">
                  <c:v>1.0029268051502911</c:v>
                </c:pt>
                <c:pt idx="37">
                  <c:v>1.0029268051502911</c:v>
                </c:pt>
                <c:pt idx="38">
                  <c:v>0.65545610100373541</c:v>
                </c:pt>
                <c:pt idx="39">
                  <c:v>0.65545610100373541</c:v>
                </c:pt>
                <c:pt idx="40">
                  <c:v>0.65545610100373541</c:v>
                </c:pt>
                <c:pt idx="41">
                  <c:v>1.0029268051502911</c:v>
                </c:pt>
                <c:pt idx="42">
                  <c:v>-3.9485307289363357E-2</c:v>
                </c:pt>
                <c:pt idx="43">
                  <c:v>-0.7344267155824622</c:v>
                </c:pt>
              </c:numCache>
            </c:numRef>
          </c:val>
          <c:extLst>
            <c:ext xmlns:c16="http://schemas.microsoft.com/office/drawing/2014/chart" uri="{C3380CC4-5D6E-409C-BE32-E72D297353CC}">
              <c16:uniqueId val="{00000001-610C-4CD4-83C1-DF8CDFE90993}"/>
            </c:ext>
          </c:extLst>
        </c:ser>
        <c:dLbls>
          <c:showLegendKey val="0"/>
          <c:showVal val="0"/>
          <c:showCatName val="0"/>
          <c:showSerName val="0"/>
          <c:showPercent val="0"/>
          <c:showBubbleSize val="0"/>
        </c:dLbls>
        <c:gapWidth val="219"/>
        <c:axId val="1308117616"/>
        <c:axId val="1308114256"/>
      </c:barChart>
      <c:catAx>
        <c:axId val="130811761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08114256"/>
        <c:crosses val="autoZero"/>
        <c:auto val="1"/>
        <c:lblAlgn val="ctr"/>
        <c:lblOffset val="100"/>
        <c:noMultiLvlLbl val="0"/>
      </c:catAx>
      <c:valAx>
        <c:axId val="1308114256"/>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0811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WBGT&amp;ET'!$B$57:$AS$57</c:f>
              <c:numCache>
                <c:formatCode>General</c:formatCode>
                <c:ptCount val="44"/>
                <c:pt idx="0">
                  <c:v>-1.0061357319316506</c:v>
                </c:pt>
                <c:pt idx="1">
                  <c:v>-0.94093695107010022</c:v>
                </c:pt>
                <c:pt idx="2">
                  <c:v>-1.2669308553778513</c:v>
                </c:pt>
                <c:pt idx="3">
                  <c:v>-1.2017320745163012</c:v>
                </c:pt>
                <c:pt idx="4">
                  <c:v>-1.3973284171009519</c:v>
                </c:pt>
                <c:pt idx="5">
                  <c:v>-0.35414792331614819</c:v>
                </c:pt>
                <c:pt idx="6">
                  <c:v>-0.81053938934699976</c:v>
                </c:pt>
                <c:pt idx="7">
                  <c:v>-0.22375036159304773</c:v>
                </c:pt>
                <c:pt idx="8">
                  <c:v>0.16744232357625374</c:v>
                </c:pt>
                <c:pt idx="9">
                  <c:v>-1.3321296362394015</c:v>
                </c:pt>
                <c:pt idx="10">
                  <c:v>-1.3321296362394015</c:v>
                </c:pt>
                <c:pt idx="11">
                  <c:v>-1.3973284171009519</c:v>
                </c:pt>
                <c:pt idx="12">
                  <c:v>-0.74534060848544947</c:v>
                </c:pt>
                <c:pt idx="13">
                  <c:v>-0.74534060848544947</c:v>
                </c:pt>
                <c:pt idx="14">
                  <c:v>-0.74534060848544947</c:v>
                </c:pt>
                <c:pt idx="15">
                  <c:v>-0.54974426590079895</c:v>
                </c:pt>
                <c:pt idx="16">
                  <c:v>-0.41934670417769832</c:v>
                </c:pt>
                <c:pt idx="17">
                  <c:v>-1.3973284171009519</c:v>
                </c:pt>
                <c:pt idx="18">
                  <c:v>0.81943013219175609</c:v>
                </c:pt>
                <c:pt idx="19">
                  <c:v>-0.15855158073149744</c:v>
                </c:pt>
                <c:pt idx="20">
                  <c:v>0.49343622788400493</c:v>
                </c:pt>
                <c:pt idx="21">
                  <c:v>-0.22375036159304773</c:v>
                </c:pt>
                <c:pt idx="22">
                  <c:v>0.3630386661609043</c:v>
                </c:pt>
                <c:pt idx="23">
                  <c:v>0.10224354271470344</c:v>
                </c:pt>
                <c:pt idx="24">
                  <c:v>-0.4845454850392486</c:v>
                </c:pt>
                <c:pt idx="25">
                  <c:v>-0.28894914245459791</c:v>
                </c:pt>
                <c:pt idx="26">
                  <c:v>-0.28894914245459791</c:v>
                </c:pt>
                <c:pt idx="27">
                  <c:v>0.62383378960710545</c:v>
                </c:pt>
                <c:pt idx="28">
                  <c:v>0.55863500874555516</c:v>
                </c:pt>
                <c:pt idx="29">
                  <c:v>0.29783988529935435</c:v>
                </c:pt>
                <c:pt idx="30">
                  <c:v>1.2758215982226078</c:v>
                </c:pt>
                <c:pt idx="31">
                  <c:v>-9.3352799869947142E-2</c:v>
                </c:pt>
                <c:pt idx="32">
                  <c:v>1.2758215982226078</c:v>
                </c:pt>
                <c:pt idx="33">
                  <c:v>-0.41934670417769832</c:v>
                </c:pt>
                <c:pt idx="34">
                  <c:v>-0.4845454850392486</c:v>
                </c:pt>
                <c:pt idx="35">
                  <c:v>1.667014283391909</c:v>
                </c:pt>
                <c:pt idx="36">
                  <c:v>1.4062191599457083</c:v>
                </c:pt>
                <c:pt idx="37">
                  <c:v>2.058206968561211</c:v>
                </c:pt>
                <c:pt idx="38">
                  <c:v>0.23264110443780403</c:v>
                </c:pt>
                <c:pt idx="39">
                  <c:v>0.68903257046865551</c:v>
                </c:pt>
                <c:pt idx="40">
                  <c:v>2.058206968561211</c:v>
                </c:pt>
                <c:pt idx="41">
                  <c:v>1.9278094068381102</c:v>
                </c:pt>
                <c:pt idx="42">
                  <c:v>0.62383378960710545</c:v>
                </c:pt>
                <c:pt idx="43">
                  <c:v>1.667014283391909</c:v>
                </c:pt>
              </c:numCache>
            </c:numRef>
          </c:val>
          <c:extLst>
            <c:ext xmlns:c16="http://schemas.microsoft.com/office/drawing/2014/chart" uri="{C3380CC4-5D6E-409C-BE32-E72D297353CC}">
              <c16:uniqueId val="{00000000-D1C4-4A2D-A8F3-15BE76DA33E0}"/>
            </c:ext>
          </c:extLst>
        </c:ser>
        <c:ser>
          <c:idx val="1"/>
          <c:order val="1"/>
          <c:tx>
            <c:v>WBGT</c:v>
          </c:tx>
          <c:spPr>
            <a:solidFill>
              <a:schemeClr val="accent2"/>
            </a:solidFill>
            <a:ln>
              <a:noFill/>
            </a:ln>
            <a:effectLst/>
          </c:spPr>
          <c:invertIfNegative val="0"/>
          <c:val>
            <c:numRef>
              <c:f>'Anomalies_normalized WBGT&amp;ET'!$B$81:$AS$81</c:f>
              <c:numCache>
                <c:formatCode>General</c:formatCode>
                <c:ptCount val="44"/>
                <c:pt idx="0">
                  <c:v>-0.64581964523025681</c:v>
                </c:pt>
                <c:pt idx="1">
                  <c:v>-1.538470882616588</c:v>
                </c:pt>
                <c:pt idx="2">
                  <c:v>-2.2823469137718644</c:v>
                </c:pt>
                <c:pt idx="3">
                  <c:v>-0.64581964523025681</c:v>
                </c:pt>
                <c:pt idx="4">
                  <c:v>-0.19949402653708986</c:v>
                </c:pt>
                <c:pt idx="5">
                  <c:v>0.84193241708029609</c:v>
                </c:pt>
                <c:pt idx="6">
                  <c:v>-0.94337005769236637</c:v>
                </c:pt>
                <c:pt idx="7">
                  <c:v>-0.49704443899920203</c:v>
                </c:pt>
                <c:pt idx="8">
                  <c:v>9.8056385925019668E-2</c:v>
                </c:pt>
                <c:pt idx="9">
                  <c:v>-0.19949402653708986</c:v>
                </c:pt>
                <c:pt idx="10">
                  <c:v>-1.0921452639234237</c:v>
                </c:pt>
                <c:pt idx="11">
                  <c:v>-1.8360212950787003</c:v>
                </c:pt>
                <c:pt idx="12">
                  <c:v>-1.8360212950787003</c:v>
                </c:pt>
                <c:pt idx="13">
                  <c:v>-0.94337005769236637</c:v>
                </c:pt>
                <c:pt idx="14">
                  <c:v>0.54438200461818664</c:v>
                </c:pt>
                <c:pt idx="15">
                  <c:v>0.99070762331135087</c:v>
                </c:pt>
                <c:pt idx="16">
                  <c:v>0.24683159215607445</c:v>
                </c:pt>
                <c:pt idx="17">
                  <c:v>0.24683159215607445</c:v>
                </c:pt>
                <c:pt idx="18">
                  <c:v>0.3956067983871292</c:v>
                </c:pt>
                <c:pt idx="19">
                  <c:v>0.84193241708029609</c:v>
                </c:pt>
                <c:pt idx="20">
                  <c:v>-0.49704443899920203</c:v>
                </c:pt>
                <c:pt idx="21">
                  <c:v>0.3956067983871292</c:v>
                </c:pt>
                <c:pt idx="22">
                  <c:v>-0.64581964523025681</c:v>
                </c:pt>
                <c:pt idx="23">
                  <c:v>1.1394828295424058</c:v>
                </c:pt>
                <c:pt idx="24">
                  <c:v>-1.3896956763855333</c:v>
                </c:pt>
                <c:pt idx="25">
                  <c:v>-0.79459485146131159</c:v>
                </c:pt>
                <c:pt idx="26">
                  <c:v>-0.34826923276814725</c:v>
                </c:pt>
                <c:pt idx="27">
                  <c:v>0.24683159215607445</c:v>
                </c:pt>
                <c:pt idx="28">
                  <c:v>-0.19949402653708986</c:v>
                </c:pt>
                <c:pt idx="29">
                  <c:v>0.3956067983871292</c:v>
                </c:pt>
                <c:pt idx="30">
                  <c:v>1.1394828295424058</c:v>
                </c:pt>
                <c:pt idx="31">
                  <c:v>9.8056385925019668E-2</c:v>
                </c:pt>
                <c:pt idx="32">
                  <c:v>1.1394828295424058</c:v>
                </c:pt>
                <c:pt idx="33">
                  <c:v>2.0321340669287395</c:v>
                </c:pt>
                <c:pt idx="34">
                  <c:v>-0.19949402653708986</c:v>
                </c:pt>
                <c:pt idx="35">
                  <c:v>9.8056385925019668E-2</c:v>
                </c:pt>
                <c:pt idx="36">
                  <c:v>-5.0718820306035091E-2</c:v>
                </c:pt>
                <c:pt idx="37">
                  <c:v>-5.0718820306035091E-2</c:v>
                </c:pt>
                <c:pt idx="38">
                  <c:v>2.1809092731597941</c:v>
                </c:pt>
                <c:pt idx="39">
                  <c:v>1.1394828295424058</c:v>
                </c:pt>
                <c:pt idx="40">
                  <c:v>9.8056385925019668E-2</c:v>
                </c:pt>
                <c:pt idx="41">
                  <c:v>2.0321340669287395</c:v>
                </c:pt>
                <c:pt idx="42">
                  <c:v>0.69315721084924142</c:v>
                </c:pt>
                <c:pt idx="43">
                  <c:v>-0.19949402653708986</c:v>
                </c:pt>
              </c:numCache>
            </c:numRef>
          </c:val>
          <c:extLst>
            <c:ext xmlns:c16="http://schemas.microsoft.com/office/drawing/2014/chart" uri="{C3380CC4-5D6E-409C-BE32-E72D297353CC}">
              <c16:uniqueId val="{00000001-D1C4-4A2D-A8F3-15BE76DA33E0}"/>
            </c:ext>
          </c:extLst>
        </c:ser>
        <c:dLbls>
          <c:showLegendKey val="0"/>
          <c:showVal val="0"/>
          <c:showCatName val="0"/>
          <c:showSerName val="0"/>
          <c:showPercent val="0"/>
          <c:showBubbleSize val="0"/>
        </c:dLbls>
        <c:gapWidth val="219"/>
        <c:axId val="382768111"/>
        <c:axId val="1315167424"/>
      </c:barChart>
      <c:catAx>
        <c:axId val="38276811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15167424"/>
        <c:crosses val="autoZero"/>
        <c:auto val="1"/>
        <c:lblAlgn val="ctr"/>
        <c:lblOffset val="100"/>
        <c:noMultiLvlLbl val="0"/>
      </c:catAx>
      <c:valAx>
        <c:axId val="1315167424"/>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8276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WBGT&amp;ET'!$B$58:$AS$58</c:f>
              <c:numCache>
                <c:formatCode>General</c:formatCode>
                <c:ptCount val="44"/>
                <c:pt idx="0">
                  <c:v>-1.4578585445221131</c:v>
                </c:pt>
                <c:pt idx="1">
                  <c:v>-2.2050763648327298</c:v>
                </c:pt>
                <c:pt idx="2">
                  <c:v>-1.7452500138723499</c:v>
                </c:pt>
                <c:pt idx="3">
                  <c:v>-1.9751631893525401</c:v>
                </c:pt>
                <c:pt idx="4">
                  <c:v>-1.9751631893525401</c:v>
                </c:pt>
                <c:pt idx="5">
                  <c:v>-0.82559731195158981</c:v>
                </c:pt>
                <c:pt idx="6">
                  <c:v>-0.19333607938106759</c:v>
                </c:pt>
                <c:pt idx="7">
                  <c:v>-0.82559731195158981</c:v>
                </c:pt>
                <c:pt idx="8">
                  <c:v>0.26649027157931171</c:v>
                </c:pt>
                <c:pt idx="9">
                  <c:v>-0.25081437325111489</c:v>
                </c:pt>
                <c:pt idx="10">
                  <c:v>-1.2279453690419229</c:v>
                </c:pt>
                <c:pt idx="11">
                  <c:v>-1.7452500138723499</c:v>
                </c:pt>
                <c:pt idx="12">
                  <c:v>-1.3429019567820173</c:v>
                </c:pt>
                <c:pt idx="13">
                  <c:v>-0.88307560582163802</c:v>
                </c:pt>
                <c:pt idx="14">
                  <c:v>0.38144685931940731</c:v>
                </c:pt>
                <c:pt idx="15">
                  <c:v>0.55388174092954912</c:v>
                </c:pt>
                <c:pt idx="16">
                  <c:v>-0.25081437325111489</c:v>
                </c:pt>
                <c:pt idx="17">
                  <c:v>-0.48072754873130502</c:v>
                </c:pt>
                <c:pt idx="18">
                  <c:v>3.6577096099122575E-2</c:v>
                </c:pt>
                <c:pt idx="19">
                  <c:v>0.84127321027978663</c:v>
                </c:pt>
                <c:pt idx="20">
                  <c:v>-2.0901197770925729E-2</c:v>
                </c:pt>
                <c:pt idx="21">
                  <c:v>0.15153368383921714</c:v>
                </c:pt>
                <c:pt idx="22">
                  <c:v>0.26649027157931171</c:v>
                </c:pt>
                <c:pt idx="23">
                  <c:v>0.38144685931940731</c:v>
                </c:pt>
                <c:pt idx="24">
                  <c:v>-0.59568413647140062</c:v>
                </c:pt>
                <c:pt idx="25">
                  <c:v>0.20901197770926444</c:v>
                </c:pt>
                <c:pt idx="26">
                  <c:v>0.4964034470595019</c:v>
                </c:pt>
                <c:pt idx="27">
                  <c:v>3.6577096099122575E-2</c:v>
                </c:pt>
                <c:pt idx="28">
                  <c:v>0.95622979801988217</c:v>
                </c:pt>
                <c:pt idx="29">
                  <c:v>0.95622979801988217</c:v>
                </c:pt>
                <c:pt idx="30">
                  <c:v>0.84127321027978663</c:v>
                </c:pt>
                <c:pt idx="31">
                  <c:v>0.72631662253969209</c:v>
                </c:pt>
                <c:pt idx="32">
                  <c:v>0.84127321027978663</c:v>
                </c:pt>
                <c:pt idx="33">
                  <c:v>0.38144685931940731</c:v>
                </c:pt>
                <c:pt idx="34">
                  <c:v>0.43892515318945458</c:v>
                </c:pt>
                <c:pt idx="35">
                  <c:v>0.26649027157931171</c:v>
                </c:pt>
                <c:pt idx="36">
                  <c:v>0.78379491640973931</c:v>
                </c:pt>
                <c:pt idx="37">
                  <c:v>1.0711863857599768</c:v>
                </c:pt>
                <c:pt idx="38">
                  <c:v>1.703447618330499</c:v>
                </c:pt>
                <c:pt idx="39">
                  <c:v>1.5884910305904043</c:v>
                </c:pt>
                <c:pt idx="40">
                  <c:v>1.1286646796300241</c:v>
                </c:pt>
                <c:pt idx="41">
                  <c:v>0.66883832866964477</c:v>
                </c:pt>
                <c:pt idx="42">
                  <c:v>0.95622979801988217</c:v>
                </c:pt>
                <c:pt idx="43">
                  <c:v>1.0711863857599768</c:v>
                </c:pt>
              </c:numCache>
            </c:numRef>
          </c:val>
          <c:extLst>
            <c:ext xmlns:c16="http://schemas.microsoft.com/office/drawing/2014/chart" uri="{C3380CC4-5D6E-409C-BE32-E72D297353CC}">
              <c16:uniqueId val="{00000000-774B-4134-B3F9-8818CC6386ED}"/>
            </c:ext>
          </c:extLst>
        </c:ser>
        <c:ser>
          <c:idx val="1"/>
          <c:order val="1"/>
          <c:tx>
            <c:v>WBGT</c:v>
          </c:tx>
          <c:spPr>
            <a:solidFill>
              <a:schemeClr val="accent2"/>
            </a:solidFill>
            <a:ln>
              <a:noFill/>
            </a:ln>
            <a:effectLst/>
          </c:spPr>
          <c:invertIfNegative val="0"/>
          <c:val>
            <c:numRef>
              <c:f>'Anomalies_normalized WBGT&amp;ET'!$B$82:$AS$82</c:f>
              <c:numCache>
                <c:formatCode>General</c:formatCode>
                <c:ptCount val="44"/>
                <c:pt idx="0">
                  <c:v>-1.1395655495159298</c:v>
                </c:pt>
                <c:pt idx="1">
                  <c:v>-1.7605052916670234</c:v>
                </c:pt>
                <c:pt idx="2">
                  <c:v>-2.070975162742569</c:v>
                </c:pt>
                <c:pt idx="3">
                  <c:v>-0.5186258073648361</c:v>
                </c:pt>
                <c:pt idx="4">
                  <c:v>-0.20815593628929061</c:v>
                </c:pt>
                <c:pt idx="5">
                  <c:v>0.10231393478625761</c:v>
                </c:pt>
                <c:pt idx="6">
                  <c:v>-1.7605052916670234</c:v>
                </c:pt>
                <c:pt idx="7">
                  <c:v>-0.20815593628929061</c:v>
                </c:pt>
                <c:pt idx="8">
                  <c:v>0.72325367693734854</c:v>
                </c:pt>
                <c:pt idx="9">
                  <c:v>0.10231393478625761</c:v>
                </c:pt>
                <c:pt idx="10">
                  <c:v>-3.4680895825825289</c:v>
                </c:pt>
                <c:pt idx="11">
                  <c:v>-1.1395655495159298</c:v>
                </c:pt>
                <c:pt idx="12">
                  <c:v>-1.2948004850537025</c:v>
                </c:pt>
                <c:pt idx="13">
                  <c:v>-0.82909567844038434</c:v>
                </c:pt>
                <c:pt idx="14">
                  <c:v>-0.20815593628929061</c:v>
                </c:pt>
                <c:pt idx="15">
                  <c:v>-0.5186258073648361</c:v>
                </c:pt>
                <c:pt idx="16">
                  <c:v>0.878488612475124</c:v>
                </c:pt>
                <c:pt idx="17">
                  <c:v>0.56801874139957576</c:v>
                </c:pt>
                <c:pt idx="18">
                  <c:v>0.41278380586180308</c:v>
                </c:pt>
                <c:pt idx="19">
                  <c:v>1.1889584835506695</c:v>
                </c:pt>
                <c:pt idx="20">
                  <c:v>0.41278380586180308</c:v>
                </c:pt>
                <c:pt idx="21">
                  <c:v>-0.20815593628929061</c:v>
                </c:pt>
                <c:pt idx="22">
                  <c:v>0.41278380586180308</c:v>
                </c:pt>
                <c:pt idx="23">
                  <c:v>1.499428354626215</c:v>
                </c:pt>
                <c:pt idx="24">
                  <c:v>-5.2921000751517878E-2</c:v>
                </c:pt>
                <c:pt idx="25">
                  <c:v>0.10231393478625761</c:v>
                </c:pt>
                <c:pt idx="26">
                  <c:v>-0.5186258073648361</c:v>
                </c:pt>
                <c:pt idx="27">
                  <c:v>1.3441934190884421</c:v>
                </c:pt>
                <c:pt idx="28">
                  <c:v>0.41278380586180308</c:v>
                </c:pt>
                <c:pt idx="29">
                  <c:v>-0.20815593628929061</c:v>
                </c:pt>
                <c:pt idx="30">
                  <c:v>0.878488612475124</c:v>
                </c:pt>
                <c:pt idx="31">
                  <c:v>-5.2921000751517878E-2</c:v>
                </c:pt>
                <c:pt idx="32">
                  <c:v>0.878488612475124</c:v>
                </c:pt>
                <c:pt idx="33">
                  <c:v>1.1889584835506695</c:v>
                </c:pt>
                <c:pt idx="34">
                  <c:v>0.41278380586180308</c:v>
                </c:pt>
                <c:pt idx="35">
                  <c:v>0.25754887032403034</c:v>
                </c:pt>
                <c:pt idx="36">
                  <c:v>0.56801874139957576</c:v>
                </c:pt>
                <c:pt idx="37">
                  <c:v>0.878488612475124</c:v>
                </c:pt>
                <c:pt idx="38">
                  <c:v>0.72325367693734854</c:v>
                </c:pt>
                <c:pt idx="39">
                  <c:v>0.56801874139957576</c:v>
                </c:pt>
                <c:pt idx="40">
                  <c:v>-0.36339087182706337</c:v>
                </c:pt>
                <c:pt idx="41">
                  <c:v>1.499428354626215</c:v>
                </c:pt>
                <c:pt idx="42">
                  <c:v>0.41278380586180308</c:v>
                </c:pt>
                <c:pt idx="43">
                  <c:v>0.10231393478625761</c:v>
                </c:pt>
              </c:numCache>
            </c:numRef>
          </c:val>
          <c:extLst>
            <c:ext xmlns:c16="http://schemas.microsoft.com/office/drawing/2014/chart" uri="{C3380CC4-5D6E-409C-BE32-E72D297353CC}">
              <c16:uniqueId val="{00000001-774B-4134-B3F9-8818CC6386ED}"/>
            </c:ext>
          </c:extLst>
        </c:ser>
        <c:dLbls>
          <c:showLegendKey val="0"/>
          <c:showVal val="0"/>
          <c:showCatName val="0"/>
          <c:showSerName val="0"/>
          <c:showPercent val="0"/>
          <c:showBubbleSize val="0"/>
        </c:dLbls>
        <c:gapWidth val="219"/>
        <c:axId val="1627999632"/>
        <c:axId val="1628014032"/>
      </c:barChart>
      <c:catAx>
        <c:axId val="16279996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8014032"/>
        <c:crosses val="autoZero"/>
        <c:auto val="1"/>
        <c:lblAlgn val="ctr"/>
        <c:lblOffset val="100"/>
        <c:noMultiLvlLbl val="0"/>
      </c:catAx>
      <c:valAx>
        <c:axId val="1628014032"/>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799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WBGT&amp;ET'!$B$59:$AS$59</c:f>
              <c:numCache>
                <c:formatCode>General</c:formatCode>
                <c:ptCount val="44"/>
                <c:pt idx="0">
                  <c:v>-0.71914712915098533</c:v>
                </c:pt>
                <c:pt idx="1">
                  <c:v>-0.28642954032851176</c:v>
                </c:pt>
                <c:pt idx="2">
                  <c:v>-1.8550307998099786</c:v>
                </c:pt>
                <c:pt idx="3">
                  <c:v>-1.5304926081931234</c:v>
                </c:pt>
                <c:pt idx="4">
                  <c:v>-1.7468514026043604</c:v>
                </c:pt>
                <c:pt idx="5">
                  <c:v>-0.55687803334255781</c:v>
                </c:pt>
                <c:pt idx="6">
                  <c:v>-0.55687803334255781</c:v>
                </c:pt>
                <c:pt idx="7">
                  <c:v>-0.28642954032851176</c:v>
                </c:pt>
                <c:pt idx="8">
                  <c:v>-0.55687803334255781</c:v>
                </c:pt>
                <c:pt idx="9">
                  <c:v>-1.3141338137818865</c:v>
                </c:pt>
                <c:pt idx="10">
                  <c:v>-1.2600441151790773</c:v>
                </c:pt>
                <c:pt idx="11">
                  <c:v>-1.4764029095903144</c:v>
                </c:pt>
                <c:pt idx="12">
                  <c:v>-0.82732652635660386</c:v>
                </c:pt>
                <c:pt idx="13">
                  <c:v>-0.66505743054817612</c:v>
                </c:pt>
                <c:pt idx="14">
                  <c:v>-1.0436853207678407</c:v>
                </c:pt>
                <c:pt idx="15">
                  <c:v>-0.55687803334255781</c:v>
                </c:pt>
                <c:pt idx="16">
                  <c:v>0.79536443172767257</c:v>
                </c:pt>
                <c:pt idx="17">
                  <c:v>-1.368223512384696</c:v>
                </c:pt>
                <c:pt idx="18">
                  <c:v>0.95763352753610009</c:v>
                </c:pt>
                <c:pt idx="19">
                  <c:v>-0.23233984172570252</c:v>
                </c:pt>
                <c:pt idx="20">
                  <c:v>0.84945413033048156</c:v>
                </c:pt>
                <c:pt idx="21">
                  <c:v>0.57900563731643551</c:v>
                </c:pt>
                <c:pt idx="22">
                  <c:v>-0.5027883347397486</c:v>
                </c:pt>
                <c:pt idx="23">
                  <c:v>9.2198349891152512E-2</c:v>
                </c:pt>
                <c:pt idx="24">
                  <c:v>-0.39460893753413007</c:v>
                </c:pt>
                <c:pt idx="25">
                  <c:v>-0.55687803334255781</c:v>
                </c:pt>
                <c:pt idx="26">
                  <c:v>-1.5981047314465754E-2</c:v>
                </c:pt>
                <c:pt idx="27">
                  <c:v>0.63309533591924461</c:v>
                </c:pt>
                <c:pt idx="28">
                  <c:v>0.90354382893329055</c:v>
                </c:pt>
                <c:pt idx="29">
                  <c:v>-0.44869863613693928</c:v>
                </c:pt>
                <c:pt idx="30">
                  <c:v>1.3362614177557646</c:v>
                </c:pt>
                <c:pt idx="31">
                  <c:v>0.30855714430238951</c:v>
                </c:pt>
                <c:pt idx="32">
                  <c:v>1.3362614177557646</c:v>
                </c:pt>
                <c:pt idx="33">
                  <c:v>-0.12416044452008401</c:v>
                </c:pt>
                <c:pt idx="34">
                  <c:v>9.2198349891152512E-2</c:v>
                </c:pt>
                <c:pt idx="35">
                  <c:v>1.0117232261389091</c:v>
                </c:pt>
                <c:pt idx="36">
                  <c:v>1.6067099107698106</c:v>
                </c:pt>
                <c:pt idx="37">
                  <c:v>1.7148893079754286</c:v>
                </c:pt>
                <c:pt idx="38">
                  <c:v>0.52491593871362652</c:v>
                </c:pt>
                <c:pt idx="39">
                  <c:v>0.68718503452205404</c:v>
                </c:pt>
                <c:pt idx="40">
                  <c:v>1.9312481023866657</c:v>
                </c:pt>
                <c:pt idx="41">
                  <c:v>1.1199026233445275</c:v>
                </c:pt>
                <c:pt idx="42">
                  <c:v>1.2280820205501461</c:v>
                </c:pt>
                <c:pt idx="43">
                  <c:v>1.1739923219473367</c:v>
                </c:pt>
              </c:numCache>
            </c:numRef>
          </c:val>
          <c:extLst>
            <c:ext xmlns:c16="http://schemas.microsoft.com/office/drawing/2014/chart" uri="{C3380CC4-5D6E-409C-BE32-E72D297353CC}">
              <c16:uniqueId val="{00000000-362C-4508-A398-983BBCEBE0D7}"/>
            </c:ext>
          </c:extLst>
        </c:ser>
        <c:ser>
          <c:idx val="1"/>
          <c:order val="1"/>
          <c:tx>
            <c:v>WBGT</c:v>
          </c:tx>
          <c:spPr>
            <a:solidFill>
              <a:schemeClr val="accent2"/>
            </a:solidFill>
            <a:ln>
              <a:noFill/>
            </a:ln>
            <a:effectLst/>
          </c:spPr>
          <c:invertIfNegative val="0"/>
          <c:val>
            <c:numRef>
              <c:f>'Anomalies_normalized WBGT&amp;ET'!$B$83:$AS$83</c:f>
              <c:numCache>
                <c:formatCode>General</c:formatCode>
                <c:ptCount val="44"/>
                <c:pt idx="0">
                  <c:v>-0.72037571318627724</c:v>
                </c:pt>
                <c:pt idx="1">
                  <c:v>-1.2070786902334347</c:v>
                </c:pt>
                <c:pt idx="2">
                  <c:v>-1.6329437951496977</c:v>
                </c:pt>
                <c:pt idx="3">
                  <c:v>-1.7546195394114872</c:v>
                </c:pt>
                <c:pt idx="4">
                  <c:v>-2.545511877113118</c:v>
                </c:pt>
                <c:pt idx="5">
                  <c:v>-0.84205145744806675</c:v>
                </c:pt>
                <c:pt idx="6">
                  <c:v>-0.11199699187732969</c:v>
                </c:pt>
                <c:pt idx="7">
                  <c:v>-0.90288932957896118</c:v>
                </c:pt>
                <c:pt idx="8">
                  <c:v>-0.11199699187732969</c:v>
                </c:pt>
                <c:pt idx="9">
                  <c:v>-1.0245650738407508</c:v>
                </c:pt>
                <c:pt idx="10">
                  <c:v>-1.3287544344952242</c:v>
                </c:pt>
                <c:pt idx="11">
                  <c:v>-1.4504301787570137</c:v>
                </c:pt>
                <c:pt idx="12">
                  <c:v>-1.6937816672805921</c:v>
                </c:pt>
                <c:pt idx="13">
                  <c:v>-0.41618635253180369</c:v>
                </c:pt>
                <c:pt idx="14">
                  <c:v>0.1921923687771438</c:v>
                </c:pt>
                <c:pt idx="15">
                  <c:v>0.31386811303893275</c:v>
                </c:pt>
                <c:pt idx="16">
                  <c:v>7.051662451535376E-2</c:v>
                </c:pt>
                <c:pt idx="17">
                  <c:v>-0.96372720170985571</c:v>
                </c:pt>
                <c:pt idx="18">
                  <c:v>0.37470598516982723</c:v>
                </c:pt>
                <c:pt idx="19">
                  <c:v>0.31386811303893275</c:v>
                </c:pt>
                <c:pt idx="20">
                  <c:v>0.67889534582430078</c:v>
                </c:pt>
                <c:pt idx="21">
                  <c:v>0.98308470647877422</c:v>
                </c:pt>
                <c:pt idx="22">
                  <c:v>9.6787523844592827E-3</c:v>
                </c:pt>
                <c:pt idx="23">
                  <c:v>-0.11199699187732969</c:v>
                </c:pt>
                <c:pt idx="24">
                  <c:v>7.051662451535376E-2</c:v>
                </c:pt>
                <c:pt idx="25">
                  <c:v>-0.65953784105538216</c:v>
                </c:pt>
                <c:pt idx="26">
                  <c:v>0.49638172943161729</c:v>
                </c:pt>
                <c:pt idx="27">
                  <c:v>0.7397332179551952</c:v>
                </c:pt>
                <c:pt idx="28">
                  <c:v>0.61805747369340625</c:v>
                </c:pt>
                <c:pt idx="29">
                  <c:v>0.25303024090803827</c:v>
                </c:pt>
                <c:pt idx="30">
                  <c:v>1.2872740671332477</c:v>
                </c:pt>
                <c:pt idx="31">
                  <c:v>7.051662451535376E-2</c:v>
                </c:pt>
                <c:pt idx="32">
                  <c:v>1.2872740671332477</c:v>
                </c:pt>
                <c:pt idx="33">
                  <c:v>0.1921923687771438</c:v>
                </c:pt>
                <c:pt idx="34">
                  <c:v>-0.23367273613911974</c:v>
                </c:pt>
                <c:pt idx="35">
                  <c:v>0.1921923687771438</c:v>
                </c:pt>
                <c:pt idx="36">
                  <c:v>0.98308470647877422</c:v>
                </c:pt>
                <c:pt idx="37">
                  <c:v>1.3481119392641423</c:v>
                </c:pt>
                <c:pt idx="38">
                  <c:v>1.2264361950023532</c:v>
                </c:pt>
                <c:pt idx="39">
                  <c:v>1.6523012999186157</c:v>
                </c:pt>
                <c:pt idx="40">
                  <c:v>1.6523012999186157</c:v>
                </c:pt>
                <c:pt idx="41">
                  <c:v>0.67889534582430078</c:v>
                </c:pt>
                <c:pt idx="42">
                  <c:v>1.2872740671332477</c:v>
                </c:pt>
                <c:pt idx="43">
                  <c:v>0.7397332179551952</c:v>
                </c:pt>
              </c:numCache>
            </c:numRef>
          </c:val>
          <c:extLst>
            <c:ext xmlns:c16="http://schemas.microsoft.com/office/drawing/2014/chart" uri="{C3380CC4-5D6E-409C-BE32-E72D297353CC}">
              <c16:uniqueId val="{00000001-362C-4508-A398-983BBCEBE0D7}"/>
            </c:ext>
          </c:extLst>
        </c:ser>
        <c:dLbls>
          <c:showLegendKey val="0"/>
          <c:showVal val="0"/>
          <c:showCatName val="0"/>
          <c:showSerName val="0"/>
          <c:showPercent val="0"/>
          <c:showBubbleSize val="0"/>
        </c:dLbls>
        <c:gapWidth val="219"/>
        <c:axId val="1442458224"/>
        <c:axId val="1442455824"/>
      </c:barChart>
      <c:catAx>
        <c:axId val="144245822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42455824"/>
        <c:crosses val="autoZero"/>
        <c:auto val="1"/>
        <c:lblAlgn val="ctr"/>
        <c:lblOffset val="100"/>
        <c:noMultiLvlLbl val="0"/>
      </c:catAx>
      <c:valAx>
        <c:axId val="1442455824"/>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4245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WBGT&amp;ET'!$B$60:$AS$60</c:f>
              <c:numCache>
                <c:formatCode>General</c:formatCode>
                <c:ptCount val="44"/>
                <c:pt idx="0">
                  <c:v>0.34309911624368289</c:v>
                </c:pt>
                <c:pt idx="1">
                  <c:v>-1.0292973487309593</c:v>
                </c:pt>
                <c:pt idx="2">
                  <c:v>0.34309911624368289</c:v>
                </c:pt>
                <c:pt idx="3">
                  <c:v>0.34309911624368289</c:v>
                </c:pt>
                <c:pt idx="4">
                  <c:v>-0.57183186040607858</c:v>
                </c:pt>
                <c:pt idx="5">
                  <c:v>-0.11436637208119783</c:v>
                </c:pt>
                <c:pt idx="6">
                  <c:v>-0.57183186040607858</c:v>
                </c:pt>
                <c:pt idx="7">
                  <c:v>0.8005646045685717</c:v>
                </c:pt>
                <c:pt idx="8">
                  <c:v>0.8005646045685717</c:v>
                </c:pt>
                <c:pt idx="9">
                  <c:v>-0.57183186040607858</c:v>
                </c:pt>
                <c:pt idx="10">
                  <c:v>-0.11436637208119783</c:v>
                </c:pt>
                <c:pt idx="11">
                  <c:v>-4.2315557670051405</c:v>
                </c:pt>
                <c:pt idx="12">
                  <c:v>-0.57183186040607858</c:v>
                </c:pt>
                <c:pt idx="13">
                  <c:v>-2.4016938137056094</c:v>
                </c:pt>
                <c:pt idx="14">
                  <c:v>-0.57183186040607858</c:v>
                </c:pt>
                <c:pt idx="15">
                  <c:v>-0.57183186040607858</c:v>
                </c:pt>
                <c:pt idx="16">
                  <c:v>0.8005646045685717</c:v>
                </c:pt>
                <c:pt idx="17">
                  <c:v>-1.0292973487309593</c:v>
                </c:pt>
                <c:pt idx="18">
                  <c:v>0.8005646045685717</c:v>
                </c:pt>
                <c:pt idx="19">
                  <c:v>0.8005646045685717</c:v>
                </c:pt>
                <c:pt idx="20">
                  <c:v>0.8005646045685717</c:v>
                </c:pt>
                <c:pt idx="21">
                  <c:v>0.8005646045685717</c:v>
                </c:pt>
                <c:pt idx="22">
                  <c:v>0.8005646045685717</c:v>
                </c:pt>
                <c:pt idx="23">
                  <c:v>-0.57183186040607858</c:v>
                </c:pt>
                <c:pt idx="24">
                  <c:v>0.34309911624368289</c:v>
                </c:pt>
                <c:pt idx="25">
                  <c:v>-1.0292973487309593</c:v>
                </c:pt>
                <c:pt idx="26">
                  <c:v>0.8005646045685717</c:v>
                </c:pt>
                <c:pt idx="27">
                  <c:v>0.8005646045685717</c:v>
                </c:pt>
                <c:pt idx="28">
                  <c:v>0.8005646045685717</c:v>
                </c:pt>
                <c:pt idx="29">
                  <c:v>0.34309911624368289</c:v>
                </c:pt>
                <c:pt idx="30">
                  <c:v>-0.11436637208119783</c:v>
                </c:pt>
                <c:pt idx="31">
                  <c:v>-0.11436637208119783</c:v>
                </c:pt>
                <c:pt idx="32">
                  <c:v>-0.11436637208119783</c:v>
                </c:pt>
                <c:pt idx="33">
                  <c:v>-0.57183186040607858</c:v>
                </c:pt>
                <c:pt idx="34">
                  <c:v>0.8005646045685717</c:v>
                </c:pt>
                <c:pt idx="35">
                  <c:v>0.8005646045685717</c:v>
                </c:pt>
                <c:pt idx="36">
                  <c:v>0.34309911624368289</c:v>
                </c:pt>
                <c:pt idx="37">
                  <c:v>0.8005646045685717</c:v>
                </c:pt>
                <c:pt idx="38">
                  <c:v>0.8005646045685717</c:v>
                </c:pt>
                <c:pt idx="39">
                  <c:v>0.8005646045685717</c:v>
                </c:pt>
                <c:pt idx="40">
                  <c:v>0.8005646045685717</c:v>
                </c:pt>
                <c:pt idx="41">
                  <c:v>0.8005646045685717</c:v>
                </c:pt>
                <c:pt idx="42">
                  <c:v>-0.11436637208119783</c:v>
                </c:pt>
                <c:pt idx="43">
                  <c:v>-1.4867628370558399</c:v>
                </c:pt>
              </c:numCache>
            </c:numRef>
          </c:val>
          <c:extLst>
            <c:ext xmlns:c16="http://schemas.microsoft.com/office/drawing/2014/chart" uri="{C3380CC4-5D6E-409C-BE32-E72D297353CC}">
              <c16:uniqueId val="{00000000-B60A-413B-8651-5D732027A2CF}"/>
            </c:ext>
          </c:extLst>
        </c:ser>
        <c:ser>
          <c:idx val="1"/>
          <c:order val="1"/>
          <c:tx>
            <c:v>WBGT</c:v>
          </c:tx>
          <c:spPr>
            <a:solidFill>
              <a:schemeClr val="accent2"/>
            </a:solidFill>
            <a:ln>
              <a:noFill/>
            </a:ln>
            <a:effectLst/>
          </c:spPr>
          <c:invertIfNegative val="0"/>
          <c:val>
            <c:numRef>
              <c:f>'Anomalies_normalized WBGT&amp;ET'!$B$84:$AS$84</c:f>
              <c:numCache>
                <c:formatCode>General</c:formatCode>
                <c:ptCount val="44"/>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pt idx="19">
                  <c:v>0.15249857033294065</c:v>
                </c:pt>
                <c:pt idx="20">
                  <c:v>0.15249857033294065</c:v>
                </c:pt>
                <c:pt idx="21">
                  <c:v>0.15249857033294065</c:v>
                </c:pt>
                <c:pt idx="22">
                  <c:v>0.15249857033294065</c:v>
                </c:pt>
                <c:pt idx="23">
                  <c:v>0.15249857033294065</c:v>
                </c:pt>
                <c:pt idx="24">
                  <c:v>0.15249857033294065</c:v>
                </c:pt>
                <c:pt idx="25">
                  <c:v>0.15249857033294065</c:v>
                </c:pt>
                <c:pt idx="26">
                  <c:v>0.15249857033294065</c:v>
                </c:pt>
                <c:pt idx="27">
                  <c:v>0.15249857033294065</c:v>
                </c:pt>
                <c:pt idx="28">
                  <c:v>0.15249857033294065</c:v>
                </c:pt>
                <c:pt idx="29">
                  <c:v>0.15249857033294065</c:v>
                </c:pt>
                <c:pt idx="30">
                  <c:v>0.15249857033294065</c:v>
                </c:pt>
                <c:pt idx="31">
                  <c:v>0.15249857033294065</c:v>
                </c:pt>
                <c:pt idx="32">
                  <c:v>0.15249857033294065</c:v>
                </c:pt>
                <c:pt idx="33">
                  <c:v>0.15249857033294065</c:v>
                </c:pt>
                <c:pt idx="34">
                  <c:v>0.15249857033294065</c:v>
                </c:pt>
                <c:pt idx="35">
                  <c:v>0.15249857033294065</c:v>
                </c:pt>
                <c:pt idx="36">
                  <c:v>0.15249857033294065</c:v>
                </c:pt>
                <c:pt idx="37">
                  <c:v>0.15249857033294065</c:v>
                </c:pt>
                <c:pt idx="38">
                  <c:v>0.15249857033294065</c:v>
                </c:pt>
                <c:pt idx="39">
                  <c:v>0.15249857033294065</c:v>
                </c:pt>
                <c:pt idx="40">
                  <c:v>0.15249857033294065</c:v>
                </c:pt>
                <c:pt idx="41">
                  <c:v>0.15249857033294065</c:v>
                </c:pt>
                <c:pt idx="42">
                  <c:v>0.15249857033294065</c:v>
                </c:pt>
                <c:pt idx="43">
                  <c:v>0.15249857033294065</c:v>
                </c:pt>
              </c:numCache>
            </c:numRef>
          </c:val>
          <c:extLst>
            <c:ext xmlns:c16="http://schemas.microsoft.com/office/drawing/2014/chart" uri="{C3380CC4-5D6E-409C-BE32-E72D297353CC}">
              <c16:uniqueId val="{00000001-B60A-413B-8651-5D732027A2CF}"/>
            </c:ext>
          </c:extLst>
        </c:ser>
        <c:dLbls>
          <c:showLegendKey val="0"/>
          <c:showVal val="0"/>
          <c:showCatName val="0"/>
          <c:showSerName val="0"/>
          <c:showPercent val="0"/>
          <c:showBubbleSize val="0"/>
        </c:dLbls>
        <c:gapWidth val="219"/>
        <c:axId val="1312820784"/>
        <c:axId val="1312830384"/>
      </c:barChart>
      <c:catAx>
        <c:axId val="13128207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12830384"/>
        <c:crosses val="autoZero"/>
        <c:auto val="1"/>
        <c:lblAlgn val="ctr"/>
        <c:lblOffset val="100"/>
        <c:noMultiLvlLbl val="0"/>
      </c:catAx>
      <c:valAx>
        <c:axId val="1312830384"/>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1282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WBGT&amp;ET'!$B$61:$AS$61</c:f>
              <c:numCache>
                <c:formatCode>General</c:formatCode>
                <c:ptCount val="44"/>
                <c:pt idx="0">
                  <c:v>-0.74317942246708601</c:v>
                </c:pt>
                <c:pt idx="1">
                  <c:v>-0.74317942246708601</c:v>
                </c:pt>
                <c:pt idx="2">
                  <c:v>-0.51766290806328052</c:v>
                </c:pt>
                <c:pt idx="3">
                  <c:v>-0.74317942246708601</c:v>
                </c:pt>
                <c:pt idx="4">
                  <c:v>-0.51766290806328052</c:v>
                </c:pt>
                <c:pt idx="5">
                  <c:v>-0.74317942246708601</c:v>
                </c:pt>
                <c:pt idx="6">
                  <c:v>-0.74317942246708601</c:v>
                </c:pt>
                <c:pt idx="7">
                  <c:v>0.15888663514813572</c:v>
                </c:pt>
                <c:pt idx="8">
                  <c:v>-0.29214639365947515</c:v>
                </c:pt>
                <c:pt idx="9">
                  <c:v>-0.74317942246708601</c:v>
                </c:pt>
                <c:pt idx="10">
                  <c:v>-0.74317942246708601</c:v>
                </c:pt>
                <c:pt idx="11">
                  <c:v>-0.51766290806328052</c:v>
                </c:pt>
                <c:pt idx="12">
                  <c:v>-0.51766290806328052</c:v>
                </c:pt>
                <c:pt idx="13">
                  <c:v>-0.74317942246708601</c:v>
                </c:pt>
                <c:pt idx="14">
                  <c:v>-0.29214639365947515</c:v>
                </c:pt>
                <c:pt idx="15">
                  <c:v>-0.74317942246708601</c:v>
                </c:pt>
                <c:pt idx="16">
                  <c:v>-0.51766290806328052</c:v>
                </c:pt>
                <c:pt idx="17">
                  <c:v>-0.74317942246708601</c:v>
                </c:pt>
                <c:pt idx="18">
                  <c:v>0.15888663514813572</c:v>
                </c:pt>
                <c:pt idx="19">
                  <c:v>-0.29214639365947515</c:v>
                </c:pt>
                <c:pt idx="20">
                  <c:v>-6.6629879255669766E-2</c:v>
                </c:pt>
                <c:pt idx="21">
                  <c:v>-0.51766290806328052</c:v>
                </c:pt>
                <c:pt idx="22">
                  <c:v>1.2864692071671628</c:v>
                </c:pt>
                <c:pt idx="23">
                  <c:v>-6.6629879255669766E-2</c:v>
                </c:pt>
                <c:pt idx="24">
                  <c:v>-0.74317942246708601</c:v>
                </c:pt>
                <c:pt idx="25">
                  <c:v>-0.74317942246708601</c:v>
                </c:pt>
                <c:pt idx="26">
                  <c:v>0.15888663514813572</c:v>
                </c:pt>
                <c:pt idx="27">
                  <c:v>1.2864692071671628</c:v>
                </c:pt>
                <c:pt idx="28">
                  <c:v>-0.29214639365947515</c:v>
                </c:pt>
                <c:pt idx="29">
                  <c:v>-6.6629879255669766E-2</c:v>
                </c:pt>
                <c:pt idx="30">
                  <c:v>3.3161178368014115</c:v>
                </c:pt>
                <c:pt idx="31">
                  <c:v>-6.6629879255669766E-2</c:v>
                </c:pt>
                <c:pt idx="32">
                  <c:v>3.3161178368014115</c:v>
                </c:pt>
                <c:pt idx="33">
                  <c:v>-0.29214639365947515</c:v>
                </c:pt>
                <c:pt idx="34">
                  <c:v>0.83543617835955175</c:v>
                </c:pt>
                <c:pt idx="35">
                  <c:v>0.83543617835955175</c:v>
                </c:pt>
                <c:pt idx="36">
                  <c:v>-6.6629879255669766E-2</c:v>
                </c:pt>
                <c:pt idx="37">
                  <c:v>0.60991966395574648</c:v>
                </c:pt>
                <c:pt idx="38">
                  <c:v>-6.6629879255669766E-2</c:v>
                </c:pt>
                <c:pt idx="39">
                  <c:v>-0.51766290806328052</c:v>
                </c:pt>
                <c:pt idx="40">
                  <c:v>-0.74317942246708601</c:v>
                </c:pt>
                <c:pt idx="41">
                  <c:v>2.1885352647823844</c:v>
                </c:pt>
                <c:pt idx="42">
                  <c:v>-0.51766290806328052</c:v>
                </c:pt>
                <c:pt idx="43">
                  <c:v>1.511985721570968</c:v>
                </c:pt>
              </c:numCache>
            </c:numRef>
          </c:val>
          <c:extLst>
            <c:ext xmlns:c16="http://schemas.microsoft.com/office/drawing/2014/chart" uri="{C3380CC4-5D6E-409C-BE32-E72D297353CC}">
              <c16:uniqueId val="{00000000-4B00-4382-884E-F0EAFCA59F5C}"/>
            </c:ext>
          </c:extLst>
        </c:ser>
        <c:ser>
          <c:idx val="1"/>
          <c:order val="1"/>
          <c:tx>
            <c:v>WBGT</c:v>
          </c:tx>
          <c:spPr>
            <a:solidFill>
              <a:schemeClr val="accent2"/>
            </a:solidFill>
            <a:ln>
              <a:noFill/>
            </a:ln>
            <a:effectLst/>
          </c:spPr>
          <c:invertIfNegative val="0"/>
          <c:val>
            <c:numRef>
              <c:f>'Anomalies_normalized WBGT&amp;ET'!$B$85:$AS$85</c:f>
              <c:numCache>
                <c:formatCode>General</c:formatCode>
                <c:ptCount val="44"/>
                <c:pt idx="0">
                  <c:v>-1.247294007495285</c:v>
                </c:pt>
                <c:pt idx="1">
                  <c:v>-0.89046087141080865</c:v>
                </c:pt>
                <c:pt idx="2">
                  <c:v>-0.24816122645875185</c:v>
                </c:pt>
                <c:pt idx="3">
                  <c:v>-1.8182270252304467</c:v>
                </c:pt>
                <c:pt idx="4">
                  <c:v>-1.1759273802783892</c:v>
                </c:pt>
                <c:pt idx="5">
                  <c:v>-1.9609602796642374</c:v>
                </c:pt>
                <c:pt idx="6">
                  <c:v>0.39413841849330555</c:v>
                </c:pt>
                <c:pt idx="7">
                  <c:v>-1.6041271435797611</c:v>
                </c:pt>
                <c:pt idx="8">
                  <c:v>-0.10542797202496061</c:v>
                </c:pt>
                <c:pt idx="9">
                  <c:v>-1.247294007495285</c:v>
                </c:pt>
                <c:pt idx="10">
                  <c:v>-0.31952785367564684</c:v>
                </c:pt>
                <c:pt idx="11">
                  <c:v>-0.74772761697701806</c:v>
                </c:pt>
                <c:pt idx="12">
                  <c:v>-1.1759273802783892</c:v>
                </c:pt>
                <c:pt idx="13">
                  <c:v>-1.5327605163628655</c:v>
                </c:pt>
                <c:pt idx="14">
                  <c:v>1.3932711995298392</c:v>
                </c:pt>
                <c:pt idx="15">
                  <c:v>0.67960492736088685</c:v>
                </c:pt>
                <c:pt idx="16">
                  <c:v>-1.0331941258445994</c:v>
                </c:pt>
                <c:pt idx="17">
                  <c:v>-1.4613938891459703</c:v>
                </c:pt>
                <c:pt idx="18">
                  <c:v>-0.39089448089254181</c:v>
                </c:pt>
                <c:pt idx="19">
                  <c:v>0.10867190962572436</c:v>
                </c:pt>
                <c:pt idx="20">
                  <c:v>-0.81909424419391297</c:v>
                </c:pt>
                <c:pt idx="21">
                  <c:v>0.60823830014399183</c:v>
                </c:pt>
                <c:pt idx="22">
                  <c:v>0.60823830014399183</c:v>
                </c:pt>
                <c:pt idx="23">
                  <c:v>-0.10542797202496061</c:v>
                </c:pt>
                <c:pt idx="24">
                  <c:v>-0.46226110810943682</c:v>
                </c:pt>
                <c:pt idx="25">
                  <c:v>-0.24816122645875185</c:v>
                </c:pt>
                <c:pt idx="26">
                  <c:v>-0.10542797202496061</c:v>
                </c:pt>
                <c:pt idx="27">
                  <c:v>0.39413841849330555</c:v>
                </c:pt>
                <c:pt idx="28">
                  <c:v>0.75097155457778175</c:v>
                </c:pt>
                <c:pt idx="29">
                  <c:v>0.32277179127641059</c:v>
                </c:pt>
                <c:pt idx="30">
                  <c:v>1.3932711995298392</c:v>
                </c:pt>
                <c:pt idx="31">
                  <c:v>0.67960492736088685</c:v>
                </c:pt>
                <c:pt idx="32">
                  <c:v>1.3932711995298392</c:v>
                </c:pt>
                <c:pt idx="33">
                  <c:v>0.10867190962572436</c:v>
                </c:pt>
                <c:pt idx="34">
                  <c:v>0.75097155457778175</c:v>
                </c:pt>
                <c:pt idx="35">
                  <c:v>1.1078046906622581</c:v>
                </c:pt>
                <c:pt idx="36">
                  <c:v>1.2505379450960492</c:v>
                </c:pt>
                <c:pt idx="37">
                  <c:v>0.60823830014399183</c:v>
                </c:pt>
                <c:pt idx="38">
                  <c:v>1.4646378267467342</c:v>
                </c:pt>
                <c:pt idx="39">
                  <c:v>1.2505379450960492</c:v>
                </c:pt>
                <c:pt idx="40">
                  <c:v>1.4646378267467342</c:v>
                </c:pt>
                <c:pt idx="41">
                  <c:v>-3.4061344808065622E-2</c:v>
                </c:pt>
                <c:pt idx="42">
                  <c:v>1.2505379450960492</c:v>
                </c:pt>
                <c:pt idx="43">
                  <c:v>0.75097155457778175</c:v>
                </c:pt>
              </c:numCache>
            </c:numRef>
          </c:val>
          <c:extLst>
            <c:ext xmlns:c16="http://schemas.microsoft.com/office/drawing/2014/chart" uri="{C3380CC4-5D6E-409C-BE32-E72D297353CC}">
              <c16:uniqueId val="{00000001-4B00-4382-884E-F0EAFCA59F5C}"/>
            </c:ext>
          </c:extLst>
        </c:ser>
        <c:dLbls>
          <c:showLegendKey val="0"/>
          <c:showVal val="0"/>
          <c:showCatName val="0"/>
          <c:showSerName val="0"/>
          <c:showPercent val="0"/>
          <c:showBubbleSize val="0"/>
        </c:dLbls>
        <c:gapWidth val="219"/>
        <c:axId val="1332730448"/>
        <c:axId val="1332734288"/>
      </c:barChart>
      <c:catAx>
        <c:axId val="133273044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32734288"/>
        <c:crosses val="autoZero"/>
        <c:auto val="1"/>
        <c:lblAlgn val="ctr"/>
        <c:lblOffset val="100"/>
        <c:noMultiLvlLbl val="0"/>
      </c:catAx>
      <c:valAx>
        <c:axId val="1332734288"/>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3273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WBGT&amp;ET'!$B$62:$AS$62</c:f>
              <c:numCache>
                <c:formatCode>General</c:formatCode>
                <c:ptCount val="44"/>
                <c:pt idx="0">
                  <c:v>-1.0849772521760681</c:v>
                </c:pt>
                <c:pt idx="1">
                  <c:v>-1.0028103002040423</c:v>
                </c:pt>
                <c:pt idx="2">
                  <c:v>-1.8244798199243006</c:v>
                </c:pt>
                <c:pt idx="3">
                  <c:v>-1.701229391966262</c:v>
                </c:pt>
                <c:pt idx="4">
                  <c:v>-1.701229391966262</c:v>
                </c:pt>
                <c:pt idx="5">
                  <c:v>-1.1671442041480939</c:v>
                </c:pt>
                <c:pt idx="6">
                  <c:v>-0.38655816041384833</c:v>
                </c:pt>
                <c:pt idx="7">
                  <c:v>-0.46872511238587428</c:v>
                </c:pt>
                <c:pt idx="8">
                  <c:v>-9.897382851175815E-2</c:v>
                </c:pt>
                <c:pt idx="9">
                  <c:v>-1.24931115612012</c:v>
                </c:pt>
                <c:pt idx="10">
                  <c:v>-1.5368954880222103</c:v>
                </c:pt>
                <c:pt idx="11">
                  <c:v>-1.7833963439382878</c:v>
                </c:pt>
                <c:pt idx="12">
                  <c:v>-1.3314781080921456</c:v>
                </c:pt>
                <c:pt idx="13">
                  <c:v>-0.71522596830195206</c:v>
                </c:pt>
                <c:pt idx="14">
                  <c:v>-0.55089206435790017</c:v>
                </c:pt>
                <c:pt idx="15">
                  <c:v>-0.59197554034391298</c:v>
                </c:pt>
                <c:pt idx="16">
                  <c:v>-9.897382851175815E-2</c:v>
                </c:pt>
                <c:pt idx="17">
                  <c:v>-0.83847639625999071</c:v>
                </c:pt>
                <c:pt idx="18">
                  <c:v>0.51727831127843571</c:v>
                </c:pt>
                <c:pt idx="19">
                  <c:v>6.5360075432293691E-2</c:v>
                </c:pt>
                <c:pt idx="20">
                  <c:v>0.31186093134837106</c:v>
                </c:pt>
                <c:pt idx="21">
                  <c:v>-0.18114078048378371</c:v>
                </c:pt>
                <c:pt idx="22">
                  <c:v>0.18861050339033239</c:v>
                </c:pt>
                <c:pt idx="23">
                  <c:v>0.27077745536235831</c:v>
                </c:pt>
                <c:pt idx="24">
                  <c:v>0.22969397937634553</c:v>
                </c:pt>
                <c:pt idx="25">
                  <c:v>-0.22222425646979685</c:v>
                </c:pt>
                <c:pt idx="26">
                  <c:v>0.39402788332039701</c:v>
                </c:pt>
                <c:pt idx="27">
                  <c:v>0.39402788332039701</c:v>
                </c:pt>
                <c:pt idx="28">
                  <c:v>1.2978643550126814</c:v>
                </c:pt>
                <c:pt idx="29">
                  <c:v>0.928113071138565</c:v>
                </c:pt>
                <c:pt idx="30">
                  <c:v>1.5854486869147717</c:v>
                </c:pt>
                <c:pt idx="31">
                  <c:v>0.59944526325046166</c:v>
                </c:pt>
                <c:pt idx="32">
                  <c:v>1.5854486869147717</c:v>
                </c:pt>
                <c:pt idx="33">
                  <c:v>0.22969397937634553</c:v>
                </c:pt>
                <c:pt idx="34">
                  <c:v>2.4276599446280907E-2</c:v>
                </c:pt>
                <c:pt idx="35">
                  <c:v>0.84594611916653939</c:v>
                </c:pt>
                <c:pt idx="36">
                  <c:v>1.1746139270546423</c:v>
                </c:pt>
                <c:pt idx="37">
                  <c:v>1.0924469750826169</c:v>
                </c:pt>
                <c:pt idx="38">
                  <c:v>0.76377916719451311</c:v>
                </c:pt>
                <c:pt idx="39">
                  <c:v>1.2567808790266686</c:v>
                </c:pt>
                <c:pt idx="40">
                  <c:v>1.4621982589567333</c:v>
                </c:pt>
                <c:pt idx="41">
                  <c:v>1.0102800231105913</c:v>
                </c:pt>
                <c:pt idx="42">
                  <c:v>1.0513634990966041</c:v>
                </c:pt>
                <c:pt idx="43">
                  <c:v>1.2567808790266686</c:v>
                </c:pt>
              </c:numCache>
            </c:numRef>
          </c:val>
          <c:extLst>
            <c:ext xmlns:c16="http://schemas.microsoft.com/office/drawing/2014/chart" uri="{C3380CC4-5D6E-409C-BE32-E72D297353CC}">
              <c16:uniqueId val="{00000000-FB23-46E8-A026-DBA0C5B523EA}"/>
            </c:ext>
          </c:extLst>
        </c:ser>
        <c:ser>
          <c:idx val="1"/>
          <c:order val="1"/>
          <c:tx>
            <c:v>WBGT</c:v>
          </c:tx>
          <c:spPr>
            <a:solidFill>
              <a:schemeClr val="accent2"/>
            </a:solidFill>
            <a:ln>
              <a:noFill/>
            </a:ln>
            <a:effectLst/>
          </c:spPr>
          <c:invertIfNegative val="0"/>
          <c:val>
            <c:numRef>
              <c:f>'Anomalies_normalized WBGT&amp;ET'!$B$86:$AS$86</c:f>
              <c:numCache>
                <c:formatCode>General</c:formatCode>
                <c:ptCount val="44"/>
                <c:pt idx="0">
                  <c:v>-0.47023518663743796</c:v>
                </c:pt>
                <c:pt idx="1">
                  <c:v>-1.5112589960486047</c:v>
                </c:pt>
                <c:pt idx="2">
                  <c:v>-2.8125387578125651</c:v>
                </c:pt>
                <c:pt idx="3">
                  <c:v>-1.1208750675194181</c:v>
                </c:pt>
                <c:pt idx="4">
                  <c:v>-0.60036316281383351</c:v>
                </c:pt>
                <c:pt idx="5">
                  <c:v>-0.20997923428464454</c:v>
                </c:pt>
                <c:pt idx="6">
                  <c:v>-1.3811310198722093</c:v>
                </c:pt>
                <c:pt idx="7">
                  <c:v>-0.34010721046104242</c:v>
                </c:pt>
                <c:pt idx="8">
                  <c:v>5.0276718068146577E-2</c:v>
                </c:pt>
                <c:pt idx="9">
                  <c:v>-0.34010721046104242</c:v>
                </c:pt>
                <c:pt idx="10">
                  <c:v>-0.99074709134302252</c:v>
                </c:pt>
                <c:pt idx="11">
                  <c:v>-0.8606191151666247</c:v>
                </c:pt>
                <c:pt idx="12">
                  <c:v>-2.2920268531069827</c:v>
                </c:pt>
                <c:pt idx="13">
                  <c:v>-1.2510030436958137</c:v>
                </c:pt>
                <c:pt idx="14">
                  <c:v>5.0276718068146577E-2</c:v>
                </c:pt>
                <c:pt idx="15">
                  <c:v>0.44066064659733556</c:v>
                </c:pt>
                <c:pt idx="16">
                  <c:v>0.5707886227737311</c:v>
                </c:pt>
                <c:pt idx="17">
                  <c:v>-7.9851258108248988E-2</c:v>
                </c:pt>
                <c:pt idx="18">
                  <c:v>-7.9851258108248988E-2</c:v>
                </c:pt>
                <c:pt idx="19">
                  <c:v>1.0913005274793157</c:v>
                </c:pt>
                <c:pt idx="20">
                  <c:v>-0.20997923428464454</c:v>
                </c:pt>
                <c:pt idx="21">
                  <c:v>0.18040469424454214</c:v>
                </c:pt>
                <c:pt idx="22">
                  <c:v>-0.8606191151666247</c:v>
                </c:pt>
                <c:pt idx="23">
                  <c:v>1.6118124321848979</c:v>
                </c:pt>
                <c:pt idx="24">
                  <c:v>-1.1208750675194181</c:v>
                </c:pt>
                <c:pt idx="25">
                  <c:v>-0.20997923428464454</c:v>
                </c:pt>
                <c:pt idx="26">
                  <c:v>-7.9851258108248988E-2</c:v>
                </c:pt>
                <c:pt idx="27">
                  <c:v>0.8310445751265223</c:v>
                </c:pt>
                <c:pt idx="28">
                  <c:v>5.0276718068146577E-2</c:v>
                </c:pt>
                <c:pt idx="29">
                  <c:v>0.96117255130291779</c:v>
                </c:pt>
                <c:pt idx="30">
                  <c:v>1.0913005274793157</c:v>
                </c:pt>
                <c:pt idx="31">
                  <c:v>0.5707886227737311</c:v>
                </c:pt>
                <c:pt idx="32">
                  <c:v>1.0913005274793157</c:v>
                </c:pt>
                <c:pt idx="33">
                  <c:v>1.6118124321848979</c:v>
                </c:pt>
                <c:pt idx="34">
                  <c:v>-0.20997923428464454</c:v>
                </c:pt>
                <c:pt idx="35">
                  <c:v>0.18040469424454214</c:v>
                </c:pt>
                <c:pt idx="36">
                  <c:v>0.18040469424454214</c:v>
                </c:pt>
                <c:pt idx="37">
                  <c:v>0.5707886227737311</c:v>
                </c:pt>
                <c:pt idx="38">
                  <c:v>1.6118124321848979</c:v>
                </c:pt>
                <c:pt idx="39">
                  <c:v>1.2214285036557113</c:v>
                </c:pt>
                <c:pt idx="40">
                  <c:v>0.5707886227737311</c:v>
                </c:pt>
                <c:pt idx="41">
                  <c:v>1.6118124321848979</c:v>
                </c:pt>
                <c:pt idx="42">
                  <c:v>0.5707886227737311</c:v>
                </c:pt>
                <c:pt idx="43">
                  <c:v>0.31053267042093768</c:v>
                </c:pt>
              </c:numCache>
            </c:numRef>
          </c:val>
          <c:extLst>
            <c:ext xmlns:c16="http://schemas.microsoft.com/office/drawing/2014/chart" uri="{C3380CC4-5D6E-409C-BE32-E72D297353CC}">
              <c16:uniqueId val="{00000001-FB23-46E8-A026-DBA0C5B523EA}"/>
            </c:ext>
          </c:extLst>
        </c:ser>
        <c:dLbls>
          <c:showLegendKey val="0"/>
          <c:showVal val="0"/>
          <c:showCatName val="0"/>
          <c:showSerName val="0"/>
          <c:showPercent val="0"/>
          <c:showBubbleSize val="0"/>
        </c:dLbls>
        <c:gapWidth val="219"/>
        <c:axId val="1446705584"/>
        <c:axId val="1347520480"/>
      </c:barChart>
      <c:catAx>
        <c:axId val="14467055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47520480"/>
        <c:crosses val="autoZero"/>
        <c:auto val="1"/>
        <c:lblAlgn val="ctr"/>
        <c:lblOffset val="100"/>
        <c:noMultiLvlLbl val="0"/>
      </c:catAx>
      <c:valAx>
        <c:axId val="1347520480"/>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4670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WBGT&amp;ET'!$B$63:$AS$63</c:f>
              <c:numCache>
                <c:formatCode>General</c:formatCode>
                <c:ptCount val="44"/>
                <c:pt idx="0">
                  <c:v>-1.1835534120214495</c:v>
                </c:pt>
                <c:pt idx="1">
                  <c:v>-1.4562044598169672</c:v>
                </c:pt>
                <c:pt idx="2">
                  <c:v>0.72500392254717849</c:v>
                </c:pt>
                <c:pt idx="3">
                  <c:v>0.45235287475166092</c:v>
                </c:pt>
                <c:pt idx="4">
                  <c:v>-0.91090236422593196</c:v>
                </c:pt>
                <c:pt idx="5">
                  <c:v>0.17970182695614331</c:v>
                </c:pt>
                <c:pt idx="6">
                  <c:v>-9.2949220839374291E-2</c:v>
                </c:pt>
                <c:pt idx="7">
                  <c:v>0.99765497034270101</c:v>
                </c:pt>
                <c:pt idx="8">
                  <c:v>0.99765497034270101</c:v>
                </c:pt>
                <c:pt idx="9">
                  <c:v>-0.63825131643041433</c:v>
                </c:pt>
                <c:pt idx="10">
                  <c:v>-0.36560026863489192</c:v>
                </c:pt>
                <c:pt idx="11">
                  <c:v>-2.5468086509990426</c:v>
                </c:pt>
                <c:pt idx="12">
                  <c:v>-3.3647617943856001</c:v>
                </c:pt>
                <c:pt idx="13">
                  <c:v>-1.7288555076124847</c:v>
                </c:pt>
                <c:pt idx="14">
                  <c:v>-0.63825131643041433</c:v>
                </c:pt>
                <c:pt idx="15">
                  <c:v>-1.4562044598169672</c:v>
                </c:pt>
                <c:pt idx="16">
                  <c:v>0.99765497034270101</c:v>
                </c:pt>
                <c:pt idx="17">
                  <c:v>0.17970182695614331</c:v>
                </c:pt>
                <c:pt idx="18">
                  <c:v>0.72500392254717849</c:v>
                </c:pt>
                <c:pt idx="19">
                  <c:v>0.72500392254717849</c:v>
                </c:pt>
                <c:pt idx="20">
                  <c:v>0.17970182695614331</c:v>
                </c:pt>
                <c:pt idx="21">
                  <c:v>0.72500392254717849</c:v>
                </c:pt>
                <c:pt idx="22">
                  <c:v>0.17970182695614331</c:v>
                </c:pt>
                <c:pt idx="23">
                  <c:v>0.45235287475166092</c:v>
                </c:pt>
                <c:pt idx="24">
                  <c:v>-9.2949220839374291E-2</c:v>
                </c:pt>
                <c:pt idx="25">
                  <c:v>-0.36560026863489192</c:v>
                </c:pt>
                <c:pt idx="26">
                  <c:v>0.99765497034270101</c:v>
                </c:pt>
                <c:pt idx="27">
                  <c:v>0.72500392254717849</c:v>
                </c:pt>
                <c:pt idx="28">
                  <c:v>0.17970182695614331</c:v>
                </c:pt>
                <c:pt idx="29">
                  <c:v>0.45235287475166092</c:v>
                </c:pt>
                <c:pt idx="30">
                  <c:v>-9.2949220839374291E-2</c:v>
                </c:pt>
                <c:pt idx="31">
                  <c:v>-9.2949220839374291E-2</c:v>
                </c:pt>
                <c:pt idx="32">
                  <c:v>-9.2949220839374291E-2</c:v>
                </c:pt>
                <c:pt idx="33">
                  <c:v>-1.4562044598169672</c:v>
                </c:pt>
                <c:pt idx="34">
                  <c:v>0.72500392254717849</c:v>
                </c:pt>
                <c:pt idx="35">
                  <c:v>0.99765497034270101</c:v>
                </c:pt>
                <c:pt idx="36">
                  <c:v>0.72500392254717849</c:v>
                </c:pt>
                <c:pt idx="37">
                  <c:v>0.99765497034270101</c:v>
                </c:pt>
                <c:pt idx="38">
                  <c:v>0.72500392254717849</c:v>
                </c:pt>
                <c:pt idx="39">
                  <c:v>0.99765497034270101</c:v>
                </c:pt>
                <c:pt idx="40">
                  <c:v>0.72500392254717849</c:v>
                </c:pt>
                <c:pt idx="41">
                  <c:v>0.99765497034270101</c:v>
                </c:pt>
                <c:pt idx="42">
                  <c:v>-9.2949220839374291E-2</c:v>
                </c:pt>
                <c:pt idx="43">
                  <c:v>-9.2949220839374291E-2</c:v>
                </c:pt>
              </c:numCache>
            </c:numRef>
          </c:val>
          <c:extLst>
            <c:ext xmlns:c16="http://schemas.microsoft.com/office/drawing/2014/chart" uri="{C3380CC4-5D6E-409C-BE32-E72D297353CC}">
              <c16:uniqueId val="{00000000-73E5-4FF6-9688-48BE3F644C1E}"/>
            </c:ext>
          </c:extLst>
        </c:ser>
        <c:ser>
          <c:idx val="1"/>
          <c:order val="1"/>
          <c:tx>
            <c:v>WBGT</c:v>
          </c:tx>
          <c:spPr>
            <a:solidFill>
              <a:schemeClr val="accent2"/>
            </a:solidFill>
            <a:ln>
              <a:noFill/>
            </a:ln>
            <a:effectLst/>
          </c:spPr>
          <c:invertIfNegative val="0"/>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WBGT&amp;ET'!$B$87:$AS$87</c:f>
              <c:numCache>
                <c:formatCode>General</c:formatCode>
                <c:ptCount val="44"/>
                <c:pt idx="0">
                  <c:v>-0.36447004561770174</c:v>
                </c:pt>
                <c:pt idx="1">
                  <c:v>-2.0234371498086925</c:v>
                </c:pt>
                <c:pt idx="2">
                  <c:v>0.74150802384296843</c:v>
                </c:pt>
                <c:pt idx="3">
                  <c:v>0.1885189891126284</c:v>
                </c:pt>
                <c:pt idx="4">
                  <c:v>-0.91745908034803192</c:v>
                </c:pt>
                <c:pt idx="5">
                  <c:v>-0.36447004561770174</c:v>
                </c:pt>
                <c:pt idx="6">
                  <c:v>0.1885189891126284</c:v>
                </c:pt>
                <c:pt idx="7">
                  <c:v>0.74150802384296843</c:v>
                </c:pt>
                <c:pt idx="8">
                  <c:v>0.74150802384296843</c:v>
                </c:pt>
                <c:pt idx="9">
                  <c:v>0.1885189891126284</c:v>
                </c:pt>
                <c:pt idx="10">
                  <c:v>-0.91745908034803192</c:v>
                </c:pt>
                <c:pt idx="11">
                  <c:v>-2.5764261845390322</c:v>
                </c:pt>
                <c:pt idx="12">
                  <c:v>-3.1294152192693625</c:v>
                </c:pt>
                <c:pt idx="13">
                  <c:v>-0.91745908034803192</c:v>
                </c:pt>
                <c:pt idx="14">
                  <c:v>-0.91745908034803192</c:v>
                </c:pt>
                <c:pt idx="15">
                  <c:v>-1.4704481150783622</c:v>
                </c:pt>
                <c:pt idx="16">
                  <c:v>0.74150802384296843</c:v>
                </c:pt>
                <c:pt idx="17">
                  <c:v>-0.91745908034803192</c:v>
                </c:pt>
                <c:pt idx="18">
                  <c:v>0.74150802384296843</c:v>
                </c:pt>
                <c:pt idx="19">
                  <c:v>0.74150802384296843</c:v>
                </c:pt>
                <c:pt idx="20">
                  <c:v>-0.36447004561770174</c:v>
                </c:pt>
                <c:pt idx="21">
                  <c:v>0.1885189891126284</c:v>
                </c:pt>
                <c:pt idx="22">
                  <c:v>0.74150802384296843</c:v>
                </c:pt>
                <c:pt idx="23">
                  <c:v>-0.36447004561770174</c:v>
                </c:pt>
                <c:pt idx="24">
                  <c:v>-0.36447004561770174</c:v>
                </c:pt>
                <c:pt idx="25">
                  <c:v>-2.0234371498086925</c:v>
                </c:pt>
                <c:pt idx="26">
                  <c:v>0.74150802384296843</c:v>
                </c:pt>
                <c:pt idx="27">
                  <c:v>0.1885189891126284</c:v>
                </c:pt>
                <c:pt idx="28">
                  <c:v>0.74150802384296843</c:v>
                </c:pt>
                <c:pt idx="29">
                  <c:v>0.74150802384296843</c:v>
                </c:pt>
                <c:pt idx="30">
                  <c:v>0.74150802384296843</c:v>
                </c:pt>
                <c:pt idx="31">
                  <c:v>0.74150802384296843</c:v>
                </c:pt>
                <c:pt idx="32">
                  <c:v>0.74150802384296843</c:v>
                </c:pt>
                <c:pt idx="33">
                  <c:v>0.74150802384296843</c:v>
                </c:pt>
                <c:pt idx="34">
                  <c:v>0.74150802384296843</c:v>
                </c:pt>
                <c:pt idx="35">
                  <c:v>0.74150802384296843</c:v>
                </c:pt>
                <c:pt idx="36">
                  <c:v>0.1885189891126284</c:v>
                </c:pt>
                <c:pt idx="37">
                  <c:v>0.74150802384296843</c:v>
                </c:pt>
                <c:pt idx="38">
                  <c:v>0.74150802384296843</c:v>
                </c:pt>
                <c:pt idx="39">
                  <c:v>0.74150802384296843</c:v>
                </c:pt>
                <c:pt idx="40">
                  <c:v>0.74150802384296843</c:v>
                </c:pt>
                <c:pt idx="41">
                  <c:v>0.74150802384296843</c:v>
                </c:pt>
                <c:pt idx="42">
                  <c:v>0.1885189891126284</c:v>
                </c:pt>
                <c:pt idx="43">
                  <c:v>0.74150802384296843</c:v>
                </c:pt>
              </c:numCache>
            </c:numRef>
          </c:val>
          <c:extLst>
            <c:ext xmlns:c16="http://schemas.microsoft.com/office/drawing/2014/chart" uri="{C3380CC4-5D6E-409C-BE32-E72D297353CC}">
              <c16:uniqueId val="{00000001-73E5-4FF6-9688-48BE3F644C1E}"/>
            </c:ext>
          </c:extLst>
        </c:ser>
        <c:dLbls>
          <c:showLegendKey val="0"/>
          <c:showVal val="0"/>
          <c:showCatName val="0"/>
          <c:showSerName val="0"/>
          <c:showPercent val="0"/>
          <c:showBubbleSize val="0"/>
        </c:dLbls>
        <c:gapWidth val="219"/>
        <c:axId val="1627990512"/>
        <c:axId val="1627993872"/>
      </c:barChart>
      <c:catAx>
        <c:axId val="1627990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7993872"/>
        <c:crosses val="autoZero"/>
        <c:auto val="1"/>
        <c:lblAlgn val="ctr"/>
        <c:lblOffset val="100"/>
        <c:noMultiLvlLbl val="0"/>
      </c:catAx>
      <c:valAx>
        <c:axId val="1627993872"/>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2799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WBGT&amp;ET'!$B$64:$AS$64</c:f>
              <c:numCache>
                <c:formatCode>General</c:formatCode>
                <c:ptCount val="44"/>
                <c:pt idx="0">
                  <c:v>-3.1450273186125303E-2</c:v>
                </c:pt>
                <c:pt idx="1">
                  <c:v>-0.58497508126187225</c:v>
                </c:pt>
                <c:pt idx="2">
                  <c:v>-0.44659387924293364</c:v>
                </c:pt>
                <c:pt idx="3">
                  <c:v>-0.30821267722399753</c:v>
                </c:pt>
                <c:pt idx="4">
                  <c:v>-1.4152622933754913</c:v>
                </c:pt>
                <c:pt idx="5">
                  <c:v>0.38369333287068547</c:v>
                </c:pt>
                <c:pt idx="6">
                  <c:v>-0.30821267722399753</c:v>
                </c:pt>
                <c:pt idx="7">
                  <c:v>0.24531213085174938</c:v>
                </c:pt>
                <c:pt idx="8">
                  <c:v>-0.30821267722399753</c:v>
                </c:pt>
                <c:pt idx="9">
                  <c:v>-0.58497508126187225</c:v>
                </c:pt>
                <c:pt idx="10">
                  <c:v>-1.0001186873186805</c:v>
                </c:pt>
                <c:pt idx="11">
                  <c:v>-4.4596487377920955</c:v>
                </c:pt>
                <c:pt idx="12">
                  <c:v>-1.2768810913565551</c:v>
                </c:pt>
                <c:pt idx="13">
                  <c:v>-0.72335628328080837</c:v>
                </c:pt>
                <c:pt idx="14">
                  <c:v>-0.86173748529974448</c:v>
                </c:pt>
                <c:pt idx="15">
                  <c:v>-3.1450273186125303E-2</c:v>
                </c:pt>
                <c:pt idx="16">
                  <c:v>1.2139805449843046</c:v>
                </c:pt>
                <c:pt idx="17">
                  <c:v>-0.30821267722399753</c:v>
                </c:pt>
                <c:pt idx="18">
                  <c:v>0.1069309288328108</c:v>
                </c:pt>
                <c:pt idx="19">
                  <c:v>0.52207453488962163</c:v>
                </c:pt>
                <c:pt idx="20">
                  <c:v>0.79883693892749386</c:v>
                </c:pt>
                <c:pt idx="21">
                  <c:v>0.66045573690855774</c:v>
                </c:pt>
                <c:pt idx="22">
                  <c:v>0.52207453488962163</c:v>
                </c:pt>
                <c:pt idx="23">
                  <c:v>-3.1450273186125303E-2</c:v>
                </c:pt>
                <c:pt idx="24">
                  <c:v>-0.72335628328080837</c:v>
                </c:pt>
                <c:pt idx="25">
                  <c:v>-0.16983147520506142</c:v>
                </c:pt>
                <c:pt idx="26">
                  <c:v>1.3523617470032407</c:v>
                </c:pt>
                <c:pt idx="27">
                  <c:v>0.66045573690855774</c:v>
                </c:pt>
                <c:pt idx="28">
                  <c:v>0.79883693892749386</c:v>
                </c:pt>
                <c:pt idx="29">
                  <c:v>-0.58497508126187225</c:v>
                </c:pt>
                <c:pt idx="30">
                  <c:v>0.79883693892749386</c:v>
                </c:pt>
                <c:pt idx="31">
                  <c:v>0.66045573690855774</c:v>
                </c:pt>
                <c:pt idx="32">
                  <c:v>0.79883693892749386</c:v>
                </c:pt>
                <c:pt idx="33">
                  <c:v>-0.30821267722399753</c:v>
                </c:pt>
                <c:pt idx="34">
                  <c:v>0.79883693892749386</c:v>
                </c:pt>
                <c:pt idx="35">
                  <c:v>0.66045573690855774</c:v>
                </c:pt>
                <c:pt idx="36">
                  <c:v>1.2139805449843046</c:v>
                </c:pt>
                <c:pt idx="37">
                  <c:v>1.4907429490221769</c:v>
                </c:pt>
                <c:pt idx="38">
                  <c:v>0.24531213085174938</c:v>
                </c:pt>
                <c:pt idx="39">
                  <c:v>-3.1450273186125303E-2</c:v>
                </c:pt>
                <c:pt idx="40">
                  <c:v>0.1069309288328108</c:v>
                </c:pt>
                <c:pt idx="41">
                  <c:v>1.3523617470032407</c:v>
                </c:pt>
                <c:pt idx="42">
                  <c:v>-1.1384998893376166</c:v>
                </c:pt>
                <c:pt idx="43">
                  <c:v>0.24531213085174938</c:v>
                </c:pt>
              </c:numCache>
            </c:numRef>
          </c:val>
          <c:extLst>
            <c:ext xmlns:c16="http://schemas.microsoft.com/office/drawing/2014/chart" uri="{C3380CC4-5D6E-409C-BE32-E72D297353CC}">
              <c16:uniqueId val="{00000000-C4EC-4C50-908A-5660ACD638CC}"/>
            </c:ext>
          </c:extLst>
        </c:ser>
        <c:ser>
          <c:idx val="1"/>
          <c:order val="1"/>
          <c:tx>
            <c:v>WBGT</c:v>
          </c:tx>
          <c:spPr>
            <a:solidFill>
              <a:schemeClr val="accent2"/>
            </a:solidFill>
            <a:ln>
              <a:noFill/>
            </a:ln>
            <a:effectLst/>
          </c:spPr>
          <c:invertIfNegative val="0"/>
          <c:val>
            <c:numRef>
              <c:f>'Anomalies_normalized WBGT&amp;ET'!$B$88:$AS$88</c:f>
              <c:numCache>
                <c:formatCode>General</c:formatCode>
                <c:ptCount val="44"/>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pt idx="19">
                  <c:v>0.15249857033294065</c:v>
                </c:pt>
                <c:pt idx="20">
                  <c:v>0.15249857033294065</c:v>
                </c:pt>
                <c:pt idx="21">
                  <c:v>0.15249857033294065</c:v>
                </c:pt>
                <c:pt idx="22">
                  <c:v>0.15249857033294065</c:v>
                </c:pt>
                <c:pt idx="23">
                  <c:v>0.15249857033294065</c:v>
                </c:pt>
                <c:pt idx="24">
                  <c:v>0.15249857033294065</c:v>
                </c:pt>
                <c:pt idx="25">
                  <c:v>0.15249857033294065</c:v>
                </c:pt>
                <c:pt idx="26">
                  <c:v>0.15249857033294065</c:v>
                </c:pt>
                <c:pt idx="27">
                  <c:v>0.15249857033294065</c:v>
                </c:pt>
                <c:pt idx="28">
                  <c:v>0.15249857033294065</c:v>
                </c:pt>
                <c:pt idx="29">
                  <c:v>0.15249857033294065</c:v>
                </c:pt>
                <c:pt idx="30">
                  <c:v>0.15249857033294065</c:v>
                </c:pt>
                <c:pt idx="31">
                  <c:v>0.15249857033294065</c:v>
                </c:pt>
                <c:pt idx="32">
                  <c:v>0.15249857033294065</c:v>
                </c:pt>
                <c:pt idx="33">
                  <c:v>0.15249857033294065</c:v>
                </c:pt>
                <c:pt idx="34">
                  <c:v>0.15249857033294065</c:v>
                </c:pt>
                <c:pt idx="35">
                  <c:v>0.15249857033294065</c:v>
                </c:pt>
                <c:pt idx="36">
                  <c:v>0.15249857033294065</c:v>
                </c:pt>
                <c:pt idx="37">
                  <c:v>0.15249857033294065</c:v>
                </c:pt>
                <c:pt idx="38">
                  <c:v>0.15249857033294065</c:v>
                </c:pt>
                <c:pt idx="39">
                  <c:v>0.15249857033294065</c:v>
                </c:pt>
                <c:pt idx="40">
                  <c:v>0.15249857033294065</c:v>
                </c:pt>
                <c:pt idx="41">
                  <c:v>0.15249857033294065</c:v>
                </c:pt>
                <c:pt idx="42">
                  <c:v>0.15249857033294065</c:v>
                </c:pt>
                <c:pt idx="43">
                  <c:v>0.15249857033294065</c:v>
                </c:pt>
              </c:numCache>
            </c:numRef>
          </c:val>
          <c:extLst>
            <c:ext xmlns:c16="http://schemas.microsoft.com/office/drawing/2014/chart" uri="{C3380CC4-5D6E-409C-BE32-E72D297353CC}">
              <c16:uniqueId val="{00000001-C4EC-4C50-908A-5660ACD638CC}"/>
            </c:ext>
          </c:extLst>
        </c:ser>
        <c:dLbls>
          <c:showLegendKey val="0"/>
          <c:showVal val="0"/>
          <c:showCatName val="0"/>
          <c:showSerName val="0"/>
          <c:showPercent val="0"/>
          <c:showBubbleSize val="0"/>
        </c:dLbls>
        <c:gapWidth val="219"/>
        <c:axId val="1309195744"/>
        <c:axId val="1309195264"/>
      </c:barChart>
      <c:catAx>
        <c:axId val="130919574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09195264"/>
        <c:crosses val="autoZero"/>
        <c:auto val="1"/>
        <c:lblAlgn val="ctr"/>
        <c:lblOffset val="100"/>
        <c:noMultiLvlLbl val="0"/>
      </c:catAx>
      <c:valAx>
        <c:axId val="1309195264"/>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091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Muscat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WBGT&amp;ET'!$B$65:$AS$65</c:f>
              <c:numCache>
                <c:formatCode>General</c:formatCode>
                <c:ptCount val="44"/>
                <c:pt idx="0">
                  <c:v>0.82789587083291938</c:v>
                </c:pt>
                <c:pt idx="1">
                  <c:v>-0.42822200215490558</c:v>
                </c:pt>
                <c:pt idx="2">
                  <c:v>-1.0562809386488123</c:v>
                </c:pt>
                <c:pt idx="3">
                  <c:v>-1.6843398751427194</c:v>
                </c:pt>
                <c:pt idx="4">
                  <c:v>0.82789587083291938</c:v>
                </c:pt>
                <c:pt idx="5">
                  <c:v>-0.42822200215490558</c:v>
                </c:pt>
                <c:pt idx="6">
                  <c:v>0.19983693433900129</c:v>
                </c:pt>
                <c:pt idx="7">
                  <c:v>0.82789587083291938</c:v>
                </c:pt>
                <c:pt idx="8">
                  <c:v>-0.42822200215490558</c:v>
                </c:pt>
                <c:pt idx="9">
                  <c:v>-2.9404577481305441</c:v>
                </c:pt>
                <c:pt idx="10">
                  <c:v>0.82789587083291938</c:v>
                </c:pt>
                <c:pt idx="11">
                  <c:v>-1.6843398751427194</c:v>
                </c:pt>
                <c:pt idx="12">
                  <c:v>0.19983693433900129</c:v>
                </c:pt>
                <c:pt idx="13">
                  <c:v>0.82789587083291938</c:v>
                </c:pt>
                <c:pt idx="14">
                  <c:v>0.82789587083291938</c:v>
                </c:pt>
                <c:pt idx="15">
                  <c:v>0.82789587083291938</c:v>
                </c:pt>
                <c:pt idx="16">
                  <c:v>-0.42822200215490558</c:v>
                </c:pt>
                <c:pt idx="17">
                  <c:v>-1.0562809386488123</c:v>
                </c:pt>
                <c:pt idx="18">
                  <c:v>0.19983693433900129</c:v>
                </c:pt>
                <c:pt idx="19">
                  <c:v>-1.0562809386488123</c:v>
                </c:pt>
                <c:pt idx="20">
                  <c:v>0.82789587083291938</c:v>
                </c:pt>
                <c:pt idx="21">
                  <c:v>-1.0562809386488123</c:v>
                </c:pt>
                <c:pt idx="22">
                  <c:v>0.19983693433900129</c:v>
                </c:pt>
                <c:pt idx="23">
                  <c:v>-1.0562809386488123</c:v>
                </c:pt>
                <c:pt idx="24">
                  <c:v>-2.3123988116366263</c:v>
                </c:pt>
                <c:pt idx="25">
                  <c:v>-1.6843398751427194</c:v>
                </c:pt>
                <c:pt idx="26">
                  <c:v>0.82789587083291938</c:v>
                </c:pt>
                <c:pt idx="27">
                  <c:v>0.82789587083291938</c:v>
                </c:pt>
                <c:pt idx="28">
                  <c:v>-0.42822200215490558</c:v>
                </c:pt>
                <c:pt idx="29">
                  <c:v>0.82789587083291938</c:v>
                </c:pt>
                <c:pt idx="30">
                  <c:v>0.19983693433900129</c:v>
                </c:pt>
                <c:pt idx="31">
                  <c:v>0.82789587083291938</c:v>
                </c:pt>
                <c:pt idx="32">
                  <c:v>0.19983693433900129</c:v>
                </c:pt>
                <c:pt idx="33">
                  <c:v>0.82789587083291938</c:v>
                </c:pt>
                <c:pt idx="34">
                  <c:v>0.82789587083291938</c:v>
                </c:pt>
                <c:pt idx="35">
                  <c:v>0.82789587083291938</c:v>
                </c:pt>
                <c:pt idx="36">
                  <c:v>-0.42822200215490558</c:v>
                </c:pt>
                <c:pt idx="37">
                  <c:v>0.82789587083291938</c:v>
                </c:pt>
                <c:pt idx="38">
                  <c:v>0.82789587083291938</c:v>
                </c:pt>
                <c:pt idx="39">
                  <c:v>-0.42822200215490558</c:v>
                </c:pt>
                <c:pt idx="40">
                  <c:v>0.82789587083291938</c:v>
                </c:pt>
                <c:pt idx="41">
                  <c:v>0.82789587083291938</c:v>
                </c:pt>
                <c:pt idx="42">
                  <c:v>0.82789587083291938</c:v>
                </c:pt>
                <c:pt idx="43">
                  <c:v>0.82789587083291938</c:v>
                </c:pt>
              </c:numCache>
            </c:numRef>
          </c:val>
          <c:extLst>
            <c:ext xmlns:c16="http://schemas.microsoft.com/office/drawing/2014/chart" uri="{C3380CC4-5D6E-409C-BE32-E72D297353CC}">
              <c16:uniqueId val="{00000000-BB1E-4669-B8CE-2D06D217EC67}"/>
            </c:ext>
          </c:extLst>
        </c:ser>
        <c:ser>
          <c:idx val="1"/>
          <c:order val="1"/>
          <c:tx>
            <c:v>WBGT</c:v>
          </c:tx>
          <c:spPr>
            <a:solidFill>
              <a:schemeClr val="accent2"/>
            </a:solidFill>
            <a:ln>
              <a:noFill/>
            </a:ln>
            <a:effectLst/>
          </c:spPr>
          <c:invertIfNegative val="0"/>
          <c:val>
            <c:numRef>
              <c:f>'Anomalies_normalized WBGT&amp;ET'!$B$89:$AS$89</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1-BB1E-4669-B8CE-2D06D217EC67}"/>
            </c:ext>
          </c:extLst>
        </c:ser>
        <c:dLbls>
          <c:showLegendKey val="0"/>
          <c:showVal val="0"/>
          <c:showCatName val="0"/>
          <c:showSerName val="0"/>
          <c:showPercent val="0"/>
          <c:showBubbleSize val="0"/>
        </c:dLbls>
        <c:gapWidth val="219"/>
        <c:overlap val="-27"/>
        <c:axId val="1766483008"/>
        <c:axId val="1766490688"/>
      </c:barChart>
      <c:catAx>
        <c:axId val="176648300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66490688"/>
        <c:crosses val="autoZero"/>
        <c:auto val="1"/>
        <c:lblAlgn val="ctr"/>
        <c:lblOffset val="100"/>
        <c:noMultiLvlLbl val="0"/>
      </c:catAx>
      <c:valAx>
        <c:axId val="1766490688"/>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664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WBGT&amp;ET'!$B$66:$AS$66</c:f>
              <c:numCache>
                <c:formatCode>General</c:formatCode>
                <c:ptCount val="44"/>
                <c:pt idx="0">
                  <c:v>-1.0674471051362358</c:v>
                </c:pt>
                <c:pt idx="1">
                  <c:v>-1.3405149692408547</c:v>
                </c:pt>
                <c:pt idx="2">
                  <c:v>-1.4315375906090604</c:v>
                </c:pt>
                <c:pt idx="3">
                  <c:v>-1.9776733188182973</c:v>
                </c:pt>
                <c:pt idx="4">
                  <c:v>-2.1597185615547096</c:v>
                </c:pt>
                <c:pt idx="5">
                  <c:v>-0.88540186239982421</c:v>
                </c:pt>
                <c:pt idx="6">
                  <c:v>-0.52131137692699969</c:v>
                </c:pt>
                <c:pt idx="7">
                  <c:v>-0.52131137692699969</c:v>
                </c:pt>
                <c:pt idx="8">
                  <c:v>-0.52131137692699969</c:v>
                </c:pt>
                <c:pt idx="9">
                  <c:v>-0.70335661966341279</c:v>
                </c:pt>
                <c:pt idx="10">
                  <c:v>-0.24824351282238241</c:v>
                </c:pt>
                <c:pt idx="11">
                  <c:v>-1.158469726504443</c:v>
                </c:pt>
                <c:pt idx="12">
                  <c:v>-2.3417638042911211</c:v>
                </c:pt>
                <c:pt idx="13">
                  <c:v>-0.7943792410316185</c:v>
                </c:pt>
                <c:pt idx="14">
                  <c:v>1.2991410504371217</c:v>
                </c:pt>
                <c:pt idx="15">
                  <c:v>0.47993745812326682</c:v>
                </c:pt>
                <c:pt idx="16">
                  <c:v>0.11584697265044221</c:v>
                </c:pt>
                <c:pt idx="17">
                  <c:v>-0.97642448376803004</c:v>
                </c:pt>
                <c:pt idx="18">
                  <c:v>2.4824351282236461E-2</c:v>
                </c:pt>
                <c:pt idx="19">
                  <c:v>0.84402794359609146</c:v>
                </c:pt>
                <c:pt idx="20">
                  <c:v>0.11584697265044221</c:v>
                </c:pt>
                <c:pt idx="21">
                  <c:v>1.2991410504371217</c:v>
                </c:pt>
                <c:pt idx="22">
                  <c:v>-0.24824351282238241</c:v>
                </c:pt>
                <c:pt idx="23">
                  <c:v>0.38891483675506106</c:v>
                </c:pt>
                <c:pt idx="24">
                  <c:v>0.20686959401864796</c:v>
                </c:pt>
                <c:pt idx="25">
                  <c:v>-0.15722089145417503</c:v>
                </c:pt>
                <c:pt idx="26">
                  <c:v>0.93505056496429717</c:v>
                </c:pt>
                <c:pt idx="27">
                  <c:v>0.47993745812326682</c:v>
                </c:pt>
                <c:pt idx="28">
                  <c:v>0.66198270085967836</c:v>
                </c:pt>
                <c:pt idx="29">
                  <c:v>0.57096007949147254</c:v>
                </c:pt>
                <c:pt idx="30">
                  <c:v>1.1170958077007087</c:v>
                </c:pt>
                <c:pt idx="31">
                  <c:v>0.29789221538685534</c:v>
                </c:pt>
                <c:pt idx="32">
                  <c:v>1.1170958077007087</c:v>
                </c:pt>
                <c:pt idx="33">
                  <c:v>0.57096007949147254</c:v>
                </c:pt>
                <c:pt idx="34">
                  <c:v>-0.33926613419058815</c:v>
                </c:pt>
                <c:pt idx="35">
                  <c:v>-0.33926613419058815</c:v>
                </c:pt>
                <c:pt idx="36">
                  <c:v>0.38891483675506106</c:v>
                </c:pt>
                <c:pt idx="37">
                  <c:v>0.93505056496429717</c:v>
                </c:pt>
                <c:pt idx="38">
                  <c:v>1.9362994000145637</c:v>
                </c:pt>
                <c:pt idx="39">
                  <c:v>1.9362994000145637</c:v>
                </c:pt>
                <c:pt idx="40">
                  <c:v>1.1170958077007087</c:v>
                </c:pt>
                <c:pt idx="41">
                  <c:v>-6.6198270085969291E-2</c:v>
                </c:pt>
                <c:pt idx="42">
                  <c:v>0.47993745812326682</c:v>
                </c:pt>
                <c:pt idx="43">
                  <c:v>0.47993745812326682</c:v>
                </c:pt>
              </c:numCache>
            </c:numRef>
          </c:val>
          <c:extLst>
            <c:ext xmlns:c16="http://schemas.microsoft.com/office/drawing/2014/chart" uri="{C3380CC4-5D6E-409C-BE32-E72D297353CC}">
              <c16:uniqueId val="{00000000-CA0F-4FC7-951A-1A6C330A05AF}"/>
            </c:ext>
          </c:extLst>
        </c:ser>
        <c:ser>
          <c:idx val="1"/>
          <c:order val="1"/>
          <c:tx>
            <c:v>WBGT</c:v>
          </c:tx>
          <c:spPr>
            <a:solidFill>
              <a:schemeClr val="accent2"/>
            </a:solidFill>
            <a:ln>
              <a:noFill/>
            </a:ln>
            <a:effectLst/>
          </c:spPr>
          <c:invertIfNegative val="0"/>
          <c:val>
            <c:numRef>
              <c:f>'Anomalies_normalized WBGT&amp;ET'!$B$90:$AS$90</c:f>
              <c:numCache>
                <c:formatCode>General</c:formatCode>
                <c:ptCount val="44"/>
                <c:pt idx="0">
                  <c:v>-2.2706824408089279</c:v>
                </c:pt>
                <c:pt idx="1">
                  <c:v>-1.7284299176306768</c:v>
                </c:pt>
                <c:pt idx="2">
                  <c:v>-1.5928667868361117</c:v>
                </c:pt>
                <c:pt idx="3">
                  <c:v>-0.64392487127416997</c:v>
                </c:pt>
                <c:pt idx="4">
                  <c:v>-0.37279860968504452</c:v>
                </c:pt>
                <c:pt idx="5">
                  <c:v>0.44058017508233677</c:v>
                </c:pt>
                <c:pt idx="6">
                  <c:v>-1.0506142636578606</c:v>
                </c:pt>
                <c:pt idx="7">
                  <c:v>-1.321740525246986</c:v>
                </c:pt>
                <c:pt idx="8">
                  <c:v>0.44058017508233677</c:v>
                </c:pt>
                <c:pt idx="9">
                  <c:v>-0.10167234809591665</c:v>
                </c:pt>
                <c:pt idx="10">
                  <c:v>-1.0506142636578606</c:v>
                </c:pt>
                <c:pt idx="11">
                  <c:v>-1.5928667868361117</c:v>
                </c:pt>
                <c:pt idx="12">
                  <c:v>-1.5928667868361117</c:v>
                </c:pt>
                <c:pt idx="13">
                  <c:v>-0.77948800206873281</c:v>
                </c:pt>
                <c:pt idx="14">
                  <c:v>3.3890782698646101E-2</c:v>
                </c:pt>
                <c:pt idx="15">
                  <c:v>-0.10167234809591665</c:v>
                </c:pt>
                <c:pt idx="16">
                  <c:v>0.98283269826058772</c:v>
                </c:pt>
                <c:pt idx="17">
                  <c:v>0.57614330587689944</c:v>
                </c:pt>
                <c:pt idx="18">
                  <c:v>0.16945391349320885</c:v>
                </c:pt>
                <c:pt idx="19">
                  <c:v>1.2539589598497156</c:v>
                </c:pt>
                <c:pt idx="20">
                  <c:v>0.16945391349320885</c:v>
                </c:pt>
                <c:pt idx="21">
                  <c:v>0.16945391349320885</c:v>
                </c:pt>
                <c:pt idx="22">
                  <c:v>-1.4573036560415489</c:v>
                </c:pt>
                <c:pt idx="23">
                  <c:v>1.2539589598497156</c:v>
                </c:pt>
                <c:pt idx="24">
                  <c:v>-0.50836174047960725</c:v>
                </c:pt>
                <c:pt idx="25">
                  <c:v>0.44058017508233677</c:v>
                </c:pt>
                <c:pt idx="26">
                  <c:v>-0.10167234809591665</c:v>
                </c:pt>
                <c:pt idx="27">
                  <c:v>1.2539589598497156</c:v>
                </c:pt>
                <c:pt idx="28">
                  <c:v>-0.23723547889047938</c:v>
                </c:pt>
                <c:pt idx="29">
                  <c:v>-0.23723547889047938</c:v>
                </c:pt>
                <c:pt idx="30">
                  <c:v>0.98283269826058772</c:v>
                </c:pt>
                <c:pt idx="31">
                  <c:v>3.3890782698646101E-2</c:v>
                </c:pt>
                <c:pt idx="32">
                  <c:v>0.98283269826058772</c:v>
                </c:pt>
                <c:pt idx="33">
                  <c:v>1.6606483522334039</c:v>
                </c:pt>
                <c:pt idx="34">
                  <c:v>0.3050170442877716</c:v>
                </c:pt>
                <c:pt idx="35">
                  <c:v>0.71170643667146227</c:v>
                </c:pt>
                <c:pt idx="36">
                  <c:v>-0.23723547889047938</c:v>
                </c:pt>
                <c:pt idx="37">
                  <c:v>0.847269567466025</c:v>
                </c:pt>
                <c:pt idx="38">
                  <c:v>1.796211483027969</c:v>
                </c:pt>
                <c:pt idx="39">
                  <c:v>0.71170643667146227</c:v>
                </c:pt>
                <c:pt idx="40">
                  <c:v>-0.77948800206873281</c:v>
                </c:pt>
                <c:pt idx="41">
                  <c:v>1.796211483027969</c:v>
                </c:pt>
                <c:pt idx="42">
                  <c:v>0.3050170442877716</c:v>
                </c:pt>
                <c:pt idx="43">
                  <c:v>0.44058017508233677</c:v>
                </c:pt>
              </c:numCache>
            </c:numRef>
          </c:val>
          <c:extLst>
            <c:ext xmlns:c16="http://schemas.microsoft.com/office/drawing/2014/chart" uri="{C3380CC4-5D6E-409C-BE32-E72D297353CC}">
              <c16:uniqueId val="{00000001-CA0F-4FC7-951A-1A6C330A05AF}"/>
            </c:ext>
          </c:extLst>
        </c:ser>
        <c:dLbls>
          <c:showLegendKey val="0"/>
          <c:showVal val="0"/>
          <c:showCatName val="0"/>
          <c:showSerName val="0"/>
          <c:showPercent val="0"/>
          <c:showBubbleSize val="0"/>
        </c:dLbls>
        <c:gapWidth val="219"/>
        <c:axId val="1574411232"/>
        <c:axId val="1574412192"/>
      </c:barChart>
      <c:catAx>
        <c:axId val="15744112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74412192"/>
        <c:crosses val="autoZero"/>
        <c:auto val="1"/>
        <c:lblAlgn val="ctr"/>
        <c:lblOffset val="100"/>
        <c:noMultiLvlLbl val="0"/>
      </c:catAx>
      <c:valAx>
        <c:axId val="1574412192"/>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7441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WBGT&amp;ET'!$B$67:$AS$67</c:f>
              <c:numCache>
                <c:formatCode>General</c:formatCode>
                <c:ptCount val="44"/>
                <c:pt idx="0">
                  <c:v>0.20257438626814656</c:v>
                </c:pt>
                <c:pt idx="1">
                  <c:v>-1.347560047783799</c:v>
                </c:pt>
                <c:pt idx="2">
                  <c:v>-0.57249283075782287</c:v>
                </c:pt>
                <c:pt idx="3">
                  <c:v>0.5901079947811313</c:v>
                </c:pt>
                <c:pt idx="4">
                  <c:v>0.20257438626814656</c:v>
                </c:pt>
                <c:pt idx="5">
                  <c:v>-0.57249283075782287</c:v>
                </c:pt>
                <c:pt idx="6">
                  <c:v>-0.57249283075782287</c:v>
                </c:pt>
                <c:pt idx="7">
                  <c:v>0.97764160329412286</c:v>
                </c:pt>
                <c:pt idx="8">
                  <c:v>0.97764160329412286</c:v>
                </c:pt>
                <c:pt idx="9">
                  <c:v>-0.57249283075782287</c:v>
                </c:pt>
                <c:pt idx="10">
                  <c:v>-0.18495922224483813</c:v>
                </c:pt>
                <c:pt idx="11">
                  <c:v>-0.96002643927080755</c:v>
                </c:pt>
                <c:pt idx="12">
                  <c:v>-2.897694481835738</c:v>
                </c:pt>
                <c:pt idx="13">
                  <c:v>-1.7350936562967838</c:v>
                </c:pt>
                <c:pt idx="14">
                  <c:v>-1.347560047783799</c:v>
                </c:pt>
                <c:pt idx="15">
                  <c:v>-0.57249283075782287</c:v>
                </c:pt>
                <c:pt idx="16">
                  <c:v>0.97764160329412286</c:v>
                </c:pt>
                <c:pt idx="17">
                  <c:v>-0.96002643927080755</c:v>
                </c:pt>
                <c:pt idx="18">
                  <c:v>0.20257438626814656</c:v>
                </c:pt>
                <c:pt idx="19">
                  <c:v>0.97764160329412286</c:v>
                </c:pt>
                <c:pt idx="20">
                  <c:v>0.5901079947811313</c:v>
                </c:pt>
                <c:pt idx="21">
                  <c:v>0.97764160329412286</c:v>
                </c:pt>
                <c:pt idx="22">
                  <c:v>-0.18495922224483813</c:v>
                </c:pt>
                <c:pt idx="23">
                  <c:v>0.5901079947811313</c:v>
                </c:pt>
                <c:pt idx="24">
                  <c:v>0.20257438626814656</c:v>
                </c:pt>
                <c:pt idx="25">
                  <c:v>-0.18495922224483813</c:v>
                </c:pt>
                <c:pt idx="26">
                  <c:v>0.97764160329412286</c:v>
                </c:pt>
                <c:pt idx="27">
                  <c:v>0.97764160329412286</c:v>
                </c:pt>
                <c:pt idx="28">
                  <c:v>0.97764160329412286</c:v>
                </c:pt>
                <c:pt idx="29">
                  <c:v>0.5901079947811313</c:v>
                </c:pt>
                <c:pt idx="30">
                  <c:v>-0.96002643927080755</c:v>
                </c:pt>
                <c:pt idx="31">
                  <c:v>0.5901079947811313</c:v>
                </c:pt>
                <c:pt idx="32">
                  <c:v>-0.96002643927080755</c:v>
                </c:pt>
                <c:pt idx="33">
                  <c:v>-2.897694481835738</c:v>
                </c:pt>
                <c:pt idx="34">
                  <c:v>0.97764160329412286</c:v>
                </c:pt>
                <c:pt idx="35">
                  <c:v>0.5901079947811313</c:v>
                </c:pt>
                <c:pt idx="36">
                  <c:v>0.97764160329412286</c:v>
                </c:pt>
                <c:pt idx="37">
                  <c:v>0.97764160329412286</c:v>
                </c:pt>
                <c:pt idx="38">
                  <c:v>0.97764160329412286</c:v>
                </c:pt>
                <c:pt idx="39">
                  <c:v>0.5901079947811313</c:v>
                </c:pt>
                <c:pt idx="40">
                  <c:v>0.20257438626814656</c:v>
                </c:pt>
                <c:pt idx="41">
                  <c:v>0.97764160329412286</c:v>
                </c:pt>
                <c:pt idx="42">
                  <c:v>-0.18495922224483813</c:v>
                </c:pt>
                <c:pt idx="43">
                  <c:v>-0.18495922224483813</c:v>
                </c:pt>
              </c:numCache>
            </c:numRef>
          </c:val>
          <c:extLst>
            <c:ext xmlns:c16="http://schemas.microsoft.com/office/drawing/2014/chart" uri="{C3380CC4-5D6E-409C-BE32-E72D297353CC}">
              <c16:uniqueId val="{00000000-8947-4242-9676-05377784881F}"/>
            </c:ext>
          </c:extLst>
        </c:ser>
        <c:ser>
          <c:idx val="1"/>
          <c:order val="1"/>
          <c:tx>
            <c:v>WBGT</c:v>
          </c:tx>
          <c:spPr>
            <a:solidFill>
              <a:schemeClr val="accent2"/>
            </a:solidFill>
            <a:ln>
              <a:noFill/>
            </a:ln>
            <a:effectLst/>
          </c:spPr>
          <c:invertIfNegative val="0"/>
          <c:val>
            <c:numRef>
              <c:f>'Anomalies_normalized WBGT&amp;ET'!$B$91:$AS$91</c:f>
              <c:numCache>
                <c:formatCode>General</c:formatCode>
                <c:ptCount val="44"/>
                <c:pt idx="0">
                  <c:v>0.72741672565455939</c:v>
                </c:pt>
                <c:pt idx="1">
                  <c:v>1.6164816125679337E-2</c:v>
                </c:pt>
                <c:pt idx="2">
                  <c:v>-1.4063390029320555</c:v>
                </c:pt>
                <c:pt idx="3">
                  <c:v>0.72741672565455939</c:v>
                </c:pt>
                <c:pt idx="4">
                  <c:v>-0.69508709340318808</c:v>
                </c:pt>
                <c:pt idx="5">
                  <c:v>-1.4063390029320555</c:v>
                </c:pt>
                <c:pt idx="6">
                  <c:v>-1.4063390029320555</c:v>
                </c:pt>
                <c:pt idx="7">
                  <c:v>0.72741672565455939</c:v>
                </c:pt>
                <c:pt idx="8">
                  <c:v>0.72741672565455939</c:v>
                </c:pt>
                <c:pt idx="9">
                  <c:v>-1.4063390029320555</c:v>
                </c:pt>
                <c:pt idx="10">
                  <c:v>-0.69508709340318808</c:v>
                </c:pt>
                <c:pt idx="11">
                  <c:v>-3.5400947315186704</c:v>
                </c:pt>
                <c:pt idx="12">
                  <c:v>-2.1175909124609231</c:v>
                </c:pt>
                <c:pt idx="13">
                  <c:v>-0.69508709340318808</c:v>
                </c:pt>
                <c:pt idx="14">
                  <c:v>1.6164816125679337E-2</c:v>
                </c:pt>
                <c:pt idx="15">
                  <c:v>-0.69508709340318808</c:v>
                </c:pt>
                <c:pt idx="16">
                  <c:v>0.72741672565455939</c:v>
                </c:pt>
                <c:pt idx="17">
                  <c:v>-1.4063390029320555</c:v>
                </c:pt>
                <c:pt idx="18">
                  <c:v>0.72741672565455939</c:v>
                </c:pt>
                <c:pt idx="19">
                  <c:v>1.6164816125679337E-2</c:v>
                </c:pt>
                <c:pt idx="20">
                  <c:v>0.72741672565455939</c:v>
                </c:pt>
                <c:pt idx="21">
                  <c:v>0.72741672565455939</c:v>
                </c:pt>
                <c:pt idx="22">
                  <c:v>1.6164816125679337E-2</c:v>
                </c:pt>
                <c:pt idx="23">
                  <c:v>1.6164816125679337E-2</c:v>
                </c:pt>
                <c:pt idx="24">
                  <c:v>-0.69508709340318808</c:v>
                </c:pt>
                <c:pt idx="25">
                  <c:v>-1.4063390029320555</c:v>
                </c:pt>
                <c:pt idx="26">
                  <c:v>0.72741672565455939</c:v>
                </c:pt>
                <c:pt idx="27">
                  <c:v>0.72741672565455939</c:v>
                </c:pt>
                <c:pt idx="28">
                  <c:v>0.72741672565455939</c:v>
                </c:pt>
                <c:pt idx="29">
                  <c:v>0.72741672565455939</c:v>
                </c:pt>
                <c:pt idx="30">
                  <c:v>0.72741672565455939</c:v>
                </c:pt>
                <c:pt idx="31">
                  <c:v>0.72741672565455939</c:v>
                </c:pt>
                <c:pt idx="32">
                  <c:v>0.72741672565455939</c:v>
                </c:pt>
                <c:pt idx="33">
                  <c:v>0.72741672565455939</c:v>
                </c:pt>
                <c:pt idx="34">
                  <c:v>0.72741672565455939</c:v>
                </c:pt>
                <c:pt idx="35">
                  <c:v>0.72741672565455939</c:v>
                </c:pt>
                <c:pt idx="36">
                  <c:v>0.72741672565455939</c:v>
                </c:pt>
                <c:pt idx="37">
                  <c:v>0.72741672565455939</c:v>
                </c:pt>
                <c:pt idx="38">
                  <c:v>0.72741672565455939</c:v>
                </c:pt>
                <c:pt idx="39">
                  <c:v>0.72741672565455939</c:v>
                </c:pt>
                <c:pt idx="40">
                  <c:v>0.72741672565455939</c:v>
                </c:pt>
                <c:pt idx="41">
                  <c:v>0.72741672565455939</c:v>
                </c:pt>
                <c:pt idx="42">
                  <c:v>1.6164816125679337E-2</c:v>
                </c:pt>
                <c:pt idx="43">
                  <c:v>1.6164816125679337E-2</c:v>
                </c:pt>
              </c:numCache>
            </c:numRef>
          </c:val>
          <c:extLst>
            <c:ext xmlns:c16="http://schemas.microsoft.com/office/drawing/2014/chart" uri="{C3380CC4-5D6E-409C-BE32-E72D297353CC}">
              <c16:uniqueId val="{00000001-8947-4242-9676-05377784881F}"/>
            </c:ext>
          </c:extLst>
        </c:ser>
        <c:dLbls>
          <c:showLegendKey val="0"/>
          <c:showVal val="0"/>
          <c:showCatName val="0"/>
          <c:showSerName val="0"/>
          <c:showPercent val="0"/>
          <c:showBubbleSize val="0"/>
        </c:dLbls>
        <c:gapWidth val="219"/>
        <c:axId val="1558694112"/>
        <c:axId val="1558690752"/>
      </c:barChart>
      <c:catAx>
        <c:axId val="15586941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58690752"/>
        <c:crosses val="autoZero"/>
        <c:auto val="1"/>
        <c:lblAlgn val="ctr"/>
        <c:lblOffset val="100"/>
        <c:noMultiLvlLbl val="0"/>
      </c:catAx>
      <c:valAx>
        <c:axId val="1558690752"/>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5869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WBGT&amp;ET'!$B$69:$AS$69</c:f>
              <c:numCache>
                <c:formatCode>General</c:formatCode>
                <c:ptCount val="44"/>
                <c:pt idx="0">
                  <c:v>-1.0439830858813497</c:v>
                </c:pt>
                <c:pt idx="1">
                  <c:v>-1.0439830858813497</c:v>
                </c:pt>
                <c:pt idx="2">
                  <c:v>-1.0439830858813497</c:v>
                </c:pt>
                <c:pt idx="3">
                  <c:v>-0.86730902519373665</c:v>
                </c:pt>
                <c:pt idx="4">
                  <c:v>-1.0439830858813497</c:v>
                </c:pt>
                <c:pt idx="5">
                  <c:v>-1.0439830858813497</c:v>
                </c:pt>
                <c:pt idx="6">
                  <c:v>-1.0439830858813497</c:v>
                </c:pt>
                <c:pt idx="7">
                  <c:v>-1.0439830858813497</c:v>
                </c:pt>
                <c:pt idx="8">
                  <c:v>-1.0439830858813497</c:v>
                </c:pt>
                <c:pt idx="9">
                  <c:v>1.6061278244328361E-2</c:v>
                </c:pt>
                <c:pt idx="10">
                  <c:v>-0.69063496450612361</c:v>
                </c:pt>
                <c:pt idx="11">
                  <c:v>-0.16061278244328461</c:v>
                </c:pt>
                <c:pt idx="12">
                  <c:v>-0.51396090381851067</c:v>
                </c:pt>
                <c:pt idx="13">
                  <c:v>-0.86730902519373665</c:v>
                </c:pt>
                <c:pt idx="14">
                  <c:v>0.54608346030716748</c:v>
                </c:pt>
                <c:pt idx="15">
                  <c:v>1.7828018851204588</c:v>
                </c:pt>
                <c:pt idx="16">
                  <c:v>-1.0439830858813497</c:v>
                </c:pt>
                <c:pt idx="17">
                  <c:v>0.19273533893194134</c:v>
                </c:pt>
                <c:pt idx="18">
                  <c:v>-0.51396090381851067</c:v>
                </c:pt>
                <c:pt idx="19">
                  <c:v>-0.69063496450612361</c:v>
                </c:pt>
                <c:pt idx="20">
                  <c:v>-1.0439830858813497</c:v>
                </c:pt>
                <c:pt idx="21">
                  <c:v>-0.86730902519373665</c:v>
                </c:pt>
                <c:pt idx="22">
                  <c:v>-0.86730902519373665</c:v>
                </c:pt>
                <c:pt idx="23">
                  <c:v>1.6061278244328361E-2</c:v>
                </c:pt>
                <c:pt idx="24">
                  <c:v>-0.86730902519373665</c:v>
                </c:pt>
                <c:pt idx="25">
                  <c:v>0.89943158168239357</c:v>
                </c:pt>
                <c:pt idx="26">
                  <c:v>0.89943158168239357</c:v>
                </c:pt>
                <c:pt idx="27">
                  <c:v>-0.51396090381851067</c:v>
                </c:pt>
                <c:pt idx="28">
                  <c:v>0.54608346030716748</c:v>
                </c:pt>
                <c:pt idx="29">
                  <c:v>0.19273533893194134</c:v>
                </c:pt>
                <c:pt idx="30">
                  <c:v>1.4294537637452323</c:v>
                </c:pt>
                <c:pt idx="31">
                  <c:v>1.7828018851204588</c:v>
                </c:pt>
                <c:pt idx="32">
                  <c:v>1.4294537637452323</c:v>
                </c:pt>
                <c:pt idx="33">
                  <c:v>1.6061278244328454</c:v>
                </c:pt>
                <c:pt idx="34">
                  <c:v>2.1361500064956842</c:v>
                </c:pt>
                <c:pt idx="35">
                  <c:v>0.54608346030716748</c:v>
                </c:pt>
                <c:pt idx="36">
                  <c:v>1.0761056423700064</c:v>
                </c:pt>
                <c:pt idx="37">
                  <c:v>-0.51396090381851067</c:v>
                </c:pt>
                <c:pt idx="38">
                  <c:v>1.6061278244328454</c:v>
                </c:pt>
                <c:pt idx="39">
                  <c:v>1.2527797030576195</c:v>
                </c:pt>
                <c:pt idx="40">
                  <c:v>-0.86730902519373665</c:v>
                </c:pt>
                <c:pt idx="41">
                  <c:v>0.72275752099478041</c:v>
                </c:pt>
                <c:pt idx="42">
                  <c:v>0.72275752099478041</c:v>
                </c:pt>
                <c:pt idx="43">
                  <c:v>-0.16061278244328461</c:v>
                </c:pt>
              </c:numCache>
            </c:numRef>
          </c:val>
          <c:extLst>
            <c:ext xmlns:c16="http://schemas.microsoft.com/office/drawing/2014/chart" uri="{C3380CC4-5D6E-409C-BE32-E72D297353CC}">
              <c16:uniqueId val="{00000000-526F-4CAA-9D7E-75B3F8919E7B}"/>
            </c:ext>
          </c:extLst>
        </c:ser>
        <c:ser>
          <c:idx val="1"/>
          <c:order val="1"/>
          <c:tx>
            <c:v>WBGT</c:v>
          </c:tx>
          <c:spPr>
            <a:solidFill>
              <a:schemeClr val="accent2"/>
            </a:solidFill>
            <a:ln>
              <a:noFill/>
            </a:ln>
            <a:effectLst/>
          </c:spPr>
          <c:invertIfNegative val="0"/>
          <c:val>
            <c:numRef>
              <c:f>'Anomalies_normalized WBGT&amp;ET'!$B$93:$AS$93</c:f>
              <c:numCache>
                <c:formatCode>General</c:formatCode>
                <c:ptCount val="44"/>
                <c:pt idx="0">
                  <c:v>-1.136818733668326</c:v>
                </c:pt>
                <c:pt idx="1">
                  <c:v>-1.2419028182931291</c:v>
                </c:pt>
                <c:pt idx="2">
                  <c:v>-0.82156647979391628</c:v>
                </c:pt>
                <c:pt idx="3">
                  <c:v>-0.19106197204509687</c:v>
                </c:pt>
                <c:pt idx="4">
                  <c:v>-1.6622391567923422</c:v>
                </c:pt>
                <c:pt idx="5">
                  <c:v>-1.6622391567923422</c:v>
                </c:pt>
                <c:pt idx="6">
                  <c:v>-1.5571550721675389</c:v>
                </c:pt>
                <c:pt idx="7">
                  <c:v>-1.4520709875427358</c:v>
                </c:pt>
                <c:pt idx="8">
                  <c:v>-0.71648239516911305</c:v>
                </c:pt>
                <c:pt idx="9">
                  <c:v>-0.19106197204509687</c:v>
                </c:pt>
                <c:pt idx="10">
                  <c:v>1.9106197204509803E-2</c:v>
                </c:pt>
                <c:pt idx="11">
                  <c:v>-0.71648239516911305</c:v>
                </c:pt>
                <c:pt idx="12">
                  <c:v>-0.50631422591950648</c:v>
                </c:pt>
                <c:pt idx="13">
                  <c:v>-1.0317346490435229</c:v>
                </c:pt>
                <c:pt idx="14">
                  <c:v>1.4902833819517551</c:v>
                </c:pt>
                <c:pt idx="15">
                  <c:v>1.4902833819517551</c:v>
                </c:pt>
                <c:pt idx="16">
                  <c:v>-1.6622391567923422</c:v>
                </c:pt>
                <c:pt idx="17">
                  <c:v>0.6496107049533294</c:v>
                </c:pt>
                <c:pt idx="18">
                  <c:v>0.43944253570372271</c:v>
                </c:pt>
                <c:pt idx="19">
                  <c:v>-0.92665056441871962</c:v>
                </c:pt>
                <c:pt idx="20">
                  <c:v>-0.50631422591950648</c:v>
                </c:pt>
                <c:pt idx="21">
                  <c:v>-0.19106197204509687</c:v>
                </c:pt>
                <c:pt idx="22">
                  <c:v>-0.82156647979391628</c:v>
                </c:pt>
                <c:pt idx="23">
                  <c:v>0.6496107049533294</c:v>
                </c:pt>
                <c:pt idx="24">
                  <c:v>-8.5977887420293539E-2</c:v>
                </c:pt>
                <c:pt idx="25">
                  <c:v>1.2801152127021485</c:v>
                </c:pt>
                <c:pt idx="26">
                  <c:v>1.4902833819517551</c:v>
                </c:pt>
                <c:pt idx="27">
                  <c:v>0.22927436645411625</c:v>
                </c:pt>
                <c:pt idx="28">
                  <c:v>0.12419028182931291</c:v>
                </c:pt>
                <c:pt idx="29">
                  <c:v>0.7546947895781323</c:v>
                </c:pt>
                <c:pt idx="30">
                  <c:v>0.7546947895781323</c:v>
                </c:pt>
                <c:pt idx="31">
                  <c:v>1.5953674665765585</c:v>
                </c:pt>
                <c:pt idx="32">
                  <c:v>0.7546947895781323</c:v>
                </c:pt>
                <c:pt idx="33">
                  <c:v>1.4902833819517551</c:v>
                </c:pt>
                <c:pt idx="34">
                  <c:v>1.4902833819517551</c:v>
                </c:pt>
                <c:pt idx="35">
                  <c:v>-8.5977887420293539E-2</c:v>
                </c:pt>
                <c:pt idx="36">
                  <c:v>0.43944253570372271</c:v>
                </c:pt>
                <c:pt idx="37">
                  <c:v>-1.136818733668326</c:v>
                </c:pt>
                <c:pt idx="38">
                  <c:v>1.1750311280773456</c:v>
                </c:pt>
                <c:pt idx="39">
                  <c:v>0.85977887420293564</c:v>
                </c:pt>
                <c:pt idx="40">
                  <c:v>-0.71648239516911305</c:v>
                </c:pt>
                <c:pt idx="41">
                  <c:v>0.6496107049533294</c:v>
                </c:pt>
                <c:pt idx="42">
                  <c:v>0.7546947895781323</c:v>
                </c:pt>
                <c:pt idx="43">
                  <c:v>0.43944253570372271</c:v>
                </c:pt>
              </c:numCache>
            </c:numRef>
          </c:val>
          <c:extLst>
            <c:ext xmlns:c16="http://schemas.microsoft.com/office/drawing/2014/chart" uri="{C3380CC4-5D6E-409C-BE32-E72D297353CC}">
              <c16:uniqueId val="{00000001-526F-4CAA-9D7E-75B3F8919E7B}"/>
            </c:ext>
          </c:extLst>
        </c:ser>
        <c:dLbls>
          <c:showLegendKey val="0"/>
          <c:showVal val="0"/>
          <c:showCatName val="0"/>
          <c:showSerName val="0"/>
          <c:showPercent val="0"/>
          <c:showBubbleSize val="0"/>
        </c:dLbls>
        <c:gapWidth val="219"/>
        <c:axId val="1455726336"/>
        <c:axId val="1455725856"/>
      </c:barChart>
      <c:catAx>
        <c:axId val="14557263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55725856"/>
        <c:crosses val="autoZero"/>
        <c:auto val="1"/>
        <c:lblAlgn val="ctr"/>
        <c:lblOffset val="100"/>
        <c:noMultiLvlLbl val="0"/>
      </c:catAx>
      <c:valAx>
        <c:axId val="1455725856"/>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557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Abu Dhabi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WBGT&amp;ET'!$B$52:$AS$52</c:f>
              <c:numCache>
                <c:formatCode>General</c:formatCode>
                <c:ptCount val="44"/>
                <c:pt idx="0">
                  <c:v>0.7632793633169529</c:v>
                </c:pt>
                <c:pt idx="1">
                  <c:v>-1.0769558139951139</c:v>
                </c:pt>
                <c:pt idx="2">
                  <c:v>0.30322056898893007</c:v>
                </c:pt>
                <c:pt idx="3">
                  <c:v>-0.15683822533908459</c:v>
                </c:pt>
                <c:pt idx="4">
                  <c:v>-0.61689701966709931</c:v>
                </c:pt>
                <c:pt idx="5">
                  <c:v>-0.15683822533908459</c:v>
                </c:pt>
                <c:pt idx="6">
                  <c:v>-0.15683822533908459</c:v>
                </c:pt>
                <c:pt idx="7">
                  <c:v>0.7632793633169529</c:v>
                </c:pt>
                <c:pt idx="8">
                  <c:v>0.7632793633169529</c:v>
                </c:pt>
                <c:pt idx="9">
                  <c:v>0.30322056898893007</c:v>
                </c:pt>
                <c:pt idx="10">
                  <c:v>0.30322056898893007</c:v>
                </c:pt>
                <c:pt idx="11">
                  <c:v>-4.7574261686192481</c:v>
                </c:pt>
                <c:pt idx="12">
                  <c:v>0.30322056898893007</c:v>
                </c:pt>
                <c:pt idx="13">
                  <c:v>-1.0769558139951139</c:v>
                </c:pt>
                <c:pt idx="14">
                  <c:v>0.7632793633169529</c:v>
                </c:pt>
                <c:pt idx="15">
                  <c:v>-0.61689701966709931</c:v>
                </c:pt>
                <c:pt idx="16">
                  <c:v>0.7632793633169529</c:v>
                </c:pt>
                <c:pt idx="17">
                  <c:v>-1.5370146083231286</c:v>
                </c:pt>
                <c:pt idx="18">
                  <c:v>-1.0769558139951139</c:v>
                </c:pt>
                <c:pt idx="19">
                  <c:v>0.7632793633169529</c:v>
                </c:pt>
                <c:pt idx="20">
                  <c:v>0.7632793633169529</c:v>
                </c:pt>
                <c:pt idx="21">
                  <c:v>0.7632793633169529</c:v>
                </c:pt>
                <c:pt idx="22">
                  <c:v>0.7632793633169529</c:v>
                </c:pt>
                <c:pt idx="23">
                  <c:v>-0.15683822533908459</c:v>
                </c:pt>
                <c:pt idx="24">
                  <c:v>-0.15683822533908459</c:v>
                </c:pt>
                <c:pt idx="25">
                  <c:v>-1.0769558139951139</c:v>
                </c:pt>
                <c:pt idx="26">
                  <c:v>0.7632793633169529</c:v>
                </c:pt>
                <c:pt idx="27">
                  <c:v>0.7632793633169529</c:v>
                </c:pt>
                <c:pt idx="28">
                  <c:v>0.7632793633169529</c:v>
                </c:pt>
                <c:pt idx="29">
                  <c:v>-0.15683822533908459</c:v>
                </c:pt>
                <c:pt idx="30">
                  <c:v>-0.15683822533908459</c:v>
                </c:pt>
                <c:pt idx="31">
                  <c:v>0.30322056898893007</c:v>
                </c:pt>
                <c:pt idx="32">
                  <c:v>-0.15683822533908459</c:v>
                </c:pt>
                <c:pt idx="33">
                  <c:v>-1.0769558139951139</c:v>
                </c:pt>
                <c:pt idx="34">
                  <c:v>0.7632793633169529</c:v>
                </c:pt>
                <c:pt idx="35">
                  <c:v>0.7632793633169529</c:v>
                </c:pt>
                <c:pt idx="36">
                  <c:v>-0.15683822533908459</c:v>
                </c:pt>
                <c:pt idx="37">
                  <c:v>0.7632793633169529</c:v>
                </c:pt>
                <c:pt idx="38">
                  <c:v>0.7632793633169529</c:v>
                </c:pt>
                <c:pt idx="39">
                  <c:v>-0.15683822533908459</c:v>
                </c:pt>
                <c:pt idx="40">
                  <c:v>0.7632793633169529</c:v>
                </c:pt>
                <c:pt idx="41">
                  <c:v>0.7632793633169529</c:v>
                </c:pt>
                <c:pt idx="42">
                  <c:v>0.30322056898893007</c:v>
                </c:pt>
                <c:pt idx="43">
                  <c:v>-1.0769558139951139</c:v>
                </c:pt>
              </c:numCache>
            </c:numRef>
          </c:val>
          <c:extLst>
            <c:ext xmlns:c16="http://schemas.microsoft.com/office/drawing/2014/chart" uri="{C3380CC4-5D6E-409C-BE32-E72D297353CC}">
              <c16:uniqueId val="{00000001-D3B3-4967-8ED8-828F24DD7FC0}"/>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WBGT&amp;ET'!$B$52:$T$52</c:f>
              <c:numCache>
                <c:formatCode>General</c:formatCode>
                <c:ptCount val="19"/>
                <c:pt idx="0">
                  <c:v>0.7632793633169529</c:v>
                </c:pt>
                <c:pt idx="1">
                  <c:v>-1.0769558139951139</c:v>
                </c:pt>
                <c:pt idx="2">
                  <c:v>0.30322056898893007</c:v>
                </c:pt>
                <c:pt idx="3">
                  <c:v>-0.15683822533908459</c:v>
                </c:pt>
                <c:pt idx="4">
                  <c:v>-0.61689701966709931</c:v>
                </c:pt>
                <c:pt idx="5">
                  <c:v>-0.15683822533908459</c:v>
                </c:pt>
                <c:pt idx="6">
                  <c:v>-0.15683822533908459</c:v>
                </c:pt>
                <c:pt idx="7">
                  <c:v>0.7632793633169529</c:v>
                </c:pt>
                <c:pt idx="8">
                  <c:v>0.7632793633169529</c:v>
                </c:pt>
                <c:pt idx="9">
                  <c:v>0.30322056898893007</c:v>
                </c:pt>
                <c:pt idx="10">
                  <c:v>0.30322056898893007</c:v>
                </c:pt>
                <c:pt idx="11">
                  <c:v>-4.7574261686192481</c:v>
                </c:pt>
                <c:pt idx="12">
                  <c:v>0.30322056898893007</c:v>
                </c:pt>
                <c:pt idx="13">
                  <c:v>-1.0769558139951139</c:v>
                </c:pt>
                <c:pt idx="14">
                  <c:v>0.7632793633169529</c:v>
                </c:pt>
                <c:pt idx="15">
                  <c:v>-0.61689701966709931</c:v>
                </c:pt>
                <c:pt idx="16">
                  <c:v>0.7632793633169529</c:v>
                </c:pt>
                <c:pt idx="17">
                  <c:v>-1.5370146083231286</c:v>
                </c:pt>
                <c:pt idx="18">
                  <c:v>-1.0769558139951139</c:v>
                </c:pt>
              </c:numCache>
            </c:numRef>
          </c:val>
          <c:extLst>
            <c:ext xmlns:c16="http://schemas.microsoft.com/office/drawing/2014/chart" uri="{C3380CC4-5D6E-409C-BE32-E72D297353CC}">
              <c16:uniqueId val="{00000001-E801-414E-B4FE-EB5FA4878C45}"/>
            </c:ext>
          </c:extLst>
        </c:ser>
        <c:dLbls>
          <c:showLegendKey val="0"/>
          <c:showVal val="0"/>
          <c:showCatName val="0"/>
          <c:showSerName val="0"/>
          <c:showPercent val="0"/>
          <c:showBubbleSize val="0"/>
        </c:dLbls>
        <c:gapWidth val="219"/>
        <c:axId val="63205384"/>
        <c:axId val="63184904"/>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WBGT&amp;ET'!$Q$98:$Q$141</c:f>
              <c:numCache>
                <c:formatCode>General</c:formatCode>
                <c:ptCount val="44"/>
                <c:pt idx="18">
                  <c:v>0.1928</c:v>
                </c:pt>
                <c:pt idx="19">
                  <c:v>0.19309999999999999</c:v>
                </c:pt>
                <c:pt idx="20">
                  <c:v>0.19339999999999999</c:v>
                </c:pt>
                <c:pt idx="21">
                  <c:v>0.19370000000000001</c:v>
                </c:pt>
                <c:pt idx="22">
                  <c:v>0.19400000000000001</c:v>
                </c:pt>
                <c:pt idx="23">
                  <c:v>0.1943</c:v>
                </c:pt>
                <c:pt idx="24">
                  <c:v>0.1946</c:v>
                </c:pt>
                <c:pt idx="25">
                  <c:v>0.19489999999999999</c:v>
                </c:pt>
                <c:pt idx="26">
                  <c:v>0.19520000000000001</c:v>
                </c:pt>
                <c:pt idx="27">
                  <c:v>0.19550000000000001</c:v>
                </c:pt>
                <c:pt idx="28">
                  <c:v>0.1958</c:v>
                </c:pt>
                <c:pt idx="29">
                  <c:v>0.1961</c:v>
                </c:pt>
                <c:pt idx="30">
                  <c:v>0.19639999999999999</c:v>
                </c:pt>
                <c:pt idx="31">
                  <c:v>0.19669999999999999</c:v>
                </c:pt>
                <c:pt idx="32">
                  <c:v>0.19700000000000001</c:v>
                </c:pt>
                <c:pt idx="33">
                  <c:v>0.1973</c:v>
                </c:pt>
                <c:pt idx="34">
                  <c:v>0.1976</c:v>
                </c:pt>
                <c:pt idx="35">
                  <c:v>0.19789999999999999</c:v>
                </c:pt>
                <c:pt idx="36">
                  <c:v>0.19819999999999999</c:v>
                </c:pt>
                <c:pt idx="37">
                  <c:v>0.19850000000000001</c:v>
                </c:pt>
                <c:pt idx="38">
                  <c:v>0.1988</c:v>
                </c:pt>
                <c:pt idx="39">
                  <c:v>0.1991</c:v>
                </c:pt>
                <c:pt idx="40">
                  <c:v>0.19939999999999999</c:v>
                </c:pt>
                <c:pt idx="41">
                  <c:v>0.19969999999999999</c:v>
                </c:pt>
                <c:pt idx="42">
                  <c:v>0.2</c:v>
                </c:pt>
                <c:pt idx="43">
                  <c:v>0.20030000000000001</c:v>
                </c:pt>
              </c:numCache>
            </c:numRef>
          </c:yVal>
          <c:smooth val="1"/>
          <c:extLst>
            <c:ext xmlns:c16="http://schemas.microsoft.com/office/drawing/2014/chart" uri="{C3380CC4-5D6E-409C-BE32-E72D297353CC}">
              <c16:uniqueId val="{00000003-E801-414E-B4FE-EB5FA4878C45}"/>
            </c:ext>
          </c:extLst>
        </c:ser>
        <c:dLbls>
          <c:showLegendKey val="0"/>
          <c:showVal val="0"/>
          <c:showCatName val="0"/>
          <c:showSerName val="0"/>
          <c:showPercent val="0"/>
          <c:showBubbleSize val="0"/>
        </c:dLbls>
        <c:axId val="63205384"/>
        <c:axId val="63184904"/>
      </c:scatterChart>
      <c:catAx>
        <c:axId val="632053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3184904"/>
        <c:crosses val="autoZero"/>
        <c:auto val="1"/>
        <c:lblAlgn val="ctr"/>
        <c:lblOffset val="100"/>
        <c:noMultiLvlLbl val="0"/>
      </c:catAx>
      <c:valAx>
        <c:axId val="63184904"/>
        <c:scaling>
          <c:orientation val="minMax"/>
          <c:max val="3"/>
          <c:min val="-3"/>
        </c:scaling>
        <c:delete val="0"/>
        <c:axPos val="l"/>
        <c:numFmt formatCode="General" sourceLinked="1"/>
        <c:majorTickMark val="out"/>
        <c:minorTickMark val="none"/>
        <c:tickLblPos val="nextTo"/>
        <c:spPr>
          <a:noFill/>
          <a:ln>
            <a:solidFill>
              <a:schemeClr val="tx1">
                <a:alpha val="99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3205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Amman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WBGT&amp;ET'!$B$53:$AS$53</c:f>
              <c:numCache>
                <c:formatCode>General</c:formatCode>
                <c:ptCount val="44"/>
                <c:pt idx="0">
                  <c:v>-0.60406281618432267</c:v>
                </c:pt>
                <c:pt idx="1">
                  <c:v>-0.7684675414138703</c:v>
                </c:pt>
                <c:pt idx="2">
                  <c:v>-1.6452927426381245</c:v>
                </c:pt>
                <c:pt idx="3">
                  <c:v>-1.4260864423320609</c:v>
                </c:pt>
                <c:pt idx="4">
                  <c:v>-1.7548958927911564</c:v>
                </c:pt>
                <c:pt idx="5">
                  <c:v>-0.7684675414138703</c:v>
                </c:pt>
                <c:pt idx="6">
                  <c:v>-0.98767384171993389</c:v>
                </c:pt>
                <c:pt idx="7">
                  <c:v>-5.6047065419163863E-2</c:v>
                </c:pt>
                <c:pt idx="8">
                  <c:v>-0.49445966603129082</c:v>
                </c:pt>
                <c:pt idx="9">
                  <c:v>-1.3164832921790293</c:v>
                </c:pt>
                <c:pt idx="10">
                  <c:v>-1.2616817171025132</c:v>
                </c:pt>
                <c:pt idx="11">
                  <c:v>-1.4260864423320609</c:v>
                </c:pt>
                <c:pt idx="12">
                  <c:v>-0.82326911649038625</c:v>
                </c:pt>
                <c:pt idx="13">
                  <c:v>-0.8780706915669021</c:v>
                </c:pt>
                <c:pt idx="14">
                  <c:v>-0.60406281618432267</c:v>
                </c:pt>
                <c:pt idx="15">
                  <c:v>-0.27525336572522735</c:v>
                </c:pt>
                <c:pt idx="16">
                  <c:v>0.60157183549902682</c:v>
                </c:pt>
                <c:pt idx="17">
                  <c:v>-1.0972769918729657</c:v>
                </c:pt>
                <c:pt idx="18">
                  <c:v>1.0399844361111539</c:v>
                </c:pt>
                <c:pt idx="19">
                  <c:v>-0.27525336572522735</c:v>
                </c:pt>
                <c:pt idx="20">
                  <c:v>0.27276238503993128</c:v>
                </c:pt>
                <c:pt idx="21">
                  <c:v>0.21796080996341557</c:v>
                </c:pt>
                <c:pt idx="22">
                  <c:v>-0.27525336572522735</c:v>
                </c:pt>
                <c:pt idx="23">
                  <c:v>5.3556084733868005E-2</c:v>
                </c:pt>
                <c:pt idx="24">
                  <c:v>-0.3848565158782592</c:v>
                </c:pt>
                <c:pt idx="25">
                  <c:v>-0.22045179064871143</c:v>
                </c:pt>
                <c:pt idx="26">
                  <c:v>-0.16565021557219572</c:v>
                </c:pt>
                <c:pt idx="27">
                  <c:v>0.54677026042251065</c:v>
                </c:pt>
                <c:pt idx="28">
                  <c:v>1.3687938865702489</c:v>
                </c:pt>
                <c:pt idx="29">
                  <c:v>0.32756396011644745</c:v>
                </c:pt>
                <c:pt idx="30">
                  <c:v>1.5880001868763127</c:v>
                </c:pt>
                <c:pt idx="31">
                  <c:v>-0.1108486404956798</c:v>
                </c:pt>
                <c:pt idx="32">
                  <c:v>1.5880001868763127</c:v>
                </c:pt>
                <c:pt idx="33">
                  <c:v>-0.65886439126083862</c:v>
                </c:pt>
                <c:pt idx="34">
                  <c:v>-0.27525336572522735</c:v>
                </c:pt>
                <c:pt idx="35">
                  <c:v>1.0399844361111539</c:v>
                </c:pt>
                <c:pt idx="36">
                  <c:v>1.6428017619528283</c:v>
                </c:pt>
                <c:pt idx="37">
                  <c:v>1.7524049121058602</c:v>
                </c:pt>
                <c:pt idx="38">
                  <c:v>0.32756396011644745</c:v>
                </c:pt>
                <c:pt idx="39">
                  <c:v>1.1495875862641858</c:v>
                </c:pt>
                <c:pt idx="40">
                  <c:v>1.7524049121058602</c:v>
                </c:pt>
                <c:pt idx="41">
                  <c:v>1.3139923114937333</c:v>
                </c:pt>
                <c:pt idx="42">
                  <c:v>0.71117498565205872</c:v>
                </c:pt>
                <c:pt idx="43">
                  <c:v>1.2591907364172177</c:v>
                </c:pt>
              </c:numCache>
            </c:numRef>
          </c:val>
          <c:extLst>
            <c:ext xmlns:c16="http://schemas.microsoft.com/office/drawing/2014/chart" uri="{C3380CC4-5D6E-409C-BE32-E72D297353CC}">
              <c16:uniqueId val="{00000001-1628-41EB-A776-254361CE7448}"/>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WBGT&amp;ET'!$B$53:$T$53</c:f>
              <c:numCache>
                <c:formatCode>General</c:formatCode>
                <c:ptCount val="19"/>
                <c:pt idx="0">
                  <c:v>-0.60406281618432267</c:v>
                </c:pt>
                <c:pt idx="1">
                  <c:v>-0.7684675414138703</c:v>
                </c:pt>
                <c:pt idx="2">
                  <c:v>-1.6452927426381245</c:v>
                </c:pt>
                <c:pt idx="3">
                  <c:v>-1.4260864423320609</c:v>
                </c:pt>
                <c:pt idx="4">
                  <c:v>-1.7548958927911564</c:v>
                </c:pt>
                <c:pt idx="5">
                  <c:v>-0.7684675414138703</c:v>
                </c:pt>
                <c:pt idx="6">
                  <c:v>-0.98767384171993389</c:v>
                </c:pt>
                <c:pt idx="7">
                  <c:v>-5.6047065419163863E-2</c:v>
                </c:pt>
                <c:pt idx="8">
                  <c:v>-0.49445966603129082</c:v>
                </c:pt>
                <c:pt idx="9">
                  <c:v>-1.3164832921790293</c:v>
                </c:pt>
                <c:pt idx="10">
                  <c:v>-1.2616817171025132</c:v>
                </c:pt>
                <c:pt idx="11">
                  <c:v>-1.4260864423320609</c:v>
                </c:pt>
                <c:pt idx="12">
                  <c:v>-0.82326911649038625</c:v>
                </c:pt>
                <c:pt idx="13">
                  <c:v>-0.8780706915669021</c:v>
                </c:pt>
                <c:pt idx="14">
                  <c:v>-0.60406281618432267</c:v>
                </c:pt>
                <c:pt idx="15">
                  <c:v>-0.27525336572522735</c:v>
                </c:pt>
                <c:pt idx="16">
                  <c:v>0.60157183549902682</c:v>
                </c:pt>
                <c:pt idx="17">
                  <c:v>-1.0972769918729657</c:v>
                </c:pt>
                <c:pt idx="18">
                  <c:v>1.0399844361111539</c:v>
                </c:pt>
              </c:numCache>
            </c:numRef>
          </c:val>
          <c:extLst>
            <c:ext xmlns:c16="http://schemas.microsoft.com/office/drawing/2014/chart" uri="{C3380CC4-5D6E-409C-BE32-E72D297353CC}">
              <c16:uniqueId val="{00000003-FE3C-4A11-967D-59DD98822291}"/>
            </c:ext>
          </c:extLst>
        </c:ser>
        <c:dLbls>
          <c:showLegendKey val="0"/>
          <c:showVal val="0"/>
          <c:showCatName val="0"/>
          <c:showSerName val="0"/>
          <c:showPercent val="0"/>
          <c:showBubbleSize val="0"/>
        </c:dLbls>
        <c:gapWidth val="219"/>
        <c:axId val="63230984"/>
        <c:axId val="373084680"/>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WBGT&amp;ET'!$R$98:$R$141</c:f>
              <c:numCache>
                <c:formatCode>General</c:formatCode>
                <c:ptCount val="44"/>
                <c:pt idx="18">
                  <c:v>-0.106</c:v>
                </c:pt>
                <c:pt idx="19">
                  <c:v>-5.3699999999999998E-2</c:v>
                </c:pt>
                <c:pt idx="20">
                  <c:v>-1.3999999999999985E-3</c:v>
                </c:pt>
                <c:pt idx="21">
                  <c:v>5.0899999999999987E-2</c:v>
                </c:pt>
                <c:pt idx="22">
                  <c:v>0.1032</c:v>
                </c:pt>
                <c:pt idx="23">
                  <c:v>0.15550000000000003</c:v>
                </c:pt>
                <c:pt idx="24">
                  <c:v>0.20779999999999998</c:v>
                </c:pt>
                <c:pt idx="25">
                  <c:v>0.2601</c:v>
                </c:pt>
                <c:pt idx="26">
                  <c:v>0.31240000000000001</c:v>
                </c:pt>
                <c:pt idx="27">
                  <c:v>0.36470000000000002</c:v>
                </c:pt>
                <c:pt idx="28">
                  <c:v>0.41700000000000004</c:v>
                </c:pt>
                <c:pt idx="29">
                  <c:v>0.46930000000000005</c:v>
                </c:pt>
                <c:pt idx="30">
                  <c:v>0.52159999999999995</c:v>
                </c:pt>
                <c:pt idx="31">
                  <c:v>0.57389999999999997</c:v>
                </c:pt>
                <c:pt idx="32">
                  <c:v>0.62619999999999998</c:v>
                </c:pt>
                <c:pt idx="33">
                  <c:v>0.67849999999999999</c:v>
                </c:pt>
                <c:pt idx="34">
                  <c:v>0.73080000000000001</c:v>
                </c:pt>
                <c:pt idx="35">
                  <c:v>0.78310000000000002</c:v>
                </c:pt>
                <c:pt idx="36">
                  <c:v>0.83540000000000003</c:v>
                </c:pt>
                <c:pt idx="37">
                  <c:v>0.88770000000000004</c:v>
                </c:pt>
                <c:pt idx="38">
                  <c:v>0.94000000000000006</c:v>
                </c:pt>
                <c:pt idx="39">
                  <c:v>0.99230000000000007</c:v>
                </c:pt>
                <c:pt idx="40">
                  <c:v>1.0446</c:v>
                </c:pt>
                <c:pt idx="41">
                  <c:v>1.0969</c:v>
                </c:pt>
                <c:pt idx="42">
                  <c:v>1.1491999999999998</c:v>
                </c:pt>
                <c:pt idx="43">
                  <c:v>1.2014999999999998</c:v>
                </c:pt>
              </c:numCache>
            </c:numRef>
          </c:yVal>
          <c:smooth val="1"/>
          <c:extLst>
            <c:ext xmlns:c16="http://schemas.microsoft.com/office/drawing/2014/chart" uri="{C3380CC4-5D6E-409C-BE32-E72D297353CC}">
              <c16:uniqueId val="{00000005-FE3C-4A11-967D-59DD98822291}"/>
            </c:ext>
          </c:extLst>
        </c:ser>
        <c:dLbls>
          <c:showLegendKey val="0"/>
          <c:showVal val="0"/>
          <c:showCatName val="0"/>
          <c:showSerName val="0"/>
          <c:showPercent val="0"/>
          <c:showBubbleSize val="0"/>
        </c:dLbls>
        <c:axId val="63230984"/>
        <c:axId val="373084680"/>
      </c:scatterChart>
      <c:catAx>
        <c:axId val="632309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73084680"/>
        <c:crosses val="autoZero"/>
        <c:auto val="1"/>
        <c:lblAlgn val="ctr"/>
        <c:lblOffset val="100"/>
        <c:noMultiLvlLbl val="0"/>
      </c:catAx>
      <c:valAx>
        <c:axId val="37308468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323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Ankara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WBGT&amp;ET'!$B$54:$AS$54</c:f>
              <c:numCache>
                <c:formatCode>General</c:formatCode>
                <c:ptCount val="44"/>
                <c:pt idx="0">
                  <c:v>-0.48683330129482261</c:v>
                </c:pt>
                <c:pt idx="1">
                  <c:v>-0.64433819289020644</c:v>
                </c:pt>
                <c:pt idx="2">
                  <c:v>-0.959347976080974</c:v>
                </c:pt>
                <c:pt idx="3">
                  <c:v>-1.1168528676763578</c:v>
                </c:pt>
                <c:pt idx="4">
                  <c:v>-1.1168528676763578</c:v>
                </c:pt>
                <c:pt idx="5">
                  <c:v>-0.48683330129482261</c:v>
                </c:pt>
                <c:pt idx="6">
                  <c:v>-0.17182351810405511</c:v>
                </c:pt>
                <c:pt idx="7">
                  <c:v>-0.64433819289020644</c:v>
                </c:pt>
                <c:pt idx="8">
                  <c:v>-1.1168528676763578</c:v>
                </c:pt>
                <c:pt idx="9">
                  <c:v>-0.80184308448559005</c:v>
                </c:pt>
                <c:pt idx="10">
                  <c:v>-1.1168528676763578</c:v>
                </c:pt>
                <c:pt idx="11">
                  <c:v>-0.48683330129482261</c:v>
                </c:pt>
                <c:pt idx="12">
                  <c:v>-0.959347976080974</c:v>
                </c:pt>
                <c:pt idx="13">
                  <c:v>-0.64433819289020644</c:v>
                </c:pt>
                <c:pt idx="14">
                  <c:v>-0.48683330129482261</c:v>
                </c:pt>
                <c:pt idx="15">
                  <c:v>-0.64433819289020644</c:v>
                </c:pt>
                <c:pt idx="16">
                  <c:v>-1.4318626508671346E-2</c:v>
                </c:pt>
                <c:pt idx="17">
                  <c:v>-0.959347976080974</c:v>
                </c:pt>
                <c:pt idx="18">
                  <c:v>0.14318626508671259</c:v>
                </c:pt>
                <c:pt idx="19">
                  <c:v>0.14318626508671259</c:v>
                </c:pt>
                <c:pt idx="20">
                  <c:v>0.77320583146824762</c:v>
                </c:pt>
                <c:pt idx="21">
                  <c:v>1.4032253978497828</c:v>
                </c:pt>
                <c:pt idx="22">
                  <c:v>-1.4318626508671346E-2</c:v>
                </c:pt>
                <c:pt idx="23">
                  <c:v>-1.4318626508671346E-2</c:v>
                </c:pt>
                <c:pt idx="24">
                  <c:v>-0.32932840969943883</c:v>
                </c:pt>
                <c:pt idx="25">
                  <c:v>0.14318626508671259</c:v>
                </c:pt>
                <c:pt idx="26">
                  <c:v>1.4032253978497828</c:v>
                </c:pt>
                <c:pt idx="27">
                  <c:v>2.0332449642313182</c:v>
                </c:pt>
                <c:pt idx="28">
                  <c:v>0.14318626508671259</c:v>
                </c:pt>
                <c:pt idx="29">
                  <c:v>-0.64433819289020644</c:v>
                </c:pt>
                <c:pt idx="30">
                  <c:v>2.9782743138036212</c:v>
                </c:pt>
                <c:pt idx="31">
                  <c:v>-1.4318626508671346E-2</c:v>
                </c:pt>
                <c:pt idx="32">
                  <c:v>2.9782743138036212</c:v>
                </c:pt>
                <c:pt idx="33">
                  <c:v>-1.1168528676763578</c:v>
                </c:pt>
                <c:pt idx="34">
                  <c:v>0.45819604827748006</c:v>
                </c:pt>
                <c:pt idx="35">
                  <c:v>-0.64433819289020644</c:v>
                </c:pt>
                <c:pt idx="36">
                  <c:v>0.30069115668209634</c:v>
                </c:pt>
                <c:pt idx="37">
                  <c:v>0.77320583146824762</c:v>
                </c:pt>
                <c:pt idx="38">
                  <c:v>-0.17182351810405511</c:v>
                </c:pt>
                <c:pt idx="39">
                  <c:v>-0.64433819289020644</c:v>
                </c:pt>
                <c:pt idx="40">
                  <c:v>0.77320583146824762</c:v>
                </c:pt>
                <c:pt idx="41">
                  <c:v>0.61570093987286401</c:v>
                </c:pt>
                <c:pt idx="42">
                  <c:v>-1.4318626508671346E-2</c:v>
                </c:pt>
                <c:pt idx="43">
                  <c:v>1.4032253978497828</c:v>
                </c:pt>
              </c:numCache>
            </c:numRef>
          </c:val>
          <c:extLst>
            <c:ext xmlns:c16="http://schemas.microsoft.com/office/drawing/2014/chart" uri="{C3380CC4-5D6E-409C-BE32-E72D297353CC}">
              <c16:uniqueId val="{00000001-DDDE-4579-AF2D-2CCC0E4BD9CC}"/>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WBGT&amp;ET'!$B$54:$T$54</c:f>
              <c:numCache>
                <c:formatCode>General</c:formatCode>
                <c:ptCount val="19"/>
                <c:pt idx="0">
                  <c:v>-0.48683330129482261</c:v>
                </c:pt>
                <c:pt idx="1">
                  <c:v>-0.64433819289020644</c:v>
                </c:pt>
                <c:pt idx="2">
                  <c:v>-0.959347976080974</c:v>
                </c:pt>
                <c:pt idx="3">
                  <c:v>-1.1168528676763578</c:v>
                </c:pt>
                <c:pt idx="4">
                  <c:v>-1.1168528676763578</c:v>
                </c:pt>
                <c:pt idx="5">
                  <c:v>-0.48683330129482261</c:v>
                </c:pt>
                <c:pt idx="6">
                  <c:v>-0.17182351810405511</c:v>
                </c:pt>
                <c:pt idx="7">
                  <c:v>-0.64433819289020644</c:v>
                </c:pt>
                <c:pt idx="8">
                  <c:v>-1.1168528676763578</c:v>
                </c:pt>
                <c:pt idx="9">
                  <c:v>-0.80184308448559005</c:v>
                </c:pt>
                <c:pt idx="10">
                  <c:v>-1.1168528676763578</c:v>
                </c:pt>
                <c:pt idx="11">
                  <c:v>-0.48683330129482261</c:v>
                </c:pt>
                <c:pt idx="12">
                  <c:v>-0.959347976080974</c:v>
                </c:pt>
                <c:pt idx="13">
                  <c:v>-0.64433819289020644</c:v>
                </c:pt>
                <c:pt idx="14">
                  <c:v>-0.48683330129482261</c:v>
                </c:pt>
                <c:pt idx="15">
                  <c:v>-0.64433819289020644</c:v>
                </c:pt>
                <c:pt idx="16">
                  <c:v>-1.4318626508671346E-2</c:v>
                </c:pt>
                <c:pt idx="17">
                  <c:v>-0.959347976080974</c:v>
                </c:pt>
                <c:pt idx="18">
                  <c:v>0.14318626508671259</c:v>
                </c:pt>
              </c:numCache>
            </c:numRef>
          </c:val>
          <c:extLst>
            <c:ext xmlns:c16="http://schemas.microsoft.com/office/drawing/2014/chart" uri="{C3380CC4-5D6E-409C-BE32-E72D297353CC}">
              <c16:uniqueId val="{00000001-369F-453E-B4E7-3186E738BFD5}"/>
            </c:ext>
          </c:extLst>
        </c:ser>
        <c:dLbls>
          <c:showLegendKey val="0"/>
          <c:showVal val="0"/>
          <c:showCatName val="0"/>
          <c:showSerName val="0"/>
          <c:showPercent val="0"/>
          <c:showBubbleSize val="0"/>
        </c:dLbls>
        <c:gapWidth val="219"/>
        <c:axId val="589423624"/>
        <c:axId val="589425672"/>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WBGT&amp;ET'!$S$98:$S$141</c:f>
              <c:numCache>
                <c:formatCode>General</c:formatCode>
                <c:ptCount val="44"/>
                <c:pt idx="18">
                  <c:v>0.55120000000000002</c:v>
                </c:pt>
                <c:pt idx="19">
                  <c:v>0.54700000000000004</c:v>
                </c:pt>
                <c:pt idx="20">
                  <c:v>0.54280000000000006</c:v>
                </c:pt>
                <c:pt idx="21">
                  <c:v>0.53859999999999997</c:v>
                </c:pt>
                <c:pt idx="22">
                  <c:v>0.53439999999999999</c:v>
                </c:pt>
                <c:pt idx="23">
                  <c:v>0.5302</c:v>
                </c:pt>
                <c:pt idx="24">
                  <c:v>0.52600000000000002</c:v>
                </c:pt>
                <c:pt idx="25">
                  <c:v>0.52180000000000004</c:v>
                </c:pt>
                <c:pt idx="26">
                  <c:v>0.51760000000000006</c:v>
                </c:pt>
                <c:pt idx="27">
                  <c:v>0.51340000000000008</c:v>
                </c:pt>
                <c:pt idx="28">
                  <c:v>0.50919999999999999</c:v>
                </c:pt>
                <c:pt idx="29">
                  <c:v>0.505</c:v>
                </c:pt>
                <c:pt idx="30">
                  <c:v>0.50080000000000002</c:v>
                </c:pt>
                <c:pt idx="31">
                  <c:v>0.49660000000000004</c:v>
                </c:pt>
                <c:pt idx="32">
                  <c:v>0.4924</c:v>
                </c:pt>
                <c:pt idx="33">
                  <c:v>0.48820000000000002</c:v>
                </c:pt>
                <c:pt idx="34">
                  <c:v>0.48400000000000004</c:v>
                </c:pt>
                <c:pt idx="35">
                  <c:v>0.4798</c:v>
                </c:pt>
                <c:pt idx="36">
                  <c:v>0.47560000000000002</c:v>
                </c:pt>
                <c:pt idx="37">
                  <c:v>0.47140000000000004</c:v>
                </c:pt>
                <c:pt idx="38">
                  <c:v>0.46720000000000006</c:v>
                </c:pt>
                <c:pt idx="39">
                  <c:v>0.46300000000000002</c:v>
                </c:pt>
                <c:pt idx="40">
                  <c:v>0.45880000000000004</c:v>
                </c:pt>
                <c:pt idx="41">
                  <c:v>0.4546</c:v>
                </c:pt>
                <c:pt idx="42">
                  <c:v>0.45040000000000002</c:v>
                </c:pt>
                <c:pt idx="43">
                  <c:v>0.44620000000000004</c:v>
                </c:pt>
              </c:numCache>
            </c:numRef>
          </c:yVal>
          <c:smooth val="1"/>
          <c:extLst>
            <c:ext xmlns:c16="http://schemas.microsoft.com/office/drawing/2014/chart" uri="{C3380CC4-5D6E-409C-BE32-E72D297353CC}">
              <c16:uniqueId val="{00000003-369F-453E-B4E7-3186E738BFD5}"/>
            </c:ext>
          </c:extLst>
        </c:ser>
        <c:dLbls>
          <c:showLegendKey val="0"/>
          <c:showVal val="0"/>
          <c:showCatName val="0"/>
          <c:showSerName val="0"/>
          <c:showPercent val="0"/>
          <c:showBubbleSize val="0"/>
        </c:dLbls>
        <c:axId val="589423624"/>
        <c:axId val="589425672"/>
      </c:scatterChart>
      <c:catAx>
        <c:axId val="58942362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425672"/>
        <c:crosses val="autoZero"/>
        <c:auto val="1"/>
        <c:lblAlgn val="ctr"/>
        <c:lblOffset val="100"/>
        <c:noMultiLvlLbl val="0"/>
      </c:catAx>
      <c:valAx>
        <c:axId val="589425672"/>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423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Athens (ET)</a:t>
            </a:r>
          </a:p>
        </c:rich>
      </c:tx>
      <c:layout>
        <c:manualLayout>
          <c:xMode val="edge"/>
          <c:yMode val="edge"/>
          <c:x val="0.40153455818022749"/>
          <c:y val="1.38728323699421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WBGT&amp;ET'!$B$55:$AS$55</c:f>
              <c:numCache>
                <c:formatCode>General</c:formatCode>
                <c:ptCount val="44"/>
                <c:pt idx="0">
                  <c:v>-0.66815944831119833</c:v>
                </c:pt>
                <c:pt idx="1">
                  <c:v>-2.1061547827200844</c:v>
                </c:pt>
                <c:pt idx="2">
                  <c:v>-0.74804807800058137</c:v>
                </c:pt>
                <c:pt idx="3">
                  <c:v>-2.3458206717882315</c:v>
                </c:pt>
                <c:pt idx="4">
                  <c:v>-2.0262661530307016</c:v>
                </c:pt>
                <c:pt idx="5">
                  <c:v>-1.0676025967581111</c:v>
                </c:pt>
                <c:pt idx="6">
                  <c:v>-0.50838218893243314</c:v>
                </c:pt>
                <c:pt idx="7">
                  <c:v>-0.18882767017490343</c:v>
                </c:pt>
                <c:pt idx="8">
                  <c:v>0.84972451578706942</c:v>
                </c:pt>
                <c:pt idx="9">
                  <c:v>-1.626823004583789</c:v>
                </c:pt>
                <c:pt idx="10">
                  <c:v>-0.74804807800058137</c:v>
                </c:pt>
                <c:pt idx="11">
                  <c:v>-1.2273798561368763</c:v>
                </c:pt>
                <c:pt idx="12">
                  <c:v>-0.74804807800058137</c:v>
                </c:pt>
                <c:pt idx="13">
                  <c:v>-0.34860492955366867</c:v>
                </c:pt>
                <c:pt idx="14">
                  <c:v>0.61005862671892197</c:v>
                </c:pt>
                <c:pt idx="15">
                  <c:v>-0.82793670768996364</c:v>
                </c:pt>
                <c:pt idx="16">
                  <c:v>-1.0676025967581111</c:v>
                </c:pt>
                <c:pt idx="17">
                  <c:v>-0.50838218893243314</c:v>
                </c:pt>
                <c:pt idx="18">
                  <c:v>0.45028136734015672</c:v>
                </c:pt>
                <c:pt idx="19">
                  <c:v>0.61005862671892197</c:v>
                </c:pt>
                <c:pt idx="20">
                  <c:v>-0.66815944831119833</c:v>
                </c:pt>
                <c:pt idx="21">
                  <c:v>0.76983588609768716</c:v>
                </c:pt>
                <c:pt idx="22">
                  <c:v>-0.42849355924305088</c:v>
                </c:pt>
                <c:pt idx="23">
                  <c:v>0.76983588609768716</c:v>
                </c:pt>
                <c:pt idx="24">
                  <c:v>-2.9050410796138227E-2</c:v>
                </c:pt>
                <c:pt idx="25">
                  <c:v>-0.18882767017490343</c:v>
                </c:pt>
                <c:pt idx="26">
                  <c:v>0.21061547827200924</c:v>
                </c:pt>
                <c:pt idx="27">
                  <c:v>1.4089449236127474</c:v>
                </c:pt>
                <c:pt idx="28">
                  <c:v>1.4888335533021302</c:v>
                </c:pt>
                <c:pt idx="29">
                  <c:v>-0.26871629986428569</c:v>
                </c:pt>
                <c:pt idx="30">
                  <c:v>1.7284994423702777</c:v>
                </c:pt>
                <c:pt idx="31">
                  <c:v>0.76983588609768716</c:v>
                </c:pt>
                <c:pt idx="32">
                  <c:v>1.7284994423702777</c:v>
                </c:pt>
                <c:pt idx="33">
                  <c:v>0.45028136734015672</c:v>
                </c:pt>
                <c:pt idx="34">
                  <c:v>1.1692790345445998</c:v>
                </c:pt>
                <c:pt idx="35">
                  <c:v>0.21061547827200924</c:v>
                </c:pt>
                <c:pt idx="36">
                  <c:v>0.61005862671892197</c:v>
                </c:pt>
                <c:pt idx="37">
                  <c:v>0.53016999702953971</c:v>
                </c:pt>
                <c:pt idx="38">
                  <c:v>0.53016999702953971</c:v>
                </c:pt>
                <c:pt idx="39">
                  <c:v>0.21061547827200924</c:v>
                </c:pt>
                <c:pt idx="40">
                  <c:v>0.6899472564083049</c:v>
                </c:pt>
                <c:pt idx="41">
                  <c:v>1.249167664233982</c:v>
                </c:pt>
                <c:pt idx="42">
                  <c:v>0.37039273765077446</c:v>
                </c:pt>
                <c:pt idx="43">
                  <c:v>0.92961314547645235</c:v>
                </c:pt>
              </c:numCache>
            </c:numRef>
          </c:val>
          <c:extLst>
            <c:ext xmlns:c16="http://schemas.microsoft.com/office/drawing/2014/chart" uri="{C3380CC4-5D6E-409C-BE32-E72D297353CC}">
              <c16:uniqueId val="{00000001-75D1-43E0-A35C-ACB9FD045615}"/>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WBGT&amp;ET'!$B$55:$T$55</c:f>
              <c:numCache>
                <c:formatCode>General</c:formatCode>
                <c:ptCount val="19"/>
                <c:pt idx="0">
                  <c:v>-0.66815944831119833</c:v>
                </c:pt>
                <c:pt idx="1">
                  <c:v>-2.1061547827200844</c:v>
                </c:pt>
                <c:pt idx="2">
                  <c:v>-0.74804807800058137</c:v>
                </c:pt>
                <c:pt idx="3">
                  <c:v>-2.3458206717882315</c:v>
                </c:pt>
                <c:pt idx="4">
                  <c:v>-2.0262661530307016</c:v>
                </c:pt>
                <c:pt idx="5">
                  <c:v>-1.0676025967581111</c:v>
                </c:pt>
                <c:pt idx="6">
                  <c:v>-0.50838218893243314</c:v>
                </c:pt>
                <c:pt idx="7">
                  <c:v>-0.18882767017490343</c:v>
                </c:pt>
                <c:pt idx="8">
                  <c:v>0.84972451578706942</c:v>
                </c:pt>
                <c:pt idx="9">
                  <c:v>-1.626823004583789</c:v>
                </c:pt>
                <c:pt idx="10">
                  <c:v>-0.74804807800058137</c:v>
                </c:pt>
                <c:pt idx="11">
                  <c:v>-1.2273798561368763</c:v>
                </c:pt>
                <c:pt idx="12">
                  <c:v>-0.74804807800058137</c:v>
                </c:pt>
                <c:pt idx="13">
                  <c:v>-0.34860492955366867</c:v>
                </c:pt>
                <c:pt idx="14">
                  <c:v>0.61005862671892197</c:v>
                </c:pt>
                <c:pt idx="15">
                  <c:v>-0.82793670768996364</c:v>
                </c:pt>
                <c:pt idx="16">
                  <c:v>-1.0676025967581111</c:v>
                </c:pt>
                <c:pt idx="17">
                  <c:v>-0.50838218893243314</c:v>
                </c:pt>
                <c:pt idx="18">
                  <c:v>0.45028136734015672</c:v>
                </c:pt>
              </c:numCache>
            </c:numRef>
          </c:val>
          <c:extLst>
            <c:ext xmlns:c16="http://schemas.microsoft.com/office/drawing/2014/chart" uri="{C3380CC4-5D6E-409C-BE32-E72D297353CC}">
              <c16:uniqueId val="{00000001-785E-4150-8623-6D7E8271642D}"/>
            </c:ext>
          </c:extLst>
        </c:ser>
        <c:dLbls>
          <c:showLegendKey val="0"/>
          <c:showVal val="0"/>
          <c:showCatName val="0"/>
          <c:showSerName val="0"/>
          <c:showPercent val="0"/>
          <c:showBubbleSize val="0"/>
        </c:dLbls>
        <c:gapWidth val="219"/>
        <c:axId val="451906055"/>
        <c:axId val="451912199"/>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WBGT&amp;ET'!$T$98:$T$141</c:f>
              <c:numCache>
                <c:formatCode>General</c:formatCode>
                <c:ptCount val="44"/>
                <c:pt idx="18">
                  <c:v>0.28070000000000001</c:v>
                </c:pt>
                <c:pt idx="19">
                  <c:v>0.30349999999999999</c:v>
                </c:pt>
                <c:pt idx="20">
                  <c:v>0.32630000000000003</c:v>
                </c:pt>
                <c:pt idx="21">
                  <c:v>0.34910000000000002</c:v>
                </c:pt>
                <c:pt idx="22">
                  <c:v>0.37190000000000001</c:v>
                </c:pt>
                <c:pt idx="23">
                  <c:v>0.3947</c:v>
                </c:pt>
                <c:pt idx="24">
                  <c:v>0.41749999999999998</c:v>
                </c:pt>
                <c:pt idx="25">
                  <c:v>0.44030000000000002</c:v>
                </c:pt>
                <c:pt idx="26">
                  <c:v>0.46310000000000001</c:v>
                </c:pt>
                <c:pt idx="27">
                  <c:v>0.4859</c:v>
                </c:pt>
                <c:pt idx="28">
                  <c:v>0.50870000000000004</c:v>
                </c:pt>
                <c:pt idx="29">
                  <c:v>0.53150000000000008</c:v>
                </c:pt>
                <c:pt idx="30">
                  <c:v>0.55430000000000001</c:v>
                </c:pt>
                <c:pt idx="31">
                  <c:v>0.57709999999999995</c:v>
                </c:pt>
                <c:pt idx="32">
                  <c:v>0.5999000000000001</c:v>
                </c:pt>
                <c:pt idx="33">
                  <c:v>0.62270000000000003</c:v>
                </c:pt>
                <c:pt idx="34">
                  <c:v>0.64549999999999996</c:v>
                </c:pt>
                <c:pt idx="35">
                  <c:v>0.66830000000000001</c:v>
                </c:pt>
                <c:pt idx="36">
                  <c:v>0.69110000000000005</c:v>
                </c:pt>
                <c:pt idx="37">
                  <c:v>0.71389999999999998</c:v>
                </c:pt>
                <c:pt idx="38">
                  <c:v>0.73670000000000002</c:v>
                </c:pt>
                <c:pt idx="39">
                  <c:v>0.75950000000000006</c:v>
                </c:pt>
                <c:pt idx="40">
                  <c:v>0.7823</c:v>
                </c:pt>
                <c:pt idx="41">
                  <c:v>0.80509999999999993</c:v>
                </c:pt>
                <c:pt idx="42">
                  <c:v>0.82790000000000008</c:v>
                </c:pt>
                <c:pt idx="43">
                  <c:v>0.85070000000000001</c:v>
                </c:pt>
              </c:numCache>
            </c:numRef>
          </c:yVal>
          <c:smooth val="1"/>
          <c:extLst>
            <c:ext xmlns:c16="http://schemas.microsoft.com/office/drawing/2014/chart" uri="{C3380CC4-5D6E-409C-BE32-E72D297353CC}">
              <c16:uniqueId val="{00000003-785E-4150-8623-6D7E8271642D}"/>
            </c:ext>
          </c:extLst>
        </c:ser>
        <c:dLbls>
          <c:showLegendKey val="0"/>
          <c:showVal val="0"/>
          <c:showCatName val="0"/>
          <c:showSerName val="0"/>
          <c:showPercent val="0"/>
          <c:showBubbleSize val="0"/>
        </c:dLbls>
        <c:axId val="451906055"/>
        <c:axId val="451912199"/>
      </c:scatterChart>
      <c:catAx>
        <c:axId val="451906055"/>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1912199"/>
        <c:crosses val="autoZero"/>
        <c:auto val="1"/>
        <c:lblAlgn val="ctr"/>
        <c:lblOffset val="100"/>
        <c:noMultiLvlLbl val="0"/>
      </c:catAx>
      <c:valAx>
        <c:axId val="451912199"/>
        <c:scaling>
          <c:orientation val="minMax"/>
          <c:max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1906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Baghdad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WBGT&amp;ET'!$B$51:$AS$51</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WBGT&amp;ET'!$B$56:$AS$56</c:f>
              <c:numCache>
                <c:formatCode>General</c:formatCode>
                <c:ptCount val="44"/>
                <c:pt idx="0">
                  <c:v>-0.89325700634707361</c:v>
                </c:pt>
                <c:pt idx="1">
                  <c:v>-1.5375735355154576</c:v>
                </c:pt>
                <c:pt idx="2">
                  <c:v>-0.24894047717868578</c:v>
                </c:pt>
                <c:pt idx="3">
                  <c:v>1.0396925811580862</c:v>
                </c:pt>
                <c:pt idx="4">
                  <c:v>-0.89325700634707361</c:v>
                </c:pt>
                <c:pt idx="5">
                  <c:v>0.61014822837916349</c:v>
                </c:pt>
                <c:pt idx="6">
                  <c:v>-1.7523457119049191</c:v>
                </c:pt>
                <c:pt idx="7">
                  <c:v>0.82492040476862483</c:v>
                </c:pt>
                <c:pt idx="8">
                  <c:v>-3.4168300789224421E-2</c:v>
                </c:pt>
                <c:pt idx="9">
                  <c:v>0.82492040476862483</c:v>
                </c:pt>
                <c:pt idx="10">
                  <c:v>-0.89325700634707361</c:v>
                </c:pt>
                <c:pt idx="11">
                  <c:v>-1.1080291827365349</c:v>
                </c:pt>
                <c:pt idx="12">
                  <c:v>-2.3966622410733067</c:v>
                </c:pt>
                <c:pt idx="13">
                  <c:v>-1.7523457119049191</c:v>
                </c:pt>
                <c:pt idx="14">
                  <c:v>-1.9671178882943843</c:v>
                </c:pt>
                <c:pt idx="15">
                  <c:v>-0.24894047717868578</c:v>
                </c:pt>
                <c:pt idx="16">
                  <c:v>1.2544647575475474</c:v>
                </c:pt>
                <c:pt idx="17">
                  <c:v>0.3953760519897021</c:v>
                </c:pt>
                <c:pt idx="18">
                  <c:v>0.18060387560023691</c:v>
                </c:pt>
                <c:pt idx="19">
                  <c:v>1.0396925811580862</c:v>
                </c:pt>
                <c:pt idx="20">
                  <c:v>0.61014822837916349</c:v>
                </c:pt>
                <c:pt idx="21">
                  <c:v>-0.46371265356814712</c:v>
                </c:pt>
                <c:pt idx="22">
                  <c:v>-0.24894047717868578</c:v>
                </c:pt>
                <c:pt idx="23">
                  <c:v>0.18060387560023691</c:v>
                </c:pt>
                <c:pt idx="24">
                  <c:v>-0.89325700634707361</c:v>
                </c:pt>
                <c:pt idx="25">
                  <c:v>0.3953760519897021</c:v>
                </c:pt>
                <c:pt idx="26">
                  <c:v>1.2544647575475474</c:v>
                </c:pt>
                <c:pt idx="27">
                  <c:v>1.0396925811580862</c:v>
                </c:pt>
                <c:pt idx="28">
                  <c:v>-3.4168300789224421E-2</c:v>
                </c:pt>
                <c:pt idx="29">
                  <c:v>-3.4168300789224421E-2</c:v>
                </c:pt>
                <c:pt idx="30">
                  <c:v>0.61014822837916349</c:v>
                </c:pt>
                <c:pt idx="31">
                  <c:v>-0.24894047717868578</c:v>
                </c:pt>
                <c:pt idx="32">
                  <c:v>0.61014822837916349</c:v>
                </c:pt>
                <c:pt idx="33">
                  <c:v>-1.5375735355154576</c:v>
                </c:pt>
                <c:pt idx="34">
                  <c:v>1.4692369339370126</c:v>
                </c:pt>
                <c:pt idx="35">
                  <c:v>1.2544647575475474</c:v>
                </c:pt>
                <c:pt idx="36">
                  <c:v>0.82492040476862483</c:v>
                </c:pt>
                <c:pt idx="37">
                  <c:v>1.0396925811580862</c:v>
                </c:pt>
                <c:pt idx="38">
                  <c:v>-0.6784848299576085</c:v>
                </c:pt>
                <c:pt idx="39">
                  <c:v>0.3953760519897021</c:v>
                </c:pt>
                <c:pt idx="40">
                  <c:v>0.61014822837916349</c:v>
                </c:pt>
                <c:pt idx="41">
                  <c:v>1.4692369339370126</c:v>
                </c:pt>
                <c:pt idx="42">
                  <c:v>-0.46371265356814712</c:v>
                </c:pt>
                <c:pt idx="43">
                  <c:v>0.3953760519897021</c:v>
                </c:pt>
              </c:numCache>
            </c:numRef>
          </c:val>
          <c:extLst>
            <c:ext xmlns:c16="http://schemas.microsoft.com/office/drawing/2014/chart" uri="{C3380CC4-5D6E-409C-BE32-E72D297353CC}">
              <c16:uniqueId val="{00000001-76F7-48BA-A938-75BD0838F344}"/>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WBGT&amp;ET'!$B$56:$T$56</c:f>
              <c:numCache>
                <c:formatCode>General</c:formatCode>
                <c:ptCount val="19"/>
                <c:pt idx="0">
                  <c:v>-0.89325700634707361</c:v>
                </c:pt>
                <c:pt idx="1">
                  <c:v>-1.5375735355154576</c:v>
                </c:pt>
                <c:pt idx="2">
                  <c:v>-0.24894047717868578</c:v>
                </c:pt>
                <c:pt idx="3">
                  <c:v>1.0396925811580862</c:v>
                </c:pt>
                <c:pt idx="4">
                  <c:v>-0.89325700634707361</c:v>
                </c:pt>
                <c:pt idx="5">
                  <c:v>0.61014822837916349</c:v>
                </c:pt>
                <c:pt idx="6">
                  <c:v>-1.7523457119049191</c:v>
                </c:pt>
                <c:pt idx="7">
                  <c:v>0.82492040476862483</c:v>
                </c:pt>
                <c:pt idx="8">
                  <c:v>-3.4168300789224421E-2</c:v>
                </c:pt>
                <c:pt idx="9">
                  <c:v>0.82492040476862483</c:v>
                </c:pt>
                <c:pt idx="10">
                  <c:v>-0.89325700634707361</c:v>
                </c:pt>
                <c:pt idx="11">
                  <c:v>-1.1080291827365349</c:v>
                </c:pt>
                <c:pt idx="12">
                  <c:v>-2.3966622410733067</c:v>
                </c:pt>
                <c:pt idx="13">
                  <c:v>-1.7523457119049191</c:v>
                </c:pt>
                <c:pt idx="14">
                  <c:v>-1.9671178882943843</c:v>
                </c:pt>
                <c:pt idx="15">
                  <c:v>-0.24894047717868578</c:v>
                </c:pt>
                <c:pt idx="16">
                  <c:v>1.2544647575475474</c:v>
                </c:pt>
                <c:pt idx="17">
                  <c:v>0.3953760519897021</c:v>
                </c:pt>
                <c:pt idx="18">
                  <c:v>0.18060387560023691</c:v>
                </c:pt>
              </c:numCache>
            </c:numRef>
          </c:val>
          <c:extLst>
            <c:ext xmlns:c16="http://schemas.microsoft.com/office/drawing/2014/chart" uri="{C3380CC4-5D6E-409C-BE32-E72D297353CC}">
              <c16:uniqueId val="{00000001-8C09-48D8-8E1F-7A431EE1A550}"/>
            </c:ext>
          </c:extLst>
        </c:ser>
        <c:dLbls>
          <c:showLegendKey val="0"/>
          <c:showVal val="0"/>
          <c:showCatName val="0"/>
          <c:showSerName val="0"/>
          <c:showPercent val="0"/>
          <c:showBubbleSize val="0"/>
        </c:dLbls>
        <c:gapWidth val="219"/>
        <c:axId val="59214856"/>
        <c:axId val="589272072"/>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WBGT&amp;ET'!$U$98:$U$141</c:f>
              <c:numCache>
                <c:formatCode>General</c:formatCode>
                <c:ptCount val="44"/>
                <c:pt idx="18">
                  <c:v>0.18190000000000001</c:v>
                </c:pt>
                <c:pt idx="19">
                  <c:v>0.19340000000000002</c:v>
                </c:pt>
                <c:pt idx="20">
                  <c:v>0.2049</c:v>
                </c:pt>
                <c:pt idx="21">
                  <c:v>0.21640000000000001</c:v>
                </c:pt>
                <c:pt idx="22">
                  <c:v>0.22789999999999999</c:v>
                </c:pt>
                <c:pt idx="23">
                  <c:v>0.2394</c:v>
                </c:pt>
                <c:pt idx="24">
                  <c:v>0.25090000000000001</c:v>
                </c:pt>
                <c:pt idx="25">
                  <c:v>0.26240000000000002</c:v>
                </c:pt>
                <c:pt idx="26">
                  <c:v>0.27390000000000003</c:v>
                </c:pt>
                <c:pt idx="27">
                  <c:v>0.28539999999999999</c:v>
                </c:pt>
                <c:pt idx="28">
                  <c:v>0.2969</c:v>
                </c:pt>
                <c:pt idx="29">
                  <c:v>0.30840000000000001</c:v>
                </c:pt>
                <c:pt idx="30">
                  <c:v>0.31990000000000002</c:v>
                </c:pt>
                <c:pt idx="31">
                  <c:v>0.33140000000000003</c:v>
                </c:pt>
                <c:pt idx="32">
                  <c:v>0.34289999999999998</c:v>
                </c:pt>
                <c:pt idx="33">
                  <c:v>0.35439999999999999</c:v>
                </c:pt>
                <c:pt idx="34">
                  <c:v>0.3659</c:v>
                </c:pt>
                <c:pt idx="35">
                  <c:v>0.37740000000000001</c:v>
                </c:pt>
                <c:pt idx="36">
                  <c:v>0.38890000000000002</c:v>
                </c:pt>
                <c:pt idx="37">
                  <c:v>0.40039999999999998</c:v>
                </c:pt>
                <c:pt idx="38">
                  <c:v>0.41189999999999999</c:v>
                </c:pt>
                <c:pt idx="39">
                  <c:v>0.4234</c:v>
                </c:pt>
                <c:pt idx="40">
                  <c:v>0.43490000000000001</c:v>
                </c:pt>
                <c:pt idx="41">
                  <c:v>0.44640000000000002</c:v>
                </c:pt>
                <c:pt idx="42">
                  <c:v>0.45790000000000003</c:v>
                </c:pt>
                <c:pt idx="43">
                  <c:v>0.46939999999999998</c:v>
                </c:pt>
              </c:numCache>
            </c:numRef>
          </c:yVal>
          <c:smooth val="1"/>
          <c:extLst>
            <c:ext xmlns:c16="http://schemas.microsoft.com/office/drawing/2014/chart" uri="{C3380CC4-5D6E-409C-BE32-E72D297353CC}">
              <c16:uniqueId val="{00000003-8C09-48D8-8E1F-7A431EE1A550}"/>
            </c:ext>
          </c:extLst>
        </c:ser>
        <c:dLbls>
          <c:showLegendKey val="0"/>
          <c:showVal val="0"/>
          <c:showCatName val="0"/>
          <c:showSerName val="0"/>
          <c:showPercent val="0"/>
          <c:showBubbleSize val="0"/>
        </c:dLbls>
        <c:axId val="59214856"/>
        <c:axId val="589272072"/>
      </c:scatterChart>
      <c:catAx>
        <c:axId val="592148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272072"/>
        <c:crosses val="autoZero"/>
        <c:auto val="1"/>
        <c:lblAlgn val="ctr"/>
        <c:lblOffset val="100"/>
        <c:noMultiLvlLbl val="0"/>
      </c:catAx>
      <c:valAx>
        <c:axId val="589272072"/>
        <c:scaling>
          <c:orientation val="minMax"/>
          <c:max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21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Beirut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WBGT&amp;ET'!$B$57:$AS$57</c:f>
              <c:numCache>
                <c:formatCode>General</c:formatCode>
                <c:ptCount val="44"/>
                <c:pt idx="0">
                  <c:v>-1.0061357319316506</c:v>
                </c:pt>
                <c:pt idx="1">
                  <c:v>-0.94093695107010022</c:v>
                </c:pt>
                <c:pt idx="2">
                  <c:v>-1.2669308553778513</c:v>
                </c:pt>
                <c:pt idx="3">
                  <c:v>-1.2017320745163012</c:v>
                </c:pt>
                <c:pt idx="4">
                  <c:v>-1.3973284171009519</c:v>
                </c:pt>
                <c:pt idx="5">
                  <c:v>-0.35414792331614819</c:v>
                </c:pt>
                <c:pt idx="6">
                  <c:v>-0.81053938934699976</c:v>
                </c:pt>
                <c:pt idx="7">
                  <c:v>-0.22375036159304773</c:v>
                </c:pt>
                <c:pt idx="8">
                  <c:v>0.16744232357625374</c:v>
                </c:pt>
                <c:pt idx="9">
                  <c:v>-1.3321296362394015</c:v>
                </c:pt>
                <c:pt idx="10">
                  <c:v>-1.3321296362394015</c:v>
                </c:pt>
                <c:pt idx="11">
                  <c:v>-1.3973284171009519</c:v>
                </c:pt>
                <c:pt idx="12">
                  <c:v>-0.74534060848544947</c:v>
                </c:pt>
                <c:pt idx="13">
                  <c:v>-0.74534060848544947</c:v>
                </c:pt>
                <c:pt idx="14">
                  <c:v>-0.74534060848544947</c:v>
                </c:pt>
                <c:pt idx="15">
                  <c:v>-0.54974426590079895</c:v>
                </c:pt>
                <c:pt idx="16">
                  <c:v>-0.41934670417769832</c:v>
                </c:pt>
                <c:pt idx="17">
                  <c:v>-1.3973284171009519</c:v>
                </c:pt>
                <c:pt idx="18">
                  <c:v>0.81943013219175609</c:v>
                </c:pt>
                <c:pt idx="19">
                  <c:v>-0.15855158073149744</c:v>
                </c:pt>
                <c:pt idx="20">
                  <c:v>0.49343622788400493</c:v>
                </c:pt>
                <c:pt idx="21">
                  <c:v>-0.22375036159304773</c:v>
                </c:pt>
                <c:pt idx="22">
                  <c:v>0.3630386661609043</c:v>
                </c:pt>
                <c:pt idx="23">
                  <c:v>0.10224354271470344</c:v>
                </c:pt>
                <c:pt idx="24">
                  <c:v>-0.4845454850392486</c:v>
                </c:pt>
                <c:pt idx="25">
                  <c:v>-0.28894914245459791</c:v>
                </c:pt>
                <c:pt idx="26">
                  <c:v>-0.28894914245459791</c:v>
                </c:pt>
                <c:pt idx="27">
                  <c:v>0.62383378960710545</c:v>
                </c:pt>
                <c:pt idx="28">
                  <c:v>0.55863500874555516</c:v>
                </c:pt>
                <c:pt idx="29">
                  <c:v>0.29783988529935435</c:v>
                </c:pt>
                <c:pt idx="30">
                  <c:v>1.2758215982226078</c:v>
                </c:pt>
                <c:pt idx="31">
                  <c:v>-9.3352799869947142E-2</c:v>
                </c:pt>
                <c:pt idx="32">
                  <c:v>1.2758215982226078</c:v>
                </c:pt>
                <c:pt idx="33">
                  <c:v>-0.41934670417769832</c:v>
                </c:pt>
                <c:pt idx="34">
                  <c:v>-0.4845454850392486</c:v>
                </c:pt>
                <c:pt idx="35">
                  <c:v>1.667014283391909</c:v>
                </c:pt>
                <c:pt idx="36">
                  <c:v>1.4062191599457083</c:v>
                </c:pt>
                <c:pt idx="37">
                  <c:v>2.058206968561211</c:v>
                </c:pt>
                <c:pt idx="38">
                  <c:v>0.23264110443780403</c:v>
                </c:pt>
                <c:pt idx="39">
                  <c:v>0.68903257046865551</c:v>
                </c:pt>
                <c:pt idx="40">
                  <c:v>2.058206968561211</c:v>
                </c:pt>
                <c:pt idx="41">
                  <c:v>1.9278094068381102</c:v>
                </c:pt>
                <c:pt idx="42">
                  <c:v>0.62383378960710545</c:v>
                </c:pt>
                <c:pt idx="43">
                  <c:v>1.667014283391909</c:v>
                </c:pt>
              </c:numCache>
            </c:numRef>
          </c:val>
          <c:extLst>
            <c:ext xmlns:c16="http://schemas.microsoft.com/office/drawing/2014/chart" uri="{C3380CC4-5D6E-409C-BE32-E72D297353CC}">
              <c16:uniqueId val="{00000001-A6D4-4150-A693-318C2A704800}"/>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WBGT&amp;ET'!$B$57:$T$57</c:f>
              <c:numCache>
                <c:formatCode>General</c:formatCode>
                <c:ptCount val="19"/>
                <c:pt idx="0">
                  <c:v>-1.0061357319316506</c:v>
                </c:pt>
                <c:pt idx="1">
                  <c:v>-0.94093695107010022</c:v>
                </c:pt>
                <c:pt idx="2">
                  <c:v>-1.2669308553778513</c:v>
                </c:pt>
                <c:pt idx="3">
                  <c:v>-1.2017320745163012</c:v>
                </c:pt>
                <c:pt idx="4">
                  <c:v>-1.3973284171009519</c:v>
                </c:pt>
                <c:pt idx="5">
                  <c:v>-0.35414792331614819</c:v>
                </c:pt>
                <c:pt idx="6">
                  <c:v>-0.81053938934699976</c:v>
                </c:pt>
                <c:pt idx="7">
                  <c:v>-0.22375036159304773</c:v>
                </c:pt>
                <c:pt idx="8">
                  <c:v>0.16744232357625374</c:v>
                </c:pt>
                <c:pt idx="9">
                  <c:v>-1.3321296362394015</c:v>
                </c:pt>
                <c:pt idx="10">
                  <c:v>-1.3321296362394015</c:v>
                </c:pt>
                <c:pt idx="11">
                  <c:v>-1.3973284171009519</c:v>
                </c:pt>
                <c:pt idx="12">
                  <c:v>-0.74534060848544947</c:v>
                </c:pt>
                <c:pt idx="13">
                  <c:v>-0.74534060848544947</c:v>
                </c:pt>
                <c:pt idx="14">
                  <c:v>-0.74534060848544947</c:v>
                </c:pt>
                <c:pt idx="15">
                  <c:v>-0.54974426590079895</c:v>
                </c:pt>
                <c:pt idx="16">
                  <c:v>-0.41934670417769832</c:v>
                </c:pt>
                <c:pt idx="17">
                  <c:v>-1.3973284171009519</c:v>
                </c:pt>
                <c:pt idx="18">
                  <c:v>0.81943013219175609</c:v>
                </c:pt>
              </c:numCache>
            </c:numRef>
          </c:val>
          <c:extLst>
            <c:ext xmlns:c16="http://schemas.microsoft.com/office/drawing/2014/chart" uri="{C3380CC4-5D6E-409C-BE32-E72D297353CC}">
              <c16:uniqueId val="{00000001-7DD4-46CF-8AB2-00F312AD7AF1}"/>
            </c:ext>
          </c:extLst>
        </c:ser>
        <c:dLbls>
          <c:showLegendKey val="0"/>
          <c:showVal val="0"/>
          <c:showCatName val="0"/>
          <c:showSerName val="0"/>
          <c:showPercent val="0"/>
          <c:showBubbleSize val="0"/>
        </c:dLbls>
        <c:gapWidth val="219"/>
        <c:axId val="89111047"/>
        <c:axId val="8911719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WBGT&amp;ET'!$V$98:$V$141</c:f>
              <c:numCache>
                <c:formatCode>General</c:formatCode>
                <c:ptCount val="44"/>
                <c:pt idx="18">
                  <c:v>-0.2195</c:v>
                </c:pt>
                <c:pt idx="19">
                  <c:v>-0.1585</c:v>
                </c:pt>
                <c:pt idx="20">
                  <c:v>-9.7500000000000003E-2</c:v>
                </c:pt>
                <c:pt idx="21">
                  <c:v>-3.6500000000000005E-2</c:v>
                </c:pt>
                <c:pt idx="22">
                  <c:v>2.4499999999999994E-2</c:v>
                </c:pt>
                <c:pt idx="23">
                  <c:v>8.5499999999999993E-2</c:v>
                </c:pt>
                <c:pt idx="24">
                  <c:v>0.14649999999999999</c:v>
                </c:pt>
                <c:pt idx="25">
                  <c:v>0.20749999999999999</c:v>
                </c:pt>
                <c:pt idx="26">
                  <c:v>0.26849999999999996</c:v>
                </c:pt>
                <c:pt idx="27">
                  <c:v>0.3294999999999999</c:v>
                </c:pt>
                <c:pt idx="28">
                  <c:v>0.39049999999999996</c:v>
                </c:pt>
                <c:pt idx="29">
                  <c:v>0.45150000000000001</c:v>
                </c:pt>
                <c:pt idx="30">
                  <c:v>0.51249999999999996</c:v>
                </c:pt>
                <c:pt idx="31">
                  <c:v>0.5734999999999999</c:v>
                </c:pt>
                <c:pt idx="32">
                  <c:v>0.63449999999999995</c:v>
                </c:pt>
                <c:pt idx="33">
                  <c:v>0.69550000000000001</c:v>
                </c:pt>
                <c:pt idx="34">
                  <c:v>0.75649999999999995</c:v>
                </c:pt>
                <c:pt idx="35">
                  <c:v>0.81749999999999989</c:v>
                </c:pt>
                <c:pt idx="36">
                  <c:v>0.87849999999999984</c:v>
                </c:pt>
                <c:pt idx="37">
                  <c:v>0.9395</c:v>
                </c:pt>
                <c:pt idx="38">
                  <c:v>1.0004999999999999</c:v>
                </c:pt>
                <c:pt idx="39">
                  <c:v>1.0614999999999999</c:v>
                </c:pt>
                <c:pt idx="40">
                  <c:v>1.1225000000000001</c:v>
                </c:pt>
                <c:pt idx="41">
                  <c:v>1.1835</c:v>
                </c:pt>
                <c:pt idx="42">
                  <c:v>1.2444999999999999</c:v>
                </c:pt>
                <c:pt idx="43">
                  <c:v>1.3054999999999999</c:v>
                </c:pt>
              </c:numCache>
            </c:numRef>
          </c:yVal>
          <c:smooth val="1"/>
          <c:extLst>
            <c:ext xmlns:c16="http://schemas.microsoft.com/office/drawing/2014/chart" uri="{C3380CC4-5D6E-409C-BE32-E72D297353CC}">
              <c16:uniqueId val="{00000003-7DD4-46CF-8AB2-00F312AD7AF1}"/>
            </c:ext>
          </c:extLst>
        </c:ser>
        <c:dLbls>
          <c:showLegendKey val="0"/>
          <c:showVal val="0"/>
          <c:showCatName val="0"/>
          <c:showSerName val="0"/>
          <c:showPercent val="0"/>
          <c:showBubbleSize val="0"/>
        </c:dLbls>
        <c:axId val="89111047"/>
        <c:axId val="89117191"/>
      </c:scatterChart>
      <c:catAx>
        <c:axId val="8911104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9117191"/>
        <c:crosses val="autoZero"/>
        <c:auto val="1"/>
        <c:lblAlgn val="ctr"/>
        <c:lblOffset val="100"/>
        <c:noMultiLvlLbl val="0"/>
      </c:catAx>
      <c:valAx>
        <c:axId val="89117191"/>
        <c:scaling>
          <c:orientation val="minMax"/>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9111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Cairo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WBGT&amp;ET'!$B$58:$AS$58</c:f>
              <c:numCache>
                <c:formatCode>General</c:formatCode>
                <c:ptCount val="44"/>
                <c:pt idx="0">
                  <c:v>-1.4578585445221131</c:v>
                </c:pt>
                <c:pt idx="1">
                  <c:v>-2.2050763648327298</c:v>
                </c:pt>
                <c:pt idx="2">
                  <c:v>-1.7452500138723499</c:v>
                </c:pt>
                <c:pt idx="3">
                  <c:v>-1.9751631893525401</c:v>
                </c:pt>
                <c:pt idx="4">
                  <c:v>-1.9751631893525401</c:v>
                </c:pt>
                <c:pt idx="5">
                  <c:v>-0.82559731195158981</c:v>
                </c:pt>
                <c:pt idx="6">
                  <c:v>-0.19333607938106759</c:v>
                </c:pt>
                <c:pt idx="7">
                  <c:v>-0.82559731195158981</c:v>
                </c:pt>
                <c:pt idx="8">
                  <c:v>0.26649027157931171</c:v>
                </c:pt>
                <c:pt idx="9">
                  <c:v>-0.25081437325111489</c:v>
                </c:pt>
                <c:pt idx="10">
                  <c:v>-1.2279453690419229</c:v>
                </c:pt>
                <c:pt idx="11">
                  <c:v>-1.7452500138723499</c:v>
                </c:pt>
                <c:pt idx="12">
                  <c:v>-1.3429019567820173</c:v>
                </c:pt>
                <c:pt idx="13">
                  <c:v>-0.88307560582163802</c:v>
                </c:pt>
                <c:pt idx="14">
                  <c:v>0.38144685931940731</c:v>
                </c:pt>
                <c:pt idx="15">
                  <c:v>0.55388174092954912</c:v>
                </c:pt>
                <c:pt idx="16">
                  <c:v>-0.25081437325111489</c:v>
                </c:pt>
                <c:pt idx="17">
                  <c:v>-0.48072754873130502</c:v>
                </c:pt>
                <c:pt idx="18">
                  <c:v>3.6577096099122575E-2</c:v>
                </c:pt>
                <c:pt idx="19">
                  <c:v>0.84127321027978663</c:v>
                </c:pt>
                <c:pt idx="20">
                  <c:v>-2.0901197770925729E-2</c:v>
                </c:pt>
                <c:pt idx="21">
                  <c:v>0.15153368383921714</c:v>
                </c:pt>
                <c:pt idx="22">
                  <c:v>0.26649027157931171</c:v>
                </c:pt>
                <c:pt idx="23">
                  <c:v>0.38144685931940731</c:v>
                </c:pt>
                <c:pt idx="24">
                  <c:v>-0.59568413647140062</c:v>
                </c:pt>
                <c:pt idx="25">
                  <c:v>0.20901197770926444</c:v>
                </c:pt>
                <c:pt idx="26">
                  <c:v>0.4964034470595019</c:v>
                </c:pt>
                <c:pt idx="27">
                  <c:v>3.6577096099122575E-2</c:v>
                </c:pt>
                <c:pt idx="28">
                  <c:v>0.95622979801988217</c:v>
                </c:pt>
                <c:pt idx="29">
                  <c:v>0.95622979801988217</c:v>
                </c:pt>
                <c:pt idx="30">
                  <c:v>0.84127321027978663</c:v>
                </c:pt>
                <c:pt idx="31">
                  <c:v>0.72631662253969209</c:v>
                </c:pt>
                <c:pt idx="32">
                  <c:v>0.84127321027978663</c:v>
                </c:pt>
                <c:pt idx="33">
                  <c:v>0.38144685931940731</c:v>
                </c:pt>
                <c:pt idx="34">
                  <c:v>0.43892515318945458</c:v>
                </c:pt>
                <c:pt idx="35">
                  <c:v>0.26649027157931171</c:v>
                </c:pt>
                <c:pt idx="36">
                  <c:v>0.78379491640973931</c:v>
                </c:pt>
                <c:pt idx="37">
                  <c:v>1.0711863857599768</c:v>
                </c:pt>
                <c:pt idx="38">
                  <c:v>1.703447618330499</c:v>
                </c:pt>
                <c:pt idx="39">
                  <c:v>1.5884910305904043</c:v>
                </c:pt>
                <c:pt idx="40">
                  <c:v>1.1286646796300241</c:v>
                </c:pt>
                <c:pt idx="41">
                  <c:v>0.66883832866964477</c:v>
                </c:pt>
                <c:pt idx="42">
                  <c:v>0.95622979801988217</c:v>
                </c:pt>
                <c:pt idx="43">
                  <c:v>1.0711863857599768</c:v>
                </c:pt>
              </c:numCache>
            </c:numRef>
          </c:val>
          <c:extLst>
            <c:ext xmlns:c16="http://schemas.microsoft.com/office/drawing/2014/chart" uri="{C3380CC4-5D6E-409C-BE32-E72D297353CC}">
              <c16:uniqueId val="{00000001-E670-4F77-B1EB-25CA42EED8FF}"/>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WBGT&amp;ET'!$B$58:$T$58</c:f>
              <c:numCache>
                <c:formatCode>General</c:formatCode>
                <c:ptCount val="19"/>
                <c:pt idx="0">
                  <c:v>-1.4578585445221131</c:v>
                </c:pt>
                <c:pt idx="1">
                  <c:v>-2.2050763648327298</c:v>
                </c:pt>
                <c:pt idx="2">
                  <c:v>-1.7452500138723499</c:v>
                </c:pt>
                <c:pt idx="3">
                  <c:v>-1.9751631893525401</c:v>
                </c:pt>
                <c:pt idx="4">
                  <c:v>-1.9751631893525401</c:v>
                </c:pt>
                <c:pt idx="5">
                  <c:v>-0.82559731195158981</c:v>
                </c:pt>
                <c:pt idx="6">
                  <c:v>-0.19333607938106759</c:v>
                </c:pt>
                <c:pt idx="7">
                  <c:v>-0.82559731195158981</c:v>
                </c:pt>
                <c:pt idx="8">
                  <c:v>0.26649027157931171</c:v>
                </c:pt>
                <c:pt idx="9">
                  <c:v>-0.25081437325111489</c:v>
                </c:pt>
                <c:pt idx="10">
                  <c:v>-1.2279453690419229</c:v>
                </c:pt>
                <c:pt idx="11">
                  <c:v>-1.7452500138723499</c:v>
                </c:pt>
                <c:pt idx="12">
                  <c:v>-1.3429019567820173</c:v>
                </c:pt>
                <c:pt idx="13">
                  <c:v>-0.88307560582163802</c:v>
                </c:pt>
                <c:pt idx="14">
                  <c:v>0.38144685931940731</c:v>
                </c:pt>
                <c:pt idx="15">
                  <c:v>0.55388174092954912</c:v>
                </c:pt>
                <c:pt idx="16">
                  <c:v>-0.25081437325111489</c:v>
                </c:pt>
                <c:pt idx="17">
                  <c:v>-0.48072754873130502</c:v>
                </c:pt>
                <c:pt idx="18">
                  <c:v>3.6577096099122575E-2</c:v>
                </c:pt>
              </c:numCache>
            </c:numRef>
          </c:val>
          <c:extLst>
            <c:ext xmlns:c16="http://schemas.microsoft.com/office/drawing/2014/chart" uri="{C3380CC4-5D6E-409C-BE32-E72D297353CC}">
              <c16:uniqueId val="{00000001-2521-440B-A485-539E6CFA29A1}"/>
            </c:ext>
          </c:extLst>
        </c:ser>
        <c:dLbls>
          <c:showLegendKey val="0"/>
          <c:showVal val="0"/>
          <c:showCatName val="0"/>
          <c:showSerName val="0"/>
          <c:showPercent val="0"/>
          <c:showBubbleSize val="0"/>
        </c:dLbls>
        <c:gapWidth val="219"/>
        <c:axId val="1970118663"/>
        <c:axId val="197012071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WBGT&amp;ET'!$W$98:$W$141</c:f>
              <c:numCache>
                <c:formatCode>General</c:formatCode>
                <c:ptCount val="44"/>
                <c:pt idx="18">
                  <c:v>2.58E-2</c:v>
                </c:pt>
                <c:pt idx="19">
                  <c:v>7.0000000000000007E-2</c:v>
                </c:pt>
                <c:pt idx="20">
                  <c:v>0.11420000000000001</c:v>
                </c:pt>
                <c:pt idx="21">
                  <c:v>0.15839999999999999</c:v>
                </c:pt>
                <c:pt idx="22">
                  <c:v>0.2026</c:v>
                </c:pt>
                <c:pt idx="23">
                  <c:v>0.24680000000000002</c:v>
                </c:pt>
                <c:pt idx="24">
                  <c:v>0.29099999999999998</c:v>
                </c:pt>
                <c:pt idx="25">
                  <c:v>0.3352</c:v>
                </c:pt>
                <c:pt idx="26">
                  <c:v>0.37940000000000002</c:v>
                </c:pt>
                <c:pt idx="27">
                  <c:v>0.42360000000000003</c:v>
                </c:pt>
                <c:pt idx="28">
                  <c:v>0.46780000000000005</c:v>
                </c:pt>
                <c:pt idx="29">
                  <c:v>0.51200000000000001</c:v>
                </c:pt>
                <c:pt idx="30">
                  <c:v>0.55620000000000003</c:v>
                </c:pt>
                <c:pt idx="31">
                  <c:v>0.60040000000000004</c:v>
                </c:pt>
                <c:pt idx="32">
                  <c:v>0.64460000000000006</c:v>
                </c:pt>
                <c:pt idx="33">
                  <c:v>0.68880000000000008</c:v>
                </c:pt>
                <c:pt idx="34">
                  <c:v>0.7330000000000001</c:v>
                </c:pt>
                <c:pt idx="35">
                  <c:v>0.77720000000000011</c:v>
                </c:pt>
                <c:pt idx="36">
                  <c:v>0.82140000000000013</c:v>
                </c:pt>
                <c:pt idx="37">
                  <c:v>0.86560000000000015</c:v>
                </c:pt>
                <c:pt idx="38">
                  <c:v>0.90980000000000016</c:v>
                </c:pt>
                <c:pt idx="39">
                  <c:v>0.95400000000000007</c:v>
                </c:pt>
                <c:pt idx="40">
                  <c:v>0.99820000000000009</c:v>
                </c:pt>
                <c:pt idx="41">
                  <c:v>1.0424000000000002</c:v>
                </c:pt>
                <c:pt idx="42">
                  <c:v>1.0866</c:v>
                </c:pt>
                <c:pt idx="43">
                  <c:v>1.1308</c:v>
                </c:pt>
              </c:numCache>
            </c:numRef>
          </c:yVal>
          <c:smooth val="1"/>
          <c:extLst>
            <c:ext xmlns:c16="http://schemas.microsoft.com/office/drawing/2014/chart" uri="{C3380CC4-5D6E-409C-BE32-E72D297353CC}">
              <c16:uniqueId val="{00000003-2521-440B-A485-539E6CFA29A1}"/>
            </c:ext>
          </c:extLst>
        </c:ser>
        <c:dLbls>
          <c:showLegendKey val="0"/>
          <c:showVal val="0"/>
          <c:showCatName val="0"/>
          <c:showSerName val="0"/>
          <c:showPercent val="0"/>
          <c:showBubbleSize val="0"/>
        </c:dLbls>
        <c:axId val="1970118663"/>
        <c:axId val="1970120711"/>
      </c:scatterChart>
      <c:catAx>
        <c:axId val="19701186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120711"/>
        <c:crosses val="autoZero"/>
        <c:auto val="1"/>
        <c:lblAlgn val="ctr"/>
        <c:lblOffset val="100"/>
        <c:noMultiLvlLbl val="0"/>
      </c:catAx>
      <c:valAx>
        <c:axId val="1970120711"/>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118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Damascus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WBGT&amp;ET'!$B$59:$AS$59</c:f>
              <c:numCache>
                <c:formatCode>General</c:formatCode>
                <c:ptCount val="44"/>
                <c:pt idx="0">
                  <c:v>-0.71914712915098533</c:v>
                </c:pt>
                <c:pt idx="1">
                  <c:v>-0.28642954032851176</c:v>
                </c:pt>
                <c:pt idx="2">
                  <c:v>-1.8550307998099786</c:v>
                </c:pt>
                <c:pt idx="3">
                  <c:v>-1.5304926081931234</c:v>
                </c:pt>
                <c:pt idx="4">
                  <c:v>-1.7468514026043604</c:v>
                </c:pt>
                <c:pt idx="5">
                  <c:v>-0.55687803334255781</c:v>
                </c:pt>
                <c:pt idx="6">
                  <c:v>-0.55687803334255781</c:v>
                </c:pt>
                <c:pt idx="7">
                  <c:v>-0.28642954032851176</c:v>
                </c:pt>
                <c:pt idx="8">
                  <c:v>-0.55687803334255781</c:v>
                </c:pt>
                <c:pt idx="9">
                  <c:v>-1.3141338137818865</c:v>
                </c:pt>
                <c:pt idx="10">
                  <c:v>-1.2600441151790773</c:v>
                </c:pt>
                <c:pt idx="11">
                  <c:v>-1.4764029095903144</c:v>
                </c:pt>
                <c:pt idx="12">
                  <c:v>-0.82732652635660386</c:v>
                </c:pt>
                <c:pt idx="13">
                  <c:v>-0.66505743054817612</c:v>
                </c:pt>
                <c:pt idx="14">
                  <c:v>-1.0436853207678407</c:v>
                </c:pt>
                <c:pt idx="15">
                  <c:v>-0.55687803334255781</c:v>
                </c:pt>
                <c:pt idx="16">
                  <c:v>0.79536443172767257</c:v>
                </c:pt>
                <c:pt idx="17">
                  <c:v>-1.368223512384696</c:v>
                </c:pt>
                <c:pt idx="18">
                  <c:v>0.95763352753610009</c:v>
                </c:pt>
                <c:pt idx="19">
                  <c:v>-0.23233984172570252</c:v>
                </c:pt>
                <c:pt idx="20">
                  <c:v>0.84945413033048156</c:v>
                </c:pt>
                <c:pt idx="21">
                  <c:v>0.57900563731643551</c:v>
                </c:pt>
                <c:pt idx="22">
                  <c:v>-0.5027883347397486</c:v>
                </c:pt>
                <c:pt idx="23">
                  <c:v>9.2198349891152512E-2</c:v>
                </c:pt>
                <c:pt idx="24">
                  <c:v>-0.39460893753413007</c:v>
                </c:pt>
                <c:pt idx="25">
                  <c:v>-0.55687803334255781</c:v>
                </c:pt>
                <c:pt idx="26">
                  <c:v>-1.5981047314465754E-2</c:v>
                </c:pt>
                <c:pt idx="27">
                  <c:v>0.63309533591924461</c:v>
                </c:pt>
                <c:pt idx="28">
                  <c:v>0.90354382893329055</c:v>
                </c:pt>
                <c:pt idx="29">
                  <c:v>-0.44869863613693928</c:v>
                </c:pt>
                <c:pt idx="30">
                  <c:v>1.3362614177557646</c:v>
                </c:pt>
                <c:pt idx="31">
                  <c:v>0.30855714430238951</c:v>
                </c:pt>
                <c:pt idx="32">
                  <c:v>1.3362614177557646</c:v>
                </c:pt>
                <c:pt idx="33">
                  <c:v>-0.12416044452008401</c:v>
                </c:pt>
                <c:pt idx="34">
                  <c:v>9.2198349891152512E-2</c:v>
                </c:pt>
                <c:pt idx="35">
                  <c:v>1.0117232261389091</c:v>
                </c:pt>
                <c:pt idx="36">
                  <c:v>1.6067099107698106</c:v>
                </c:pt>
                <c:pt idx="37">
                  <c:v>1.7148893079754286</c:v>
                </c:pt>
                <c:pt idx="38">
                  <c:v>0.52491593871362652</c:v>
                </c:pt>
                <c:pt idx="39">
                  <c:v>0.68718503452205404</c:v>
                </c:pt>
                <c:pt idx="40">
                  <c:v>1.9312481023866657</c:v>
                </c:pt>
                <c:pt idx="41">
                  <c:v>1.1199026233445275</c:v>
                </c:pt>
                <c:pt idx="42">
                  <c:v>1.2280820205501461</c:v>
                </c:pt>
                <c:pt idx="43">
                  <c:v>1.1739923219473367</c:v>
                </c:pt>
              </c:numCache>
            </c:numRef>
          </c:val>
          <c:extLst>
            <c:ext xmlns:c16="http://schemas.microsoft.com/office/drawing/2014/chart" uri="{C3380CC4-5D6E-409C-BE32-E72D297353CC}">
              <c16:uniqueId val="{00000001-0C34-4D68-B6C7-0E308EF055B5}"/>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WBGT&amp;ET'!$B$59:$T$59</c:f>
              <c:numCache>
                <c:formatCode>General</c:formatCode>
                <c:ptCount val="19"/>
                <c:pt idx="0">
                  <c:v>-0.71914712915098533</c:v>
                </c:pt>
                <c:pt idx="1">
                  <c:v>-0.28642954032851176</c:v>
                </c:pt>
                <c:pt idx="2">
                  <c:v>-1.8550307998099786</c:v>
                </c:pt>
                <c:pt idx="3">
                  <c:v>-1.5304926081931234</c:v>
                </c:pt>
                <c:pt idx="4">
                  <c:v>-1.7468514026043604</c:v>
                </c:pt>
                <c:pt idx="5">
                  <c:v>-0.55687803334255781</c:v>
                </c:pt>
                <c:pt idx="6">
                  <c:v>-0.55687803334255781</c:v>
                </c:pt>
                <c:pt idx="7">
                  <c:v>-0.28642954032851176</c:v>
                </c:pt>
                <c:pt idx="8">
                  <c:v>-0.55687803334255781</c:v>
                </c:pt>
                <c:pt idx="9">
                  <c:v>-1.3141338137818865</c:v>
                </c:pt>
                <c:pt idx="10">
                  <c:v>-1.2600441151790773</c:v>
                </c:pt>
                <c:pt idx="11">
                  <c:v>-1.4764029095903144</c:v>
                </c:pt>
                <c:pt idx="12">
                  <c:v>-0.82732652635660386</c:v>
                </c:pt>
                <c:pt idx="13">
                  <c:v>-0.66505743054817612</c:v>
                </c:pt>
                <c:pt idx="14">
                  <c:v>-1.0436853207678407</c:v>
                </c:pt>
                <c:pt idx="15">
                  <c:v>-0.55687803334255781</c:v>
                </c:pt>
                <c:pt idx="16">
                  <c:v>0.79536443172767257</c:v>
                </c:pt>
                <c:pt idx="17">
                  <c:v>-1.368223512384696</c:v>
                </c:pt>
                <c:pt idx="18">
                  <c:v>0.95763352753610009</c:v>
                </c:pt>
              </c:numCache>
            </c:numRef>
          </c:val>
          <c:extLst>
            <c:ext xmlns:c16="http://schemas.microsoft.com/office/drawing/2014/chart" uri="{C3380CC4-5D6E-409C-BE32-E72D297353CC}">
              <c16:uniqueId val="{00000001-B3B0-4305-8EB0-A2DCBFFD5CE8}"/>
            </c:ext>
          </c:extLst>
        </c:ser>
        <c:dLbls>
          <c:showLegendKey val="0"/>
          <c:showVal val="0"/>
          <c:showCatName val="0"/>
          <c:showSerName val="0"/>
          <c:showPercent val="0"/>
          <c:showBubbleSize val="0"/>
        </c:dLbls>
        <c:gapWidth val="219"/>
        <c:axId val="187796487"/>
        <c:axId val="187808775"/>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WBGT&amp;ET'!$X$98:$X$141</c:f>
              <c:numCache>
                <c:formatCode>General</c:formatCode>
                <c:ptCount val="44"/>
                <c:pt idx="18">
                  <c:v>-9.7900000000000001E-2</c:v>
                </c:pt>
                <c:pt idx="19">
                  <c:v>-4.5600000000000002E-2</c:v>
                </c:pt>
                <c:pt idx="20">
                  <c:v>6.6999999999999976E-3</c:v>
                </c:pt>
                <c:pt idx="21">
                  <c:v>5.8999999999999983E-2</c:v>
                </c:pt>
                <c:pt idx="22">
                  <c:v>0.1113</c:v>
                </c:pt>
                <c:pt idx="23">
                  <c:v>0.16360000000000002</c:v>
                </c:pt>
                <c:pt idx="24">
                  <c:v>0.21589999999999998</c:v>
                </c:pt>
                <c:pt idx="25">
                  <c:v>0.26819999999999999</c:v>
                </c:pt>
                <c:pt idx="26">
                  <c:v>0.32050000000000001</c:v>
                </c:pt>
                <c:pt idx="27">
                  <c:v>0.37280000000000002</c:v>
                </c:pt>
                <c:pt idx="28">
                  <c:v>0.42510000000000003</c:v>
                </c:pt>
                <c:pt idx="29">
                  <c:v>0.47740000000000005</c:v>
                </c:pt>
                <c:pt idx="30">
                  <c:v>0.52969999999999995</c:v>
                </c:pt>
                <c:pt idx="31">
                  <c:v>0.58199999999999996</c:v>
                </c:pt>
                <c:pt idx="32">
                  <c:v>0.63429999999999997</c:v>
                </c:pt>
                <c:pt idx="33">
                  <c:v>0.68659999999999999</c:v>
                </c:pt>
                <c:pt idx="34">
                  <c:v>0.7389</c:v>
                </c:pt>
                <c:pt idx="35">
                  <c:v>0.79120000000000001</c:v>
                </c:pt>
                <c:pt idx="36">
                  <c:v>0.84350000000000003</c:v>
                </c:pt>
                <c:pt idx="37">
                  <c:v>0.89580000000000004</c:v>
                </c:pt>
                <c:pt idx="38">
                  <c:v>0.94810000000000005</c:v>
                </c:pt>
                <c:pt idx="39">
                  <c:v>1.0004</c:v>
                </c:pt>
                <c:pt idx="40">
                  <c:v>1.0527</c:v>
                </c:pt>
                <c:pt idx="41">
                  <c:v>1.105</c:v>
                </c:pt>
                <c:pt idx="42">
                  <c:v>1.1572999999999998</c:v>
                </c:pt>
                <c:pt idx="43">
                  <c:v>1.2095999999999998</c:v>
                </c:pt>
              </c:numCache>
            </c:numRef>
          </c:yVal>
          <c:smooth val="1"/>
          <c:extLst>
            <c:ext xmlns:c16="http://schemas.microsoft.com/office/drawing/2014/chart" uri="{C3380CC4-5D6E-409C-BE32-E72D297353CC}">
              <c16:uniqueId val="{00000003-B3B0-4305-8EB0-A2DCBFFD5CE8}"/>
            </c:ext>
          </c:extLst>
        </c:ser>
        <c:dLbls>
          <c:showLegendKey val="0"/>
          <c:showVal val="0"/>
          <c:showCatName val="0"/>
          <c:showSerName val="0"/>
          <c:showPercent val="0"/>
          <c:showBubbleSize val="0"/>
        </c:dLbls>
        <c:axId val="187796487"/>
        <c:axId val="187808775"/>
      </c:scatterChart>
      <c:catAx>
        <c:axId val="18779648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808775"/>
        <c:crosses val="autoZero"/>
        <c:auto val="1"/>
        <c:lblAlgn val="ctr"/>
        <c:lblOffset val="100"/>
        <c:noMultiLvlLbl val="0"/>
      </c:catAx>
      <c:valAx>
        <c:axId val="187808775"/>
        <c:scaling>
          <c:orientation val="minMax"/>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796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Doha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WBGT&amp;ET'!$B$60:$AS$60</c:f>
              <c:numCache>
                <c:formatCode>General</c:formatCode>
                <c:ptCount val="44"/>
                <c:pt idx="0">
                  <c:v>0.34309911624368289</c:v>
                </c:pt>
                <c:pt idx="1">
                  <c:v>-1.0292973487309593</c:v>
                </c:pt>
                <c:pt idx="2">
                  <c:v>0.34309911624368289</c:v>
                </c:pt>
                <c:pt idx="3">
                  <c:v>0.34309911624368289</c:v>
                </c:pt>
                <c:pt idx="4">
                  <c:v>-0.57183186040607858</c:v>
                </c:pt>
                <c:pt idx="5">
                  <c:v>-0.11436637208119783</c:v>
                </c:pt>
                <c:pt idx="6">
                  <c:v>-0.57183186040607858</c:v>
                </c:pt>
                <c:pt idx="7">
                  <c:v>0.8005646045685717</c:v>
                </c:pt>
                <c:pt idx="8">
                  <c:v>0.8005646045685717</c:v>
                </c:pt>
                <c:pt idx="9">
                  <c:v>-0.57183186040607858</c:v>
                </c:pt>
                <c:pt idx="10">
                  <c:v>-0.11436637208119783</c:v>
                </c:pt>
                <c:pt idx="11">
                  <c:v>-4.2315557670051405</c:v>
                </c:pt>
                <c:pt idx="12">
                  <c:v>-0.57183186040607858</c:v>
                </c:pt>
                <c:pt idx="13">
                  <c:v>-2.4016938137056094</c:v>
                </c:pt>
                <c:pt idx="14">
                  <c:v>-0.57183186040607858</c:v>
                </c:pt>
                <c:pt idx="15">
                  <c:v>-0.57183186040607858</c:v>
                </c:pt>
                <c:pt idx="16">
                  <c:v>0.8005646045685717</c:v>
                </c:pt>
                <c:pt idx="17">
                  <c:v>-1.0292973487309593</c:v>
                </c:pt>
                <c:pt idx="18">
                  <c:v>0.8005646045685717</c:v>
                </c:pt>
                <c:pt idx="19">
                  <c:v>0.8005646045685717</c:v>
                </c:pt>
                <c:pt idx="20">
                  <c:v>0.8005646045685717</c:v>
                </c:pt>
                <c:pt idx="21">
                  <c:v>0.8005646045685717</c:v>
                </c:pt>
                <c:pt idx="22">
                  <c:v>0.8005646045685717</c:v>
                </c:pt>
                <c:pt idx="23">
                  <c:v>-0.57183186040607858</c:v>
                </c:pt>
                <c:pt idx="24">
                  <c:v>0.34309911624368289</c:v>
                </c:pt>
                <c:pt idx="25">
                  <c:v>-1.0292973487309593</c:v>
                </c:pt>
                <c:pt idx="26">
                  <c:v>0.8005646045685717</c:v>
                </c:pt>
                <c:pt idx="27">
                  <c:v>0.8005646045685717</c:v>
                </c:pt>
                <c:pt idx="28">
                  <c:v>0.8005646045685717</c:v>
                </c:pt>
                <c:pt idx="29">
                  <c:v>0.34309911624368289</c:v>
                </c:pt>
                <c:pt idx="30">
                  <c:v>-0.11436637208119783</c:v>
                </c:pt>
                <c:pt idx="31">
                  <c:v>-0.11436637208119783</c:v>
                </c:pt>
                <c:pt idx="32">
                  <c:v>-0.11436637208119783</c:v>
                </c:pt>
                <c:pt idx="33">
                  <c:v>-0.57183186040607858</c:v>
                </c:pt>
                <c:pt idx="34">
                  <c:v>0.8005646045685717</c:v>
                </c:pt>
                <c:pt idx="35">
                  <c:v>0.8005646045685717</c:v>
                </c:pt>
                <c:pt idx="36">
                  <c:v>0.34309911624368289</c:v>
                </c:pt>
                <c:pt idx="37">
                  <c:v>0.8005646045685717</c:v>
                </c:pt>
                <c:pt idx="38">
                  <c:v>0.8005646045685717</c:v>
                </c:pt>
                <c:pt idx="39">
                  <c:v>0.8005646045685717</c:v>
                </c:pt>
                <c:pt idx="40">
                  <c:v>0.8005646045685717</c:v>
                </c:pt>
                <c:pt idx="41">
                  <c:v>0.8005646045685717</c:v>
                </c:pt>
                <c:pt idx="42">
                  <c:v>-0.11436637208119783</c:v>
                </c:pt>
                <c:pt idx="43">
                  <c:v>-1.4867628370558399</c:v>
                </c:pt>
              </c:numCache>
            </c:numRef>
          </c:val>
          <c:extLst>
            <c:ext xmlns:c16="http://schemas.microsoft.com/office/drawing/2014/chart" uri="{C3380CC4-5D6E-409C-BE32-E72D297353CC}">
              <c16:uniqueId val="{00000001-1817-45DE-BA35-8E99871E853B}"/>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WBGT&amp;ET'!$B$60:$T$60</c:f>
              <c:numCache>
                <c:formatCode>General</c:formatCode>
                <c:ptCount val="19"/>
                <c:pt idx="0">
                  <c:v>0.34309911624368289</c:v>
                </c:pt>
                <c:pt idx="1">
                  <c:v>-1.0292973487309593</c:v>
                </c:pt>
                <c:pt idx="2">
                  <c:v>0.34309911624368289</c:v>
                </c:pt>
                <c:pt idx="3">
                  <c:v>0.34309911624368289</c:v>
                </c:pt>
                <c:pt idx="4">
                  <c:v>-0.57183186040607858</c:v>
                </c:pt>
                <c:pt idx="5">
                  <c:v>-0.11436637208119783</c:v>
                </c:pt>
                <c:pt idx="6">
                  <c:v>-0.57183186040607858</c:v>
                </c:pt>
                <c:pt idx="7">
                  <c:v>0.8005646045685717</c:v>
                </c:pt>
                <c:pt idx="8">
                  <c:v>0.8005646045685717</c:v>
                </c:pt>
                <c:pt idx="9">
                  <c:v>-0.57183186040607858</c:v>
                </c:pt>
                <c:pt idx="10">
                  <c:v>-0.11436637208119783</c:v>
                </c:pt>
                <c:pt idx="11">
                  <c:v>-4.2315557670051405</c:v>
                </c:pt>
                <c:pt idx="12">
                  <c:v>-0.57183186040607858</c:v>
                </c:pt>
                <c:pt idx="13">
                  <c:v>-2.4016938137056094</c:v>
                </c:pt>
                <c:pt idx="14">
                  <c:v>-0.57183186040607858</c:v>
                </c:pt>
                <c:pt idx="15">
                  <c:v>-0.57183186040607858</c:v>
                </c:pt>
                <c:pt idx="16">
                  <c:v>0.8005646045685717</c:v>
                </c:pt>
                <c:pt idx="17">
                  <c:v>-1.0292973487309593</c:v>
                </c:pt>
                <c:pt idx="18">
                  <c:v>0.8005646045685717</c:v>
                </c:pt>
              </c:numCache>
            </c:numRef>
          </c:val>
          <c:extLst>
            <c:ext xmlns:c16="http://schemas.microsoft.com/office/drawing/2014/chart" uri="{C3380CC4-5D6E-409C-BE32-E72D297353CC}">
              <c16:uniqueId val="{00000001-5240-4E7B-BAD6-BC90F1D2C270}"/>
            </c:ext>
          </c:extLst>
        </c:ser>
        <c:dLbls>
          <c:showLegendKey val="0"/>
          <c:showVal val="0"/>
          <c:showCatName val="0"/>
          <c:showSerName val="0"/>
          <c:showPercent val="0"/>
          <c:showBubbleSize val="0"/>
        </c:dLbls>
        <c:gapWidth val="219"/>
        <c:axId val="582807047"/>
        <c:axId val="59209224"/>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WBGT&amp;ET'!$Y$98:$Y$141</c:f>
              <c:numCache>
                <c:formatCode>General</c:formatCode>
                <c:ptCount val="44"/>
                <c:pt idx="18">
                  <c:v>0.55000000000000004</c:v>
                </c:pt>
                <c:pt idx="19">
                  <c:v>0.53470000000000006</c:v>
                </c:pt>
                <c:pt idx="20">
                  <c:v>0.51940000000000008</c:v>
                </c:pt>
                <c:pt idx="21">
                  <c:v>0.50409999999999999</c:v>
                </c:pt>
                <c:pt idx="22">
                  <c:v>0.48880000000000007</c:v>
                </c:pt>
                <c:pt idx="23">
                  <c:v>0.47350000000000003</c:v>
                </c:pt>
                <c:pt idx="24">
                  <c:v>0.45820000000000005</c:v>
                </c:pt>
                <c:pt idx="25">
                  <c:v>0.44290000000000007</c:v>
                </c:pt>
                <c:pt idx="26">
                  <c:v>0.42760000000000004</c:v>
                </c:pt>
                <c:pt idx="27">
                  <c:v>0.41230000000000006</c:v>
                </c:pt>
                <c:pt idx="28">
                  <c:v>0.39700000000000002</c:v>
                </c:pt>
                <c:pt idx="29">
                  <c:v>0.38170000000000004</c:v>
                </c:pt>
                <c:pt idx="30">
                  <c:v>0.36640000000000006</c:v>
                </c:pt>
                <c:pt idx="31">
                  <c:v>0.35110000000000008</c:v>
                </c:pt>
                <c:pt idx="32">
                  <c:v>0.33580000000000004</c:v>
                </c:pt>
                <c:pt idx="33">
                  <c:v>0.32050000000000006</c:v>
                </c:pt>
                <c:pt idx="34">
                  <c:v>0.30520000000000003</c:v>
                </c:pt>
                <c:pt idx="35">
                  <c:v>0.28990000000000005</c:v>
                </c:pt>
                <c:pt idx="36">
                  <c:v>0.27460000000000007</c:v>
                </c:pt>
                <c:pt idx="37">
                  <c:v>0.25930000000000003</c:v>
                </c:pt>
                <c:pt idx="38">
                  <c:v>0.24400000000000005</c:v>
                </c:pt>
                <c:pt idx="39">
                  <c:v>0.22870000000000007</c:v>
                </c:pt>
                <c:pt idx="40">
                  <c:v>0.21340000000000003</c:v>
                </c:pt>
                <c:pt idx="41">
                  <c:v>0.19810000000000005</c:v>
                </c:pt>
                <c:pt idx="42">
                  <c:v>0.18280000000000007</c:v>
                </c:pt>
                <c:pt idx="43">
                  <c:v>0.16750000000000004</c:v>
                </c:pt>
              </c:numCache>
            </c:numRef>
          </c:yVal>
          <c:smooth val="1"/>
          <c:extLst>
            <c:ext xmlns:c16="http://schemas.microsoft.com/office/drawing/2014/chart" uri="{C3380CC4-5D6E-409C-BE32-E72D297353CC}">
              <c16:uniqueId val="{00000003-5240-4E7B-BAD6-BC90F1D2C270}"/>
            </c:ext>
          </c:extLst>
        </c:ser>
        <c:dLbls>
          <c:showLegendKey val="0"/>
          <c:showVal val="0"/>
          <c:showCatName val="0"/>
          <c:showSerName val="0"/>
          <c:showPercent val="0"/>
          <c:showBubbleSize val="0"/>
        </c:dLbls>
        <c:axId val="582807047"/>
        <c:axId val="59209224"/>
      </c:scatterChart>
      <c:catAx>
        <c:axId val="58280704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209224"/>
        <c:crosses val="autoZero"/>
        <c:auto val="1"/>
        <c:lblAlgn val="ctr"/>
        <c:lblOffset val="100"/>
        <c:noMultiLvlLbl val="0"/>
      </c:catAx>
      <c:valAx>
        <c:axId val="59209224"/>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807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Istanbul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WBGT&amp;ET'!$B$61:$AS$61</c:f>
              <c:numCache>
                <c:formatCode>General</c:formatCode>
                <c:ptCount val="44"/>
                <c:pt idx="0">
                  <c:v>-0.74317942246708601</c:v>
                </c:pt>
                <c:pt idx="1">
                  <c:v>-0.74317942246708601</c:v>
                </c:pt>
                <c:pt idx="2">
                  <c:v>-0.51766290806328052</c:v>
                </c:pt>
                <c:pt idx="3">
                  <c:v>-0.74317942246708601</c:v>
                </c:pt>
                <c:pt idx="4">
                  <c:v>-0.51766290806328052</c:v>
                </c:pt>
                <c:pt idx="5">
                  <c:v>-0.74317942246708601</c:v>
                </c:pt>
                <c:pt idx="6">
                  <c:v>-0.74317942246708601</c:v>
                </c:pt>
                <c:pt idx="7">
                  <c:v>0.15888663514813572</c:v>
                </c:pt>
                <c:pt idx="8">
                  <c:v>-0.29214639365947515</c:v>
                </c:pt>
                <c:pt idx="9">
                  <c:v>-0.74317942246708601</c:v>
                </c:pt>
                <c:pt idx="10">
                  <c:v>-0.74317942246708601</c:v>
                </c:pt>
                <c:pt idx="11">
                  <c:v>-0.51766290806328052</c:v>
                </c:pt>
                <c:pt idx="12">
                  <c:v>-0.51766290806328052</c:v>
                </c:pt>
                <c:pt idx="13">
                  <c:v>-0.74317942246708601</c:v>
                </c:pt>
                <c:pt idx="14">
                  <c:v>-0.29214639365947515</c:v>
                </c:pt>
                <c:pt idx="15">
                  <c:v>-0.74317942246708601</c:v>
                </c:pt>
                <c:pt idx="16">
                  <c:v>-0.51766290806328052</c:v>
                </c:pt>
                <c:pt idx="17">
                  <c:v>-0.74317942246708601</c:v>
                </c:pt>
                <c:pt idx="18">
                  <c:v>0.15888663514813572</c:v>
                </c:pt>
                <c:pt idx="19">
                  <c:v>-0.29214639365947515</c:v>
                </c:pt>
                <c:pt idx="20">
                  <c:v>-6.6629879255669766E-2</c:v>
                </c:pt>
                <c:pt idx="21">
                  <c:v>-0.51766290806328052</c:v>
                </c:pt>
                <c:pt idx="22">
                  <c:v>1.2864692071671628</c:v>
                </c:pt>
                <c:pt idx="23">
                  <c:v>-6.6629879255669766E-2</c:v>
                </c:pt>
                <c:pt idx="24">
                  <c:v>-0.74317942246708601</c:v>
                </c:pt>
                <c:pt idx="25">
                  <c:v>-0.74317942246708601</c:v>
                </c:pt>
                <c:pt idx="26">
                  <c:v>0.15888663514813572</c:v>
                </c:pt>
                <c:pt idx="27">
                  <c:v>1.2864692071671628</c:v>
                </c:pt>
                <c:pt idx="28">
                  <c:v>-0.29214639365947515</c:v>
                </c:pt>
                <c:pt idx="29">
                  <c:v>-6.6629879255669766E-2</c:v>
                </c:pt>
                <c:pt idx="30">
                  <c:v>3.3161178368014115</c:v>
                </c:pt>
                <c:pt idx="31">
                  <c:v>-6.6629879255669766E-2</c:v>
                </c:pt>
                <c:pt idx="32">
                  <c:v>3.3161178368014115</c:v>
                </c:pt>
                <c:pt idx="33">
                  <c:v>-0.29214639365947515</c:v>
                </c:pt>
                <c:pt idx="34">
                  <c:v>0.83543617835955175</c:v>
                </c:pt>
                <c:pt idx="35">
                  <c:v>0.83543617835955175</c:v>
                </c:pt>
                <c:pt idx="36">
                  <c:v>-6.6629879255669766E-2</c:v>
                </c:pt>
                <c:pt idx="37">
                  <c:v>0.60991966395574648</c:v>
                </c:pt>
                <c:pt idx="38">
                  <c:v>-6.6629879255669766E-2</c:v>
                </c:pt>
                <c:pt idx="39">
                  <c:v>-0.51766290806328052</c:v>
                </c:pt>
                <c:pt idx="40">
                  <c:v>-0.74317942246708601</c:v>
                </c:pt>
                <c:pt idx="41">
                  <c:v>2.1885352647823844</c:v>
                </c:pt>
                <c:pt idx="42">
                  <c:v>-0.51766290806328052</c:v>
                </c:pt>
                <c:pt idx="43">
                  <c:v>1.511985721570968</c:v>
                </c:pt>
              </c:numCache>
            </c:numRef>
          </c:val>
          <c:extLst>
            <c:ext xmlns:c16="http://schemas.microsoft.com/office/drawing/2014/chart" uri="{C3380CC4-5D6E-409C-BE32-E72D297353CC}">
              <c16:uniqueId val="{00000001-49F5-48AC-9BD5-3C4802D491AA}"/>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WBGT&amp;ET'!$B$61:$T$61</c:f>
              <c:numCache>
                <c:formatCode>General</c:formatCode>
                <c:ptCount val="19"/>
                <c:pt idx="0">
                  <c:v>-0.74317942246708601</c:v>
                </c:pt>
                <c:pt idx="1">
                  <c:v>-0.74317942246708601</c:v>
                </c:pt>
                <c:pt idx="2">
                  <c:v>-0.51766290806328052</c:v>
                </c:pt>
                <c:pt idx="3">
                  <c:v>-0.74317942246708601</c:v>
                </c:pt>
                <c:pt idx="4">
                  <c:v>-0.51766290806328052</c:v>
                </c:pt>
                <c:pt idx="5">
                  <c:v>-0.74317942246708601</c:v>
                </c:pt>
                <c:pt idx="6">
                  <c:v>-0.74317942246708601</c:v>
                </c:pt>
                <c:pt idx="7">
                  <c:v>0.15888663514813572</c:v>
                </c:pt>
                <c:pt idx="8">
                  <c:v>-0.29214639365947515</c:v>
                </c:pt>
                <c:pt idx="9">
                  <c:v>-0.74317942246708601</c:v>
                </c:pt>
                <c:pt idx="10">
                  <c:v>-0.74317942246708601</c:v>
                </c:pt>
                <c:pt idx="11">
                  <c:v>-0.51766290806328052</c:v>
                </c:pt>
                <c:pt idx="12">
                  <c:v>-0.51766290806328052</c:v>
                </c:pt>
                <c:pt idx="13">
                  <c:v>-0.74317942246708601</c:v>
                </c:pt>
                <c:pt idx="14">
                  <c:v>-0.29214639365947515</c:v>
                </c:pt>
                <c:pt idx="15">
                  <c:v>-0.74317942246708601</c:v>
                </c:pt>
                <c:pt idx="16">
                  <c:v>-0.51766290806328052</c:v>
                </c:pt>
                <c:pt idx="17">
                  <c:v>-0.74317942246708601</c:v>
                </c:pt>
                <c:pt idx="18">
                  <c:v>0.15888663514813572</c:v>
                </c:pt>
              </c:numCache>
            </c:numRef>
          </c:val>
          <c:extLst>
            <c:ext xmlns:c16="http://schemas.microsoft.com/office/drawing/2014/chart" uri="{C3380CC4-5D6E-409C-BE32-E72D297353CC}">
              <c16:uniqueId val="{00000001-5D52-43EC-9F04-3FAE99E366CB}"/>
            </c:ext>
          </c:extLst>
        </c:ser>
        <c:dLbls>
          <c:showLegendKey val="0"/>
          <c:showVal val="0"/>
          <c:showCatName val="0"/>
          <c:showSerName val="0"/>
          <c:showPercent val="0"/>
          <c:showBubbleSize val="0"/>
        </c:dLbls>
        <c:gapWidth val="219"/>
        <c:axId val="589003784"/>
        <c:axId val="589027848"/>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WBGT&amp;ET'!$Z$98:$Z$141</c:f>
              <c:numCache>
                <c:formatCode>General</c:formatCode>
                <c:ptCount val="44"/>
                <c:pt idx="18">
                  <c:v>5.1999999999999998E-2</c:v>
                </c:pt>
                <c:pt idx="19">
                  <c:v>7.7899999999999997E-2</c:v>
                </c:pt>
                <c:pt idx="20">
                  <c:v>0.1038</c:v>
                </c:pt>
                <c:pt idx="21">
                  <c:v>0.12969999999999998</c:v>
                </c:pt>
                <c:pt idx="22">
                  <c:v>0.15559999999999999</c:v>
                </c:pt>
                <c:pt idx="23">
                  <c:v>0.18149999999999999</c:v>
                </c:pt>
                <c:pt idx="24">
                  <c:v>0.20739999999999997</c:v>
                </c:pt>
                <c:pt idx="25">
                  <c:v>0.23329999999999998</c:v>
                </c:pt>
                <c:pt idx="26">
                  <c:v>0.25919999999999999</c:v>
                </c:pt>
                <c:pt idx="27">
                  <c:v>0.28510000000000002</c:v>
                </c:pt>
                <c:pt idx="28">
                  <c:v>0.311</c:v>
                </c:pt>
                <c:pt idx="29">
                  <c:v>0.33689999999999998</c:v>
                </c:pt>
                <c:pt idx="30">
                  <c:v>0.36279999999999996</c:v>
                </c:pt>
                <c:pt idx="31">
                  <c:v>0.38869999999999999</c:v>
                </c:pt>
                <c:pt idx="32">
                  <c:v>0.41459999999999997</c:v>
                </c:pt>
                <c:pt idx="33">
                  <c:v>0.4405</c:v>
                </c:pt>
                <c:pt idx="34">
                  <c:v>0.46639999999999998</c:v>
                </c:pt>
                <c:pt idx="35">
                  <c:v>0.49229999999999996</c:v>
                </c:pt>
                <c:pt idx="36">
                  <c:v>0.51819999999999999</c:v>
                </c:pt>
                <c:pt idx="37">
                  <c:v>0.54410000000000003</c:v>
                </c:pt>
                <c:pt idx="38">
                  <c:v>0.57000000000000006</c:v>
                </c:pt>
                <c:pt idx="39">
                  <c:v>0.59589999999999999</c:v>
                </c:pt>
                <c:pt idx="40">
                  <c:v>0.62180000000000002</c:v>
                </c:pt>
                <c:pt idx="41">
                  <c:v>0.64770000000000005</c:v>
                </c:pt>
                <c:pt idx="42">
                  <c:v>0.67359999999999998</c:v>
                </c:pt>
                <c:pt idx="43">
                  <c:v>0.69950000000000001</c:v>
                </c:pt>
              </c:numCache>
            </c:numRef>
          </c:yVal>
          <c:smooth val="1"/>
          <c:extLst>
            <c:ext xmlns:c16="http://schemas.microsoft.com/office/drawing/2014/chart" uri="{C3380CC4-5D6E-409C-BE32-E72D297353CC}">
              <c16:uniqueId val="{00000003-5D52-43EC-9F04-3FAE99E366CB}"/>
            </c:ext>
          </c:extLst>
        </c:ser>
        <c:dLbls>
          <c:showLegendKey val="0"/>
          <c:showVal val="0"/>
          <c:showCatName val="0"/>
          <c:showSerName val="0"/>
          <c:showPercent val="0"/>
          <c:showBubbleSize val="0"/>
        </c:dLbls>
        <c:axId val="589003784"/>
        <c:axId val="589027848"/>
      </c:scatterChart>
      <c:catAx>
        <c:axId val="5890037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027848"/>
        <c:crosses val="autoZero"/>
        <c:auto val="1"/>
        <c:lblAlgn val="ctr"/>
        <c:lblOffset val="100"/>
        <c:noMultiLvlLbl val="0"/>
      </c:catAx>
      <c:valAx>
        <c:axId val="589027848"/>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00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Jerusalem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tx1"/>
                </a:solidFill>
                <a:prstDash val="dash"/>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WBGT&amp;ET'!$B$62:$AS$62</c:f>
              <c:numCache>
                <c:formatCode>General</c:formatCode>
                <c:ptCount val="44"/>
                <c:pt idx="0">
                  <c:v>-1.0849772521760681</c:v>
                </c:pt>
                <c:pt idx="1">
                  <c:v>-1.0028103002040423</c:v>
                </c:pt>
                <c:pt idx="2">
                  <c:v>-1.8244798199243006</c:v>
                </c:pt>
                <c:pt idx="3">
                  <c:v>-1.701229391966262</c:v>
                </c:pt>
                <c:pt idx="4">
                  <c:v>-1.701229391966262</c:v>
                </c:pt>
                <c:pt idx="5">
                  <c:v>-1.1671442041480939</c:v>
                </c:pt>
                <c:pt idx="6">
                  <c:v>-0.38655816041384833</c:v>
                </c:pt>
                <c:pt idx="7">
                  <c:v>-0.46872511238587428</c:v>
                </c:pt>
                <c:pt idx="8">
                  <c:v>-9.897382851175815E-2</c:v>
                </c:pt>
                <c:pt idx="9">
                  <c:v>-1.24931115612012</c:v>
                </c:pt>
                <c:pt idx="10">
                  <c:v>-1.5368954880222103</c:v>
                </c:pt>
                <c:pt idx="11">
                  <c:v>-1.7833963439382878</c:v>
                </c:pt>
                <c:pt idx="12">
                  <c:v>-1.3314781080921456</c:v>
                </c:pt>
                <c:pt idx="13">
                  <c:v>-0.71522596830195206</c:v>
                </c:pt>
                <c:pt idx="14">
                  <c:v>-0.55089206435790017</c:v>
                </c:pt>
                <c:pt idx="15">
                  <c:v>-0.59197554034391298</c:v>
                </c:pt>
                <c:pt idx="16">
                  <c:v>-9.897382851175815E-2</c:v>
                </c:pt>
                <c:pt idx="17">
                  <c:v>-0.83847639625999071</c:v>
                </c:pt>
                <c:pt idx="18">
                  <c:v>0.51727831127843571</c:v>
                </c:pt>
                <c:pt idx="19">
                  <c:v>6.5360075432293691E-2</c:v>
                </c:pt>
                <c:pt idx="20">
                  <c:v>0.31186093134837106</c:v>
                </c:pt>
                <c:pt idx="21">
                  <c:v>-0.18114078048378371</c:v>
                </c:pt>
                <c:pt idx="22">
                  <c:v>0.18861050339033239</c:v>
                </c:pt>
                <c:pt idx="23">
                  <c:v>0.27077745536235831</c:v>
                </c:pt>
                <c:pt idx="24">
                  <c:v>0.22969397937634553</c:v>
                </c:pt>
                <c:pt idx="25">
                  <c:v>-0.22222425646979685</c:v>
                </c:pt>
                <c:pt idx="26">
                  <c:v>0.39402788332039701</c:v>
                </c:pt>
                <c:pt idx="27">
                  <c:v>0.39402788332039701</c:v>
                </c:pt>
                <c:pt idx="28">
                  <c:v>1.2978643550126814</c:v>
                </c:pt>
                <c:pt idx="29">
                  <c:v>0.928113071138565</c:v>
                </c:pt>
                <c:pt idx="30">
                  <c:v>1.5854486869147717</c:v>
                </c:pt>
                <c:pt idx="31">
                  <c:v>0.59944526325046166</c:v>
                </c:pt>
                <c:pt idx="32">
                  <c:v>1.5854486869147717</c:v>
                </c:pt>
                <c:pt idx="33">
                  <c:v>0.22969397937634553</c:v>
                </c:pt>
                <c:pt idx="34">
                  <c:v>2.4276599446280907E-2</c:v>
                </c:pt>
                <c:pt idx="35">
                  <c:v>0.84594611916653939</c:v>
                </c:pt>
                <c:pt idx="36">
                  <c:v>1.1746139270546423</c:v>
                </c:pt>
                <c:pt idx="37">
                  <c:v>1.0924469750826169</c:v>
                </c:pt>
                <c:pt idx="38">
                  <c:v>0.76377916719451311</c:v>
                </c:pt>
                <c:pt idx="39">
                  <c:v>1.2567808790266686</c:v>
                </c:pt>
                <c:pt idx="40">
                  <c:v>1.4621982589567333</c:v>
                </c:pt>
                <c:pt idx="41">
                  <c:v>1.0102800231105913</c:v>
                </c:pt>
                <c:pt idx="42">
                  <c:v>1.0513634990966041</c:v>
                </c:pt>
                <c:pt idx="43">
                  <c:v>1.2567808790266686</c:v>
                </c:pt>
              </c:numCache>
            </c:numRef>
          </c:val>
          <c:extLst>
            <c:ext xmlns:c16="http://schemas.microsoft.com/office/drawing/2014/chart" uri="{C3380CC4-5D6E-409C-BE32-E72D297353CC}">
              <c16:uniqueId val="{00000001-78B4-47D7-91E0-1784D34D53CC}"/>
            </c:ext>
          </c:extLst>
        </c:ser>
        <c:ser>
          <c:idx val="1"/>
          <c:order val="1"/>
          <c:tx>
            <c:v>Till 1998</c:v>
          </c:tx>
          <c:spPr>
            <a:solidFill>
              <a:schemeClr val="accent1"/>
            </a:solidFill>
            <a:ln>
              <a:noFill/>
            </a:ln>
            <a:effectLst/>
          </c:spPr>
          <c:invertIfNegative val="0"/>
          <c:trendline>
            <c:spPr>
              <a:ln w="19050" cap="rnd">
                <a:solidFill>
                  <a:schemeClr val="bg1">
                    <a:lumMod val="50000"/>
                  </a:schemeClr>
                </a:solidFill>
                <a:prstDash val="sysDot"/>
              </a:ln>
              <a:effectLst/>
            </c:spPr>
            <c:trendlineType val="linear"/>
            <c:dispRSqr val="0"/>
            <c:dispEq val="0"/>
          </c:trendline>
          <c:val>
            <c:numRef>
              <c:f>'Anomalies_normalized WBGT&amp;ET'!$B$62:$T$62</c:f>
              <c:numCache>
                <c:formatCode>General</c:formatCode>
                <c:ptCount val="19"/>
                <c:pt idx="0">
                  <c:v>-1.0849772521760681</c:v>
                </c:pt>
                <c:pt idx="1">
                  <c:v>-1.0028103002040423</c:v>
                </c:pt>
                <c:pt idx="2">
                  <c:v>-1.8244798199243006</c:v>
                </c:pt>
                <c:pt idx="3">
                  <c:v>-1.701229391966262</c:v>
                </c:pt>
                <c:pt idx="4">
                  <c:v>-1.701229391966262</c:v>
                </c:pt>
                <c:pt idx="5">
                  <c:v>-1.1671442041480939</c:v>
                </c:pt>
                <c:pt idx="6">
                  <c:v>-0.38655816041384833</c:v>
                </c:pt>
                <c:pt idx="7">
                  <c:v>-0.46872511238587428</c:v>
                </c:pt>
                <c:pt idx="8">
                  <c:v>-9.897382851175815E-2</c:v>
                </c:pt>
                <c:pt idx="9">
                  <c:v>-1.24931115612012</c:v>
                </c:pt>
                <c:pt idx="10">
                  <c:v>-1.5368954880222103</c:v>
                </c:pt>
                <c:pt idx="11">
                  <c:v>-1.7833963439382878</c:v>
                </c:pt>
                <c:pt idx="12">
                  <c:v>-1.3314781080921456</c:v>
                </c:pt>
                <c:pt idx="13">
                  <c:v>-0.71522596830195206</c:v>
                </c:pt>
                <c:pt idx="14">
                  <c:v>-0.55089206435790017</c:v>
                </c:pt>
                <c:pt idx="15">
                  <c:v>-0.59197554034391298</c:v>
                </c:pt>
                <c:pt idx="16">
                  <c:v>-9.897382851175815E-2</c:v>
                </c:pt>
                <c:pt idx="17">
                  <c:v>-0.83847639625999071</c:v>
                </c:pt>
                <c:pt idx="18">
                  <c:v>0.51727831127843571</c:v>
                </c:pt>
              </c:numCache>
            </c:numRef>
          </c:val>
          <c:extLst>
            <c:ext xmlns:c16="http://schemas.microsoft.com/office/drawing/2014/chart" uri="{C3380CC4-5D6E-409C-BE32-E72D297353CC}">
              <c16:uniqueId val="{00000001-6C7C-4A2C-83CB-07DBBDB72B7A}"/>
            </c:ext>
          </c:extLst>
        </c:ser>
        <c:dLbls>
          <c:showLegendKey val="0"/>
          <c:showVal val="0"/>
          <c:showCatName val="0"/>
          <c:showSerName val="0"/>
          <c:showPercent val="0"/>
          <c:showBubbleSize val="0"/>
        </c:dLbls>
        <c:gapWidth val="219"/>
        <c:axId val="1970083847"/>
        <c:axId val="589391368"/>
      </c:barChart>
      <c:scatterChart>
        <c:scatterStyle val="smoothMarker"/>
        <c:varyColors val="0"/>
        <c:ser>
          <c:idx val="2"/>
          <c:order val="2"/>
          <c:tx>
            <c:v>Line</c:v>
          </c:tx>
          <c:spPr>
            <a:ln w="19050" cap="rnd">
              <a:solidFill>
                <a:schemeClr val="accent1"/>
              </a:solidFill>
              <a:prstDash val="dash"/>
              <a:round/>
            </a:ln>
            <a:effectLst/>
          </c:spPr>
          <c:marker>
            <c:symbol val="none"/>
          </c:marker>
          <c:yVal>
            <c:numRef>
              <c:f>'Anomalies_normalized WBGT&amp;ET'!$AA$98:$AA$141</c:f>
              <c:numCache>
                <c:formatCode>General</c:formatCode>
                <c:ptCount val="44"/>
                <c:pt idx="18">
                  <c:v>6.83E-2</c:v>
                </c:pt>
                <c:pt idx="19">
                  <c:v>0.1149</c:v>
                </c:pt>
                <c:pt idx="20">
                  <c:v>0.1615</c:v>
                </c:pt>
                <c:pt idx="21">
                  <c:v>0.20810000000000001</c:v>
                </c:pt>
                <c:pt idx="22">
                  <c:v>0.25470000000000004</c:v>
                </c:pt>
                <c:pt idx="23">
                  <c:v>0.30130000000000001</c:v>
                </c:pt>
                <c:pt idx="24">
                  <c:v>0.34789999999999999</c:v>
                </c:pt>
                <c:pt idx="25">
                  <c:v>0.39450000000000007</c:v>
                </c:pt>
                <c:pt idx="26">
                  <c:v>0.44110000000000005</c:v>
                </c:pt>
                <c:pt idx="27">
                  <c:v>0.48770000000000002</c:v>
                </c:pt>
                <c:pt idx="28">
                  <c:v>0.5343</c:v>
                </c:pt>
                <c:pt idx="29">
                  <c:v>0.58090000000000008</c:v>
                </c:pt>
                <c:pt idx="30">
                  <c:v>0.62750000000000006</c:v>
                </c:pt>
                <c:pt idx="31">
                  <c:v>0.67410000000000003</c:v>
                </c:pt>
                <c:pt idx="32">
                  <c:v>0.72070000000000012</c:v>
                </c:pt>
                <c:pt idx="33">
                  <c:v>0.76730000000000009</c:v>
                </c:pt>
                <c:pt idx="34">
                  <c:v>0.81390000000000007</c:v>
                </c:pt>
                <c:pt idx="35">
                  <c:v>0.86050000000000004</c:v>
                </c:pt>
                <c:pt idx="36">
                  <c:v>0.90710000000000002</c:v>
                </c:pt>
                <c:pt idx="37">
                  <c:v>0.9537000000000001</c:v>
                </c:pt>
                <c:pt idx="38">
                  <c:v>1.0003</c:v>
                </c:pt>
                <c:pt idx="39">
                  <c:v>1.0468999999999999</c:v>
                </c:pt>
                <c:pt idx="40">
                  <c:v>1.0935000000000001</c:v>
                </c:pt>
                <c:pt idx="41">
                  <c:v>1.1401000000000001</c:v>
                </c:pt>
                <c:pt idx="42">
                  <c:v>1.1867000000000001</c:v>
                </c:pt>
                <c:pt idx="43">
                  <c:v>1.2333000000000001</c:v>
                </c:pt>
              </c:numCache>
            </c:numRef>
          </c:yVal>
          <c:smooth val="1"/>
          <c:extLst>
            <c:ext xmlns:c16="http://schemas.microsoft.com/office/drawing/2014/chart" uri="{C3380CC4-5D6E-409C-BE32-E72D297353CC}">
              <c16:uniqueId val="{00000003-6C7C-4A2C-83CB-07DBBDB72B7A}"/>
            </c:ext>
          </c:extLst>
        </c:ser>
        <c:dLbls>
          <c:showLegendKey val="0"/>
          <c:showVal val="0"/>
          <c:showCatName val="0"/>
          <c:showSerName val="0"/>
          <c:showPercent val="0"/>
          <c:showBubbleSize val="0"/>
        </c:dLbls>
        <c:axId val="1970083847"/>
        <c:axId val="589391368"/>
      </c:scatterChart>
      <c:catAx>
        <c:axId val="197008384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391368"/>
        <c:crosses val="autoZero"/>
        <c:auto val="1"/>
        <c:lblAlgn val="ctr"/>
        <c:lblOffset val="100"/>
        <c:noMultiLvlLbl val="0"/>
      </c:catAx>
      <c:valAx>
        <c:axId val="589391368"/>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083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Kuwait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WBGT&amp;ET'!$B$63:$AS$63</c:f>
              <c:numCache>
                <c:formatCode>General</c:formatCode>
                <c:ptCount val="44"/>
                <c:pt idx="0">
                  <c:v>-1.1835534120214495</c:v>
                </c:pt>
                <c:pt idx="1">
                  <c:v>-1.4562044598169672</c:v>
                </c:pt>
                <c:pt idx="2">
                  <c:v>0.72500392254717849</c:v>
                </c:pt>
                <c:pt idx="3">
                  <c:v>0.45235287475166092</c:v>
                </c:pt>
                <c:pt idx="4">
                  <c:v>-0.91090236422593196</c:v>
                </c:pt>
                <c:pt idx="5">
                  <c:v>0.17970182695614331</c:v>
                </c:pt>
                <c:pt idx="6">
                  <c:v>-9.2949220839374291E-2</c:v>
                </c:pt>
                <c:pt idx="7">
                  <c:v>0.99765497034270101</c:v>
                </c:pt>
                <c:pt idx="8">
                  <c:v>0.99765497034270101</c:v>
                </c:pt>
                <c:pt idx="9">
                  <c:v>-0.63825131643041433</c:v>
                </c:pt>
                <c:pt idx="10">
                  <c:v>-0.36560026863489192</c:v>
                </c:pt>
                <c:pt idx="11">
                  <c:v>-2.5468086509990426</c:v>
                </c:pt>
                <c:pt idx="12">
                  <c:v>-3.3647617943856001</c:v>
                </c:pt>
                <c:pt idx="13">
                  <c:v>-1.7288555076124847</c:v>
                </c:pt>
                <c:pt idx="14">
                  <c:v>-0.63825131643041433</c:v>
                </c:pt>
                <c:pt idx="15">
                  <c:v>-1.4562044598169672</c:v>
                </c:pt>
                <c:pt idx="16">
                  <c:v>0.99765497034270101</c:v>
                </c:pt>
                <c:pt idx="17">
                  <c:v>0.17970182695614331</c:v>
                </c:pt>
                <c:pt idx="18">
                  <c:v>0.72500392254717849</c:v>
                </c:pt>
                <c:pt idx="19">
                  <c:v>0.72500392254717849</c:v>
                </c:pt>
                <c:pt idx="20">
                  <c:v>0.17970182695614331</c:v>
                </c:pt>
                <c:pt idx="21">
                  <c:v>0.72500392254717849</c:v>
                </c:pt>
                <c:pt idx="22">
                  <c:v>0.17970182695614331</c:v>
                </c:pt>
                <c:pt idx="23">
                  <c:v>0.45235287475166092</c:v>
                </c:pt>
                <c:pt idx="24">
                  <c:v>-9.2949220839374291E-2</c:v>
                </c:pt>
                <c:pt idx="25">
                  <c:v>-0.36560026863489192</c:v>
                </c:pt>
                <c:pt idx="26">
                  <c:v>0.99765497034270101</c:v>
                </c:pt>
                <c:pt idx="27">
                  <c:v>0.72500392254717849</c:v>
                </c:pt>
                <c:pt idx="28">
                  <c:v>0.17970182695614331</c:v>
                </c:pt>
                <c:pt idx="29">
                  <c:v>0.45235287475166092</c:v>
                </c:pt>
                <c:pt idx="30">
                  <c:v>-9.2949220839374291E-2</c:v>
                </c:pt>
                <c:pt idx="31">
                  <c:v>-9.2949220839374291E-2</c:v>
                </c:pt>
                <c:pt idx="32">
                  <c:v>-9.2949220839374291E-2</c:v>
                </c:pt>
                <c:pt idx="33">
                  <c:v>-1.4562044598169672</c:v>
                </c:pt>
                <c:pt idx="34">
                  <c:v>0.72500392254717849</c:v>
                </c:pt>
                <c:pt idx="35">
                  <c:v>0.99765497034270101</c:v>
                </c:pt>
                <c:pt idx="36">
                  <c:v>0.72500392254717849</c:v>
                </c:pt>
                <c:pt idx="37">
                  <c:v>0.99765497034270101</c:v>
                </c:pt>
                <c:pt idx="38">
                  <c:v>0.72500392254717849</c:v>
                </c:pt>
                <c:pt idx="39">
                  <c:v>0.99765497034270101</c:v>
                </c:pt>
                <c:pt idx="40">
                  <c:v>0.72500392254717849</c:v>
                </c:pt>
                <c:pt idx="41">
                  <c:v>0.99765497034270101</c:v>
                </c:pt>
                <c:pt idx="42">
                  <c:v>-9.2949220839374291E-2</c:v>
                </c:pt>
                <c:pt idx="43">
                  <c:v>-9.2949220839374291E-2</c:v>
                </c:pt>
              </c:numCache>
            </c:numRef>
          </c:val>
          <c:extLst>
            <c:ext xmlns:c16="http://schemas.microsoft.com/office/drawing/2014/chart" uri="{C3380CC4-5D6E-409C-BE32-E72D297353CC}">
              <c16:uniqueId val="{00000001-E129-4837-ACD0-62293633256D}"/>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WBGT&amp;ET'!$B$63:$T$63</c:f>
              <c:numCache>
                <c:formatCode>General</c:formatCode>
                <c:ptCount val="19"/>
                <c:pt idx="0">
                  <c:v>-1.1835534120214495</c:v>
                </c:pt>
                <c:pt idx="1">
                  <c:v>-1.4562044598169672</c:v>
                </c:pt>
                <c:pt idx="2">
                  <c:v>0.72500392254717849</c:v>
                </c:pt>
                <c:pt idx="3">
                  <c:v>0.45235287475166092</c:v>
                </c:pt>
                <c:pt idx="4">
                  <c:v>-0.91090236422593196</c:v>
                </c:pt>
                <c:pt idx="5">
                  <c:v>0.17970182695614331</c:v>
                </c:pt>
                <c:pt idx="6">
                  <c:v>-9.2949220839374291E-2</c:v>
                </c:pt>
                <c:pt idx="7">
                  <c:v>0.99765497034270101</c:v>
                </c:pt>
                <c:pt idx="8">
                  <c:v>0.99765497034270101</c:v>
                </c:pt>
                <c:pt idx="9">
                  <c:v>-0.63825131643041433</c:v>
                </c:pt>
                <c:pt idx="10">
                  <c:v>-0.36560026863489192</c:v>
                </c:pt>
                <c:pt idx="11">
                  <c:v>-2.5468086509990426</c:v>
                </c:pt>
                <c:pt idx="12">
                  <c:v>-3.3647617943856001</c:v>
                </c:pt>
                <c:pt idx="13">
                  <c:v>-1.7288555076124847</c:v>
                </c:pt>
                <c:pt idx="14">
                  <c:v>-0.63825131643041433</c:v>
                </c:pt>
                <c:pt idx="15">
                  <c:v>-1.4562044598169672</c:v>
                </c:pt>
                <c:pt idx="16">
                  <c:v>0.99765497034270101</c:v>
                </c:pt>
                <c:pt idx="17">
                  <c:v>0.17970182695614331</c:v>
                </c:pt>
                <c:pt idx="18">
                  <c:v>0.72500392254717849</c:v>
                </c:pt>
              </c:numCache>
            </c:numRef>
          </c:val>
          <c:extLst>
            <c:ext xmlns:c16="http://schemas.microsoft.com/office/drawing/2014/chart" uri="{C3380CC4-5D6E-409C-BE32-E72D297353CC}">
              <c16:uniqueId val="{00000001-1ADE-4B93-8FE6-1C66F1CCEBB2}"/>
            </c:ext>
          </c:extLst>
        </c:ser>
        <c:dLbls>
          <c:showLegendKey val="0"/>
          <c:showVal val="0"/>
          <c:showCatName val="0"/>
          <c:showSerName val="0"/>
          <c:showPercent val="0"/>
          <c:showBubbleSize val="0"/>
        </c:dLbls>
        <c:gapWidth val="219"/>
        <c:axId val="96084999"/>
        <c:axId val="96087047"/>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WBGT&amp;ET'!$AB$98:$AB$141</c:f>
              <c:numCache>
                <c:formatCode>General</c:formatCode>
                <c:ptCount val="44"/>
                <c:pt idx="18">
                  <c:v>0.32229999999999998</c:v>
                </c:pt>
                <c:pt idx="19">
                  <c:v>0.32649999999999996</c:v>
                </c:pt>
                <c:pt idx="20">
                  <c:v>0.33069999999999999</c:v>
                </c:pt>
                <c:pt idx="21">
                  <c:v>0.33489999999999998</c:v>
                </c:pt>
                <c:pt idx="22">
                  <c:v>0.33909999999999996</c:v>
                </c:pt>
                <c:pt idx="23">
                  <c:v>0.34329999999999999</c:v>
                </c:pt>
                <c:pt idx="24">
                  <c:v>0.34749999999999998</c:v>
                </c:pt>
                <c:pt idx="25">
                  <c:v>0.35169999999999996</c:v>
                </c:pt>
                <c:pt idx="26">
                  <c:v>0.35589999999999999</c:v>
                </c:pt>
                <c:pt idx="27">
                  <c:v>0.36009999999999998</c:v>
                </c:pt>
                <c:pt idx="28">
                  <c:v>0.36429999999999996</c:v>
                </c:pt>
                <c:pt idx="29">
                  <c:v>0.36849999999999999</c:v>
                </c:pt>
                <c:pt idx="30">
                  <c:v>0.37269999999999998</c:v>
                </c:pt>
                <c:pt idx="31">
                  <c:v>0.37689999999999996</c:v>
                </c:pt>
                <c:pt idx="32">
                  <c:v>0.38109999999999999</c:v>
                </c:pt>
                <c:pt idx="33">
                  <c:v>0.38529999999999998</c:v>
                </c:pt>
                <c:pt idx="34">
                  <c:v>0.38949999999999996</c:v>
                </c:pt>
                <c:pt idx="35">
                  <c:v>0.39369999999999994</c:v>
                </c:pt>
                <c:pt idx="36">
                  <c:v>0.39789999999999998</c:v>
                </c:pt>
                <c:pt idx="37">
                  <c:v>0.40209999999999996</c:v>
                </c:pt>
                <c:pt idx="38">
                  <c:v>0.40629999999999999</c:v>
                </c:pt>
                <c:pt idx="39">
                  <c:v>0.41049999999999998</c:v>
                </c:pt>
                <c:pt idx="40">
                  <c:v>0.41469999999999996</c:v>
                </c:pt>
                <c:pt idx="41">
                  <c:v>0.41889999999999994</c:v>
                </c:pt>
                <c:pt idx="42">
                  <c:v>0.42309999999999998</c:v>
                </c:pt>
                <c:pt idx="43">
                  <c:v>0.42729999999999996</c:v>
                </c:pt>
              </c:numCache>
            </c:numRef>
          </c:yVal>
          <c:smooth val="1"/>
          <c:extLst>
            <c:ext xmlns:c16="http://schemas.microsoft.com/office/drawing/2014/chart" uri="{C3380CC4-5D6E-409C-BE32-E72D297353CC}">
              <c16:uniqueId val="{00000003-1ADE-4B93-8FE6-1C66F1CCEBB2}"/>
            </c:ext>
          </c:extLst>
        </c:ser>
        <c:dLbls>
          <c:showLegendKey val="0"/>
          <c:showVal val="0"/>
          <c:showCatName val="0"/>
          <c:showSerName val="0"/>
          <c:showPercent val="0"/>
          <c:showBubbleSize val="0"/>
        </c:dLbls>
        <c:axId val="96084999"/>
        <c:axId val="96087047"/>
      </c:scatterChart>
      <c:catAx>
        <c:axId val="96084999"/>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6087047"/>
        <c:crosses val="autoZero"/>
        <c:auto val="1"/>
        <c:lblAlgn val="ctr"/>
        <c:lblOffset val="100"/>
        <c:noMultiLvlLbl val="0"/>
      </c:catAx>
      <c:valAx>
        <c:axId val="96087047"/>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6084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Manama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WBGT&amp;ET'!$B$64:$AS$64</c:f>
              <c:numCache>
                <c:formatCode>General</c:formatCode>
                <c:ptCount val="44"/>
                <c:pt idx="0">
                  <c:v>-3.1450273186125303E-2</c:v>
                </c:pt>
                <c:pt idx="1">
                  <c:v>-0.58497508126187225</c:v>
                </c:pt>
                <c:pt idx="2">
                  <c:v>-0.44659387924293364</c:v>
                </c:pt>
                <c:pt idx="3">
                  <c:v>-0.30821267722399753</c:v>
                </c:pt>
                <c:pt idx="4">
                  <c:v>-1.4152622933754913</c:v>
                </c:pt>
                <c:pt idx="5">
                  <c:v>0.38369333287068547</c:v>
                </c:pt>
                <c:pt idx="6">
                  <c:v>-0.30821267722399753</c:v>
                </c:pt>
                <c:pt idx="7">
                  <c:v>0.24531213085174938</c:v>
                </c:pt>
                <c:pt idx="8">
                  <c:v>-0.30821267722399753</c:v>
                </c:pt>
                <c:pt idx="9">
                  <c:v>-0.58497508126187225</c:v>
                </c:pt>
                <c:pt idx="10">
                  <c:v>-1.0001186873186805</c:v>
                </c:pt>
                <c:pt idx="11">
                  <c:v>-4.4596487377920955</c:v>
                </c:pt>
                <c:pt idx="12">
                  <c:v>-1.2768810913565551</c:v>
                </c:pt>
                <c:pt idx="13">
                  <c:v>-0.72335628328080837</c:v>
                </c:pt>
                <c:pt idx="14">
                  <c:v>-0.86173748529974448</c:v>
                </c:pt>
                <c:pt idx="15">
                  <c:v>-3.1450273186125303E-2</c:v>
                </c:pt>
                <c:pt idx="16">
                  <c:v>1.2139805449843046</c:v>
                </c:pt>
                <c:pt idx="17">
                  <c:v>-0.30821267722399753</c:v>
                </c:pt>
                <c:pt idx="18">
                  <c:v>0.1069309288328108</c:v>
                </c:pt>
                <c:pt idx="19">
                  <c:v>0.52207453488962163</c:v>
                </c:pt>
                <c:pt idx="20">
                  <c:v>0.79883693892749386</c:v>
                </c:pt>
                <c:pt idx="21">
                  <c:v>0.66045573690855774</c:v>
                </c:pt>
                <c:pt idx="22">
                  <c:v>0.52207453488962163</c:v>
                </c:pt>
                <c:pt idx="23">
                  <c:v>-3.1450273186125303E-2</c:v>
                </c:pt>
                <c:pt idx="24">
                  <c:v>-0.72335628328080837</c:v>
                </c:pt>
                <c:pt idx="25">
                  <c:v>-0.16983147520506142</c:v>
                </c:pt>
                <c:pt idx="26">
                  <c:v>1.3523617470032407</c:v>
                </c:pt>
                <c:pt idx="27">
                  <c:v>0.66045573690855774</c:v>
                </c:pt>
                <c:pt idx="28">
                  <c:v>0.79883693892749386</c:v>
                </c:pt>
                <c:pt idx="29">
                  <c:v>-0.58497508126187225</c:v>
                </c:pt>
                <c:pt idx="30">
                  <c:v>0.79883693892749386</c:v>
                </c:pt>
                <c:pt idx="31">
                  <c:v>0.66045573690855774</c:v>
                </c:pt>
                <c:pt idx="32">
                  <c:v>0.79883693892749386</c:v>
                </c:pt>
                <c:pt idx="33">
                  <c:v>-0.30821267722399753</c:v>
                </c:pt>
                <c:pt idx="34">
                  <c:v>0.79883693892749386</c:v>
                </c:pt>
                <c:pt idx="35">
                  <c:v>0.66045573690855774</c:v>
                </c:pt>
                <c:pt idx="36">
                  <c:v>1.2139805449843046</c:v>
                </c:pt>
                <c:pt idx="37">
                  <c:v>1.4907429490221769</c:v>
                </c:pt>
                <c:pt idx="38">
                  <c:v>0.24531213085174938</c:v>
                </c:pt>
                <c:pt idx="39">
                  <c:v>-3.1450273186125303E-2</c:v>
                </c:pt>
                <c:pt idx="40">
                  <c:v>0.1069309288328108</c:v>
                </c:pt>
                <c:pt idx="41">
                  <c:v>1.3523617470032407</c:v>
                </c:pt>
                <c:pt idx="42">
                  <c:v>-1.1384998893376166</c:v>
                </c:pt>
                <c:pt idx="43">
                  <c:v>0.24531213085174938</c:v>
                </c:pt>
              </c:numCache>
            </c:numRef>
          </c:val>
          <c:extLst>
            <c:ext xmlns:c16="http://schemas.microsoft.com/office/drawing/2014/chart" uri="{C3380CC4-5D6E-409C-BE32-E72D297353CC}">
              <c16:uniqueId val="{00000001-AFFE-4DA2-91E0-9AD2DA5C9053}"/>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WBGT&amp;ET'!$B$64:$T$64</c:f>
              <c:numCache>
                <c:formatCode>General</c:formatCode>
                <c:ptCount val="19"/>
                <c:pt idx="0">
                  <c:v>-3.1450273186125303E-2</c:v>
                </c:pt>
                <c:pt idx="1">
                  <c:v>-0.58497508126187225</c:v>
                </c:pt>
                <c:pt idx="2">
                  <c:v>-0.44659387924293364</c:v>
                </c:pt>
                <c:pt idx="3">
                  <c:v>-0.30821267722399753</c:v>
                </c:pt>
                <c:pt idx="4">
                  <c:v>-1.4152622933754913</c:v>
                </c:pt>
                <c:pt idx="5">
                  <c:v>0.38369333287068547</c:v>
                </c:pt>
                <c:pt idx="6">
                  <c:v>-0.30821267722399753</c:v>
                </c:pt>
                <c:pt idx="7">
                  <c:v>0.24531213085174938</c:v>
                </c:pt>
                <c:pt idx="8">
                  <c:v>-0.30821267722399753</c:v>
                </c:pt>
                <c:pt idx="9">
                  <c:v>-0.58497508126187225</c:v>
                </c:pt>
                <c:pt idx="10">
                  <c:v>-1.0001186873186805</c:v>
                </c:pt>
                <c:pt idx="11">
                  <c:v>-4.4596487377920955</c:v>
                </c:pt>
                <c:pt idx="12">
                  <c:v>-1.2768810913565551</c:v>
                </c:pt>
                <c:pt idx="13">
                  <c:v>-0.72335628328080837</c:v>
                </c:pt>
                <c:pt idx="14">
                  <c:v>-0.86173748529974448</c:v>
                </c:pt>
                <c:pt idx="15">
                  <c:v>-3.1450273186125303E-2</c:v>
                </c:pt>
                <c:pt idx="16">
                  <c:v>1.2139805449843046</c:v>
                </c:pt>
                <c:pt idx="17">
                  <c:v>-0.30821267722399753</c:v>
                </c:pt>
                <c:pt idx="18">
                  <c:v>0.1069309288328108</c:v>
                </c:pt>
              </c:numCache>
            </c:numRef>
          </c:val>
          <c:extLst>
            <c:ext xmlns:c16="http://schemas.microsoft.com/office/drawing/2014/chart" uri="{C3380CC4-5D6E-409C-BE32-E72D297353CC}">
              <c16:uniqueId val="{00000001-F6C4-45C3-950E-14AFB2CB0CC0}"/>
            </c:ext>
          </c:extLst>
        </c:ser>
        <c:dLbls>
          <c:showLegendKey val="0"/>
          <c:showVal val="0"/>
          <c:showCatName val="0"/>
          <c:showSerName val="0"/>
          <c:showPercent val="0"/>
          <c:showBubbleSize val="0"/>
        </c:dLbls>
        <c:gapWidth val="219"/>
        <c:axId val="1970125831"/>
        <c:axId val="197012839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WBGT&amp;ET'!$AC$98:$AC$142</c:f>
              <c:numCache>
                <c:formatCode>General</c:formatCode>
                <c:ptCount val="45"/>
                <c:pt idx="18">
                  <c:v>0.42330000000000001</c:v>
                </c:pt>
                <c:pt idx="19">
                  <c:v>0.42270000000000002</c:v>
                </c:pt>
                <c:pt idx="20">
                  <c:v>0.42210000000000003</c:v>
                </c:pt>
                <c:pt idx="21">
                  <c:v>0.42149999999999999</c:v>
                </c:pt>
                <c:pt idx="22">
                  <c:v>0.4209</c:v>
                </c:pt>
                <c:pt idx="23">
                  <c:v>0.42030000000000001</c:v>
                </c:pt>
                <c:pt idx="24">
                  <c:v>0.41970000000000002</c:v>
                </c:pt>
                <c:pt idx="25">
                  <c:v>0.41910000000000003</c:v>
                </c:pt>
                <c:pt idx="26">
                  <c:v>0.41849999999999998</c:v>
                </c:pt>
                <c:pt idx="27">
                  <c:v>0.41789999999999999</c:v>
                </c:pt>
                <c:pt idx="28">
                  <c:v>0.4173</c:v>
                </c:pt>
                <c:pt idx="29">
                  <c:v>0.41670000000000001</c:v>
                </c:pt>
                <c:pt idx="30">
                  <c:v>0.41610000000000003</c:v>
                </c:pt>
                <c:pt idx="31">
                  <c:v>0.41550000000000004</c:v>
                </c:pt>
                <c:pt idx="32">
                  <c:v>0.41489999999999999</c:v>
                </c:pt>
                <c:pt idx="33">
                  <c:v>0.4143</c:v>
                </c:pt>
                <c:pt idx="34">
                  <c:v>0.41370000000000001</c:v>
                </c:pt>
                <c:pt idx="35">
                  <c:v>0.41310000000000002</c:v>
                </c:pt>
                <c:pt idx="36">
                  <c:v>0.41250000000000003</c:v>
                </c:pt>
                <c:pt idx="37">
                  <c:v>0.41189999999999999</c:v>
                </c:pt>
                <c:pt idx="38">
                  <c:v>0.4113</c:v>
                </c:pt>
                <c:pt idx="39">
                  <c:v>0.41070000000000001</c:v>
                </c:pt>
                <c:pt idx="40">
                  <c:v>0.41010000000000002</c:v>
                </c:pt>
                <c:pt idx="41">
                  <c:v>0.40950000000000003</c:v>
                </c:pt>
                <c:pt idx="42">
                  <c:v>0.40889999999999999</c:v>
                </c:pt>
                <c:pt idx="43">
                  <c:v>0.4083</c:v>
                </c:pt>
              </c:numCache>
            </c:numRef>
          </c:yVal>
          <c:smooth val="1"/>
          <c:extLst>
            <c:ext xmlns:c16="http://schemas.microsoft.com/office/drawing/2014/chart" uri="{C3380CC4-5D6E-409C-BE32-E72D297353CC}">
              <c16:uniqueId val="{00000003-F6C4-45C3-950E-14AFB2CB0CC0}"/>
            </c:ext>
          </c:extLst>
        </c:ser>
        <c:dLbls>
          <c:showLegendKey val="0"/>
          <c:showVal val="0"/>
          <c:showCatName val="0"/>
          <c:showSerName val="0"/>
          <c:showPercent val="0"/>
          <c:showBubbleSize val="0"/>
        </c:dLbls>
        <c:axId val="1970125831"/>
        <c:axId val="1970128391"/>
      </c:scatterChart>
      <c:catAx>
        <c:axId val="1970125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128391"/>
        <c:crosses val="autoZero"/>
        <c:auto val="1"/>
        <c:lblAlgn val="ctr"/>
        <c:lblOffset val="100"/>
        <c:noMultiLvlLbl val="0"/>
      </c:catAx>
      <c:valAx>
        <c:axId val="1970128391"/>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125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Muscat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WBGT&amp;ET'!$B$65:$AS$65</c:f>
              <c:numCache>
                <c:formatCode>General</c:formatCode>
                <c:ptCount val="44"/>
                <c:pt idx="0">
                  <c:v>0.82789587083291938</c:v>
                </c:pt>
                <c:pt idx="1">
                  <c:v>-0.42822200215490558</c:v>
                </c:pt>
                <c:pt idx="2">
                  <c:v>-1.0562809386488123</c:v>
                </c:pt>
                <c:pt idx="3">
                  <c:v>-1.6843398751427194</c:v>
                </c:pt>
                <c:pt idx="4">
                  <c:v>0.82789587083291938</c:v>
                </c:pt>
                <c:pt idx="5">
                  <c:v>-0.42822200215490558</c:v>
                </c:pt>
                <c:pt idx="6">
                  <c:v>0.19983693433900129</c:v>
                </c:pt>
                <c:pt idx="7">
                  <c:v>0.82789587083291938</c:v>
                </c:pt>
                <c:pt idx="8">
                  <c:v>-0.42822200215490558</c:v>
                </c:pt>
                <c:pt idx="9">
                  <c:v>-2.9404577481305441</c:v>
                </c:pt>
                <c:pt idx="10">
                  <c:v>0.82789587083291938</c:v>
                </c:pt>
                <c:pt idx="11">
                  <c:v>-1.6843398751427194</c:v>
                </c:pt>
                <c:pt idx="12">
                  <c:v>0.19983693433900129</c:v>
                </c:pt>
                <c:pt idx="13">
                  <c:v>0.82789587083291938</c:v>
                </c:pt>
                <c:pt idx="14">
                  <c:v>0.82789587083291938</c:v>
                </c:pt>
                <c:pt idx="15">
                  <c:v>0.82789587083291938</c:v>
                </c:pt>
                <c:pt idx="16">
                  <c:v>-0.42822200215490558</c:v>
                </c:pt>
                <c:pt idx="17">
                  <c:v>-1.0562809386488123</c:v>
                </c:pt>
                <c:pt idx="18">
                  <c:v>0.19983693433900129</c:v>
                </c:pt>
                <c:pt idx="19">
                  <c:v>-1.0562809386488123</c:v>
                </c:pt>
                <c:pt idx="20">
                  <c:v>0.82789587083291938</c:v>
                </c:pt>
                <c:pt idx="21">
                  <c:v>-1.0562809386488123</c:v>
                </c:pt>
                <c:pt idx="22">
                  <c:v>0.19983693433900129</c:v>
                </c:pt>
                <c:pt idx="23">
                  <c:v>-1.0562809386488123</c:v>
                </c:pt>
                <c:pt idx="24">
                  <c:v>-2.3123988116366263</c:v>
                </c:pt>
                <c:pt idx="25">
                  <c:v>-1.6843398751427194</c:v>
                </c:pt>
                <c:pt idx="26">
                  <c:v>0.82789587083291938</c:v>
                </c:pt>
                <c:pt idx="27">
                  <c:v>0.82789587083291938</c:v>
                </c:pt>
                <c:pt idx="28">
                  <c:v>-0.42822200215490558</c:v>
                </c:pt>
                <c:pt idx="29">
                  <c:v>0.82789587083291938</c:v>
                </c:pt>
                <c:pt idx="30">
                  <c:v>0.19983693433900129</c:v>
                </c:pt>
                <c:pt idx="31">
                  <c:v>0.82789587083291938</c:v>
                </c:pt>
                <c:pt idx="32">
                  <c:v>0.19983693433900129</c:v>
                </c:pt>
                <c:pt idx="33">
                  <c:v>0.82789587083291938</c:v>
                </c:pt>
                <c:pt idx="34">
                  <c:v>0.82789587083291938</c:v>
                </c:pt>
                <c:pt idx="35">
                  <c:v>0.82789587083291938</c:v>
                </c:pt>
                <c:pt idx="36">
                  <c:v>-0.42822200215490558</c:v>
                </c:pt>
                <c:pt idx="37">
                  <c:v>0.82789587083291938</c:v>
                </c:pt>
                <c:pt idx="38">
                  <c:v>0.82789587083291938</c:v>
                </c:pt>
                <c:pt idx="39">
                  <c:v>-0.42822200215490558</c:v>
                </c:pt>
                <c:pt idx="40">
                  <c:v>0.82789587083291938</c:v>
                </c:pt>
                <c:pt idx="41">
                  <c:v>0.82789587083291938</c:v>
                </c:pt>
                <c:pt idx="42">
                  <c:v>0.82789587083291938</c:v>
                </c:pt>
                <c:pt idx="43">
                  <c:v>0.82789587083291938</c:v>
                </c:pt>
              </c:numCache>
            </c:numRef>
          </c:val>
          <c:extLst>
            <c:ext xmlns:c16="http://schemas.microsoft.com/office/drawing/2014/chart" uri="{C3380CC4-5D6E-409C-BE32-E72D297353CC}">
              <c16:uniqueId val="{00000001-0368-4F0A-80CD-A3E1461AA8A7}"/>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WBGT&amp;ET'!$B$65:$T$65</c:f>
              <c:numCache>
                <c:formatCode>General</c:formatCode>
                <c:ptCount val="19"/>
                <c:pt idx="0">
                  <c:v>0.82789587083291938</c:v>
                </c:pt>
                <c:pt idx="1">
                  <c:v>-0.42822200215490558</c:v>
                </c:pt>
                <c:pt idx="2">
                  <c:v>-1.0562809386488123</c:v>
                </c:pt>
                <c:pt idx="3">
                  <c:v>-1.6843398751427194</c:v>
                </c:pt>
                <c:pt idx="4">
                  <c:v>0.82789587083291938</c:v>
                </c:pt>
                <c:pt idx="5">
                  <c:v>-0.42822200215490558</c:v>
                </c:pt>
                <c:pt idx="6">
                  <c:v>0.19983693433900129</c:v>
                </c:pt>
                <c:pt idx="7">
                  <c:v>0.82789587083291938</c:v>
                </c:pt>
                <c:pt idx="8">
                  <c:v>-0.42822200215490558</c:v>
                </c:pt>
                <c:pt idx="9">
                  <c:v>-2.9404577481305441</c:v>
                </c:pt>
                <c:pt idx="10">
                  <c:v>0.82789587083291938</c:v>
                </c:pt>
                <c:pt idx="11">
                  <c:v>-1.6843398751427194</c:v>
                </c:pt>
                <c:pt idx="12">
                  <c:v>0.19983693433900129</c:v>
                </c:pt>
                <c:pt idx="13">
                  <c:v>0.82789587083291938</c:v>
                </c:pt>
                <c:pt idx="14">
                  <c:v>0.82789587083291938</c:v>
                </c:pt>
                <c:pt idx="15">
                  <c:v>0.82789587083291938</c:v>
                </c:pt>
                <c:pt idx="16">
                  <c:v>-0.42822200215490558</c:v>
                </c:pt>
                <c:pt idx="17">
                  <c:v>-1.0562809386488123</c:v>
                </c:pt>
                <c:pt idx="18">
                  <c:v>0.19983693433900129</c:v>
                </c:pt>
              </c:numCache>
            </c:numRef>
          </c:val>
          <c:extLst>
            <c:ext xmlns:c16="http://schemas.microsoft.com/office/drawing/2014/chart" uri="{C3380CC4-5D6E-409C-BE32-E72D297353CC}">
              <c16:uniqueId val="{00000001-5F43-4C0B-B66E-53E786FDB12D}"/>
            </c:ext>
          </c:extLst>
        </c:ser>
        <c:dLbls>
          <c:showLegendKey val="0"/>
          <c:showVal val="0"/>
          <c:showCatName val="0"/>
          <c:showSerName val="0"/>
          <c:showPercent val="0"/>
          <c:showBubbleSize val="0"/>
        </c:dLbls>
        <c:gapWidth val="219"/>
        <c:axId val="20621831"/>
        <c:axId val="89067015"/>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WBGT&amp;ET'!$AD$98:$AD$141</c:f>
              <c:numCache>
                <c:formatCode>General</c:formatCode>
                <c:ptCount val="44"/>
                <c:pt idx="18">
                  <c:v>-0.64270000000000005</c:v>
                </c:pt>
                <c:pt idx="19">
                  <c:v>-0.58390000000000009</c:v>
                </c:pt>
                <c:pt idx="20">
                  <c:v>-0.52510000000000001</c:v>
                </c:pt>
                <c:pt idx="21">
                  <c:v>-0.46630000000000005</c:v>
                </c:pt>
                <c:pt idx="22">
                  <c:v>-0.40750000000000008</c:v>
                </c:pt>
                <c:pt idx="23">
                  <c:v>-0.34870000000000007</c:v>
                </c:pt>
                <c:pt idx="24">
                  <c:v>-0.28990000000000005</c:v>
                </c:pt>
                <c:pt idx="25">
                  <c:v>-0.23110000000000008</c:v>
                </c:pt>
                <c:pt idx="26">
                  <c:v>-0.17230000000000006</c:v>
                </c:pt>
                <c:pt idx="27">
                  <c:v>-0.11350000000000005</c:v>
                </c:pt>
                <c:pt idx="28">
                  <c:v>-5.4700000000000082E-2</c:v>
                </c:pt>
                <c:pt idx="29">
                  <c:v>4.0999999999998815E-3</c:v>
                </c:pt>
                <c:pt idx="30">
                  <c:v>6.2899999999999956E-2</c:v>
                </c:pt>
                <c:pt idx="31">
                  <c:v>0.12169999999999992</c:v>
                </c:pt>
                <c:pt idx="32">
                  <c:v>0.18049999999999988</c:v>
                </c:pt>
                <c:pt idx="33">
                  <c:v>0.23929999999999996</c:v>
                </c:pt>
                <c:pt idx="34">
                  <c:v>0.29809999999999992</c:v>
                </c:pt>
                <c:pt idx="35">
                  <c:v>0.35689999999999988</c:v>
                </c:pt>
                <c:pt idx="36">
                  <c:v>0.41569999999999996</c:v>
                </c:pt>
                <c:pt idx="37">
                  <c:v>0.47449999999999992</c:v>
                </c:pt>
                <c:pt idx="38">
                  <c:v>0.53329999999999989</c:v>
                </c:pt>
                <c:pt idx="39">
                  <c:v>0.59209999999999985</c:v>
                </c:pt>
                <c:pt idx="40">
                  <c:v>0.65089999999999981</c:v>
                </c:pt>
                <c:pt idx="41">
                  <c:v>0.7097</c:v>
                </c:pt>
                <c:pt idx="42">
                  <c:v>0.76849999999999996</c:v>
                </c:pt>
                <c:pt idx="43">
                  <c:v>0.82729999999999992</c:v>
                </c:pt>
              </c:numCache>
            </c:numRef>
          </c:yVal>
          <c:smooth val="1"/>
          <c:extLst>
            <c:ext xmlns:c16="http://schemas.microsoft.com/office/drawing/2014/chart" uri="{C3380CC4-5D6E-409C-BE32-E72D297353CC}">
              <c16:uniqueId val="{00000003-5F43-4C0B-B66E-53E786FDB12D}"/>
            </c:ext>
          </c:extLst>
        </c:ser>
        <c:dLbls>
          <c:showLegendKey val="0"/>
          <c:showVal val="0"/>
          <c:showCatName val="0"/>
          <c:showSerName val="0"/>
          <c:showPercent val="0"/>
          <c:showBubbleSize val="0"/>
        </c:dLbls>
        <c:axId val="20621831"/>
        <c:axId val="89067015"/>
      </c:scatterChart>
      <c:catAx>
        <c:axId val="20621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9067015"/>
        <c:crosses val="autoZero"/>
        <c:auto val="1"/>
        <c:lblAlgn val="ctr"/>
        <c:lblOffset val="100"/>
        <c:noMultiLvlLbl val="0"/>
      </c:catAx>
      <c:valAx>
        <c:axId val="89067015"/>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0621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Nicosia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WBGT&amp;ET'!$B$66:$AS$66</c:f>
              <c:numCache>
                <c:formatCode>General</c:formatCode>
                <c:ptCount val="44"/>
                <c:pt idx="0">
                  <c:v>-1.0674471051362358</c:v>
                </c:pt>
                <c:pt idx="1">
                  <c:v>-1.3405149692408547</c:v>
                </c:pt>
                <c:pt idx="2">
                  <c:v>-1.4315375906090604</c:v>
                </c:pt>
                <c:pt idx="3">
                  <c:v>-1.9776733188182973</c:v>
                </c:pt>
                <c:pt idx="4">
                  <c:v>-2.1597185615547096</c:v>
                </c:pt>
                <c:pt idx="5">
                  <c:v>-0.88540186239982421</c:v>
                </c:pt>
                <c:pt idx="6">
                  <c:v>-0.52131137692699969</c:v>
                </c:pt>
                <c:pt idx="7">
                  <c:v>-0.52131137692699969</c:v>
                </c:pt>
                <c:pt idx="8">
                  <c:v>-0.52131137692699969</c:v>
                </c:pt>
                <c:pt idx="9">
                  <c:v>-0.70335661966341279</c:v>
                </c:pt>
                <c:pt idx="10">
                  <c:v>-0.24824351282238241</c:v>
                </c:pt>
                <c:pt idx="11">
                  <c:v>-1.158469726504443</c:v>
                </c:pt>
                <c:pt idx="12">
                  <c:v>-2.3417638042911211</c:v>
                </c:pt>
                <c:pt idx="13">
                  <c:v>-0.7943792410316185</c:v>
                </c:pt>
                <c:pt idx="14">
                  <c:v>1.2991410504371217</c:v>
                </c:pt>
                <c:pt idx="15">
                  <c:v>0.47993745812326682</c:v>
                </c:pt>
                <c:pt idx="16">
                  <c:v>0.11584697265044221</c:v>
                </c:pt>
                <c:pt idx="17">
                  <c:v>-0.97642448376803004</c:v>
                </c:pt>
                <c:pt idx="18">
                  <c:v>2.4824351282236461E-2</c:v>
                </c:pt>
                <c:pt idx="19">
                  <c:v>0.84402794359609146</c:v>
                </c:pt>
                <c:pt idx="20">
                  <c:v>0.11584697265044221</c:v>
                </c:pt>
                <c:pt idx="21">
                  <c:v>1.2991410504371217</c:v>
                </c:pt>
                <c:pt idx="22">
                  <c:v>-0.24824351282238241</c:v>
                </c:pt>
                <c:pt idx="23">
                  <c:v>0.38891483675506106</c:v>
                </c:pt>
                <c:pt idx="24">
                  <c:v>0.20686959401864796</c:v>
                </c:pt>
                <c:pt idx="25">
                  <c:v>-0.15722089145417503</c:v>
                </c:pt>
                <c:pt idx="26">
                  <c:v>0.93505056496429717</c:v>
                </c:pt>
                <c:pt idx="27">
                  <c:v>0.47993745812326682</c:v>
                </c:pt>
                <c:pt idx="28">
                  <c:v>0.66198270085967836</c:v>
                </c:pt>
                <c:pt idx="29">
                  <c:v>0.57096007949147254</c:v>
                </c:pt>
                <c:pt idx="30">
                  <c:v>1.1170958077007087</c:v>
                </c:pt>
                <c:pt idx="31">
                  <c:v>0.29789221538685534</c:v>
                </c:pt>
                <c:pt idx="32">
                  <c:v>1.1170958077007087</c:v>
                </c:pt>
                <c:pt idx="33">
                  <c:v>0.57096007949147254</c:v>
                </c:pt>
                <c:pt idx="34">
                  <c:v>-0.33926613419058815</c:v>
                </c:pt>
                <c:pt idx="35">
                  <c:v>-0.33926613419058815</c:v>
                </c:pt>
                <c:pt idx="36">
                  <c:v>0.38891483675506106</c:v>
                </c:pt>
                <c:pt idx="37">
                  <c:v>0.93505056496429717</c:v>
                </c:pt>
                <c:pt idx="38">
                  <c:v>1.9362994000145637</c:v>
                </c:pt>
                <c:pt idx="39">
                  <c:v>1.9362994000145637</c:v>
                </c:pt>
                <c:pt idx="40">
                  <c:v>1.1170958077007087</c:v>
                </c:pt>
                <c:pt idx="41">
                  <c:v>-6.6198270085969291E-2</c:v>
                </c:pt>
                <c:pt idx="42">
                  <c:v>0.47993745812326682</c:v>
                </c:pt>
                <c:pt idx="43">
                  <c:v>0.47993745812326682</c:v>
                </c:pt>
              </c:numCache>
            </c:numRef>
          </c:val>
          <c:extLst>
            <c:ext xmlns:c16="http://schemas.microsoft.com/office/drawing/2014/chart" uri="{C3380CC4-5D6E-409C-BE32-E72D297353CC}">
              <c16:uniqueId val="{00000001-4426-4B88-91DB-E80E3D9B6D8B}"/>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WBGT&amp;ET'!$B$66:$T$66</c:f>
              <c:numCache>
                <c:formatCode>General</c:formatCode>
                <c:ptCount val="19"/>
                <c:pt idx="0">
                  <c:v>-1.0674471051362358</c:v>
                </c:pt>
                <c:pt idx="1">
                  <c:v>-1.3405149692408547</c:v>
                </c:pt>
                <c:pt idx="2">
                  <c:v>-1.4315375906090604</c:v>
                </c:pt>
                <c:pt idx="3">
                  <c:v>-1.9776733188182973</c:v>
                </c:pt>
                <c:pt idx="4">
                  <c:v>-2.1597185615547096</c:v>
                </c:pt>
                <c:pt idx="5">
                  <c:v>-0.88540186239982421</c:v>
                </c:pt>
                <c:pt idx="6">
                  <c:v>-0.52131137692699969</c:v>
                </c:pt>
                <c:pt idx="7">
                  <c:v>-0.52131137692699969</c:v>
                </c:pt>
                <c:pt idx="8">
                  <c:v>-0.52131137692699969</c:v>
                </c:pt>
                <c:pt idx="9">
                  <c:v>-0.70335661966341279</c:v>
                </c:pt>
                <c:pt idx="10">
                  <c:v>-0.24824351282238241</c:v>
                </c:pt>
                <c:pt idx="11">
                  <c:v>-1.158469726504443</c:v>
                </c:pt>
                <c:pt idx="12">
                  <c:v>-2.3417638042911211</c:v>
                </c:pt>
                <c:pt idx="13">
                  <c:v>-0.7943792410316185</c:v>
                </c:pt>
                <c:pt idx="14">
                  <c:v>1.2991410504371217</c:v>
                </c:pt>
                <c:pt idx="15">
                  <c:v>0.47993745812326682</c:v>
                </c:pt>
                <c:pt idx="16">
                  <c:v>0.11584697265044221</c:v>
                </c:pt>
                <c:pt idx="17">
                  <c:v>-0.97642448376803004</c:v>
                </c:pt>
                <c:pt idx="18">
                  <c:v>2.4824351282236461E-2</c:v>
                </c:pt>
              </c:numCache>
            </c:numRef>
          </c:val>
          <c:extLst>
            <c:ext xmlns:c16="http://schemas.microsoft.com/office/drawing/2014/chart" uri="{C3380CC4-5D6E-409C-BE32-E72D297353CC}">
              <c16:uniqueId val="{00000001-2B9A-4CC3-890A-AC73A7E3E1C7}"/>
            </c:ext>
          </c:extLst>
        </c:ser>
        <c:dLbls>
          <c:showLegendKey val="0"/>
          <c:showVal val="0"/>
          <c:showCatName val="0"/>
          <c:showSerName val="0"/>
          <c:showPercent val="0"/>
          <c:showBubbleSize val="0"/>
        </c:dLbls>
        <c:gapWidth val="219"/>
        <c:axId val="64279047"/>
        <c:axId val="64281095"/>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WBGT&amp;ET'!$AE$98:$AE$141</c:f>
              <c:numCache>
                <c:formatCode>General</c:formatCode>
                <c:ptCount val="44"/>
                <c:pt idx="18">
                  <c:v>0.315</c:v>
                </c:pt>
                <c:pt idx="19">
                  <c:v>0.3337</c:v>
                </c:pt>
                <c:pt idx="20">
                  <c:v>0.35239999999999999</c:v>
                </c:pt>
                <c:pt idx="21">
                  <c:v>0.37109999999999999</c:v>
                </c:pt>
                <c:pt idx="22">
                  <c:v>0.38980000000000004</c:v>
                </c:pt>
                <c:pt idx="23">
                  <c:v>0.40849999999999997</c:v>
                </c:pt>
                <c:pt idx="24">
                  <c:v>0.42720000000000002</c:v>
                </c:pt>
                <c:pt idx="25">
                  <c:v>0.44590000000000002</c:v>
                </c:pt>
                <c:pt idx="26">
                  <c:v>0.46460000000000001</c:v>
                </c:pt>
                <c:pt idx="27">
                  <c:v>0.48330000000000001</c:v>
                </c:pt>
                <c:pt idx="28">
                  <c:v>0.502</c:v>
                </c:pt>
                <c:pt idx="29">
                  <c:v>0.52070000000000005</c:v>
                </c:pt>
                <c:pt idx="30">
                  <c:v>0.53939999999999999</c:v>
                </c:pt>
                <c:pt idx="31">
                  <c:v>0.55810000000000004</c:v>
                </c:pt>
                <c:pt idx="32">
                  <c:v>0.57679999999999998</c:v>
                </c:pt>
                <c:pt idx="33">
                  <c:v>0.59550000000000003</c:v>
                </c:pt>
                <c:pt idx="34">
                  <c:v>0.61420000000000008</c:v>
                </c:pt>
                <c:pt idx="35">
                  <c:v>0.63290000000000002</c:v>
                </c:pt>
                <c:pt idx="36">
                  <c:v>0.65159999999999996</c:v>
                </c:pt>
                <c:pt idx="37">
                  <c:v>0.67030000000000001</c:v>
                </c:pt>
                <c:pt idx="38">
                  <c:v>0.68900000000000006</c:v>
                </c:pt>
                <c:pt idx="39">
                  <c:v>0.7077</c:v>
                </c:pt>
                <c:pt idx="40">
                  <c:v>0.72640000000000005</c:v>
                </c:pt>
                <c:pt idx="41">
                  <c:v>0.7451000000000001</c:v>
                </c:pt>
                <c:pt idx="42">
                  <c:v>0.76380000000000003</c:v>
                </c:pt>
                <c:pt idx="43">
                  <c:v>0.78249999999999997</c:v>
                </c:pt>
              </c:numCache>
            </c:numRef>
          </c:yVal>
          <c:smooth val="1"/>
          <c:extLst>
            <c:ext xmlns:c16="http://schemas.microsoft.com/office/drawing/2014/chart" uri="{C3380CC4-5D6E-409C-BE32-E72D297353CC}">
              <c16:uniqueId val="{00000003-2B9A-4CC3-890A-AC73A7E3E1C7}"/>
            </c:ext>
          </c:extLst>
        </c:ser>
        <c:dLbls>
          <c:showLegendKey val="0"/>
          <c:showVal val="0"/>
          <c:showCatName val="0"/>
          <c:showSerName val="0"/>
          <c:showPercent val="0"/>
          <c:showBubbleSize val="0"/>
        </c:dLbls>
        <c:axId val="64279047"/>
        <c:axId val="64281095"/>
      </c:scatterChart>
      <c:catAx>
        <c:axId val="6427904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4281095"/>
        <c:crosses val="autoZero"/>
        <c:auto val="1"/>
        <c:lblAlgn val="ctr"/>
        <c:lblOffset val="100"/>
        <c:noMultiLvlLbl val="0"/>
      </c:catAx>
      <c:valAx>
        <c:axId val="64281095"/>
        <c:scaling>
          <c:orientation val="minMax"/>
          <c:max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4279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Riyadh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WBGT&amp;ET'!$B$67:$AS$67</c:f>
              <c:numCache>
                <c:formatCode>General</c:formatCode>
                <c:ptCount val="44"/>
                <c:pt idx="0">
                  <c:v>0.20257438626814656</c:v>
                </c:pt>
                <c:pt idx="1">
                  <c:v>-1.347560047783799</c:v>
                </c:pt>
                <c:pt idx="2">
                  <c:v>-0.57249283075782287</c:v>
                </c:pt>
                <c:pt idx="3">
                  <c:v>0.5901079947811313</c:v>
                </c:pt>
                <c:pt idx="4">
                  <c:v>0.20257438626814656</c:v>
                </c:pt>
                <c:pt idx="5">
                  <c:v>-0.57249283075782287</c:v>
                </c:pt>
                <c:pt idx="6">
                  <c:v>-0.57249283075782287</c:v>
                </c:pt>
                <c:pt idx="7">
                  <c:v>0.97764160329412286</c:v>
                </c:pt>
                <c:pt idx="8">
                  <c:v>0.97764160329412286</c:v>
                </c:pt>
                <c:pt idx="9">
                  <c:v>-0.57249283075782287</c:v>
                </c:pt>
                <c:pt idx="10">
                  <c:v>-0.18495922224483813</c:v>
                </c:pt>
                <c:pt idx="11">
                  <c:v>-0.96002643927080755</c:v>
                </c:pt>
                <c:pt idx="12">
                  <c:v>-2.897694481835738</c:v>
                </c:pt>
                <c:pt idx="13">
                  <c:v>-1.7350936562967838</c:v>
                </c:pt>
                <c:pt idx="14">
                  <c:v>-1.347560047783799</c:v>
                </c:pt>
                <c:pt idx="15">
                  <c:v>-0.57249283075782287</c:v>
                </c:pt>
                <c:pt idx="16">
                  <c:v>0.97764160329412286</c:v>
                </c:pt>
                <c:pt idx="17">
                  <c:v>-0.96002643927080755</c:v>
                </c:pt>
                <c:pt idx="18">
                  <c:v>0.20257438626814656</c:v>
                </c:pt>
                <c:pt idx="19">
                  <c:v>0.97764160329412286</c:v>
                </c:pt>
                <c:pt idx="20">
                  <c:v>0.5901079947811313</c:v>
                </c:pt>
                <c:pt idx="21">
                  <c:v>0.97764160329412286</c:v>
                </c:pt>
                <c:pt idx="22">
                  <c:v>-0.18495922224483813</c:v>
                </c:pt>
                <c:pt idx="23">
                  <c:v>0.5901079947811313</c:v>
                </c:pt>
                <c:pt idx="24">
                  <c:v>0.20257438626814656</c:v>
                </c:pt>
                <c:pt idx="25">
                  <c:v>-0.18495922224483813</c:v>
                </c:pt>
                <c:pt idx="26">
                  <c:v>0.97764160329412286</c:v>
                </c:pt>
                <c:pt idx="27">
                  <c:v>0.97764160329412286</c:v>
                </c:pt>
                <c:pt idx="28">
                  <c:v>0.97764160329412286</c:v>
                </c:pt>
                <c:pt idx="29">
                  <c:v>0.5901079947811313</c:v>
                </c:pt>
                <c:pt idx="30">
                  <c:v>-0.96002643927080755</c:v>
                </c:pt>
                <c:pt idx="31">
                  <c:v>0.5901079947811313</c:v>
                </c:pt>
                <c:pt idx="32">
                  <c:v>-0.96002643927080755</c:v>
                </c:pt>
                <c:pt idx="33">
                  <c:v>-2.897694481835738</c:v>
                </c:pt>
                <c:pt idx="34">
                  <c:v>0.97764160329412286</c:v>
                </c:pt>
                <c:pt idx="35">
                  <c:v>0.5901079947811313</c:v>
                </c:pt>
                <c:pt idx="36">
                  <c:v>0.97764160329412286</c:v>
                </c:pt>
                <c:pt idx="37">
                  <c:v>0.97764160329412286</c:v>
                </c:pt>
                <c:pt idx="38">
                  <c:v>0.97764160329412286</c:v>
                </c:pt>
                <c:pt idx="39">
                  <c:v>0.5901079947811313</c:v>
                </c:pt>
                <c:pt idx="40">
                  <c:v>0.20257438626814656</c:v>
                </c:pt>
                <c:pt idx="41">
                  <c:v>0.97764160329412286</c:v>
                </c:pt>
                <c:pt idx="42">
                  <c:v>-0.18495922224483813</c:v>
                </c:pt>
                <c:pt idx="43">
                  <c:v>-0.18495922224483813</c:v>
                </c:pt>
              </c:numCache>
            </c:numRef>
          </c:val>
          <c:extLst>
            <c:ext xmlns:c16="http://schemas.microsoft.com/office/drawing/2014/chart" uri="{C3380CC4-5D6E-409C-BE32-E72D297353CC}">
              <c16:uniqueId val="{00000001-951C-4230-AAFF-A0096B7DB610}"/>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WBGT&amp;ET'!$B$67:$T$67</c:f>
              <c:numCache>
                <c:formatCode>General</c:formatCode>
                <c:ptCount val="19"/>
                <c:pt idx="0">
                  <c:v>0.20257438626814656</c:v>
                </c:pt>
                <c:pt idx="1">
                  <c:v>-1.347560047783799</c:v>
                </c:pt>
                <c:pt idx="2">
                  <c:v>-0.57249283075782287</c:v>
                </c:pt>
                <c:pt idx="3">
                  <c:v>0.5901079947811313</c:v>
                </c:pt>
                <c:pt idx="4">
                  <c:v>0.20257438626814656</c:v>
                </c:pt>
                <c:pt idx="5">
                  <c:v>-0.57249283075782287</c:v>
                </c:pt>
                <c:pt idx="6">
                  <c:v>-0.57249283075782287</c:v>
                </c:pt>
                <c:pt idx="7">
                  <c:v>0.97764160329412286</c:v>
                </c:pt>
                <c:pt idx="8">
                  <c:v>0.97764160329412286</c:v>
                </c:pt>
                <c:pt idx="9">
                  <c:v>-0.57249283075782287</c:v>
                </c:pt>
                <c:pt idx="10">
                  <c:v>-0.18495922224483813</c:v>
                </c:pt>
                <c:pt idx="11">
                  <c:v>-0.96002643927080755</c:v>
                </c:pt>
                <c:pt idx="12">
                  <c:v>-2.897694481835738</c:v>
                </c:pt>
                <c:pt idx="13">
                  <c:v>-1.7350936562967838</c:v>
                </c:pt>
                <c:pt idx="14">
                  <c:v>-1.347560047783799</c:v>
                </c:pt>
                <c:pt idx="15">
                  <c:v>-0.57249283075782287</c:v>
                </c:pt>
                <c:pt idx="16">
                  <c:v>0.97764160329412286</c:v>
                </c:pt>
                <c:pt idx="17">
                  <c:v>-0.96002643927080755</c:v>
                </c:pt>
                <c:pt idx="18">
                  <c:v>0.20257438626814656</c:v>
                </c:pt>
              </c:numCache>
            </c:numRef>
          </c:val>
          <c:extLst>
            <c:ext xmlns:c16="http://schemas.microsoft.com/office/drawing/2014/chart" uri="{C3380CC4-5D6E-409C-BE32-E72D297353CC}">
              <c16:uniqueId val="{00000001-86D6-4236-9DC9-A3522186C7F9}"/>
            </c:ext>
          </c:extLst>
        </c:ser>
        <c:dLbls>
          <c:showLegendKey val="0"/>
          <c:showVal val="0"/>
          <c:showCatName val="0"/>
          <c:showSerName val="0"/>
          <c:showPercent val="0"/>
          <c:showBubbleSize val="0"/>
        </c:dLbls>
        <c:gapWidth val="219"/>
        <c:axId val="96118791"/>
        <c:axId val="582798855"/>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WBGT&amp;ET'!$AF$98:$AF$141</c:f>
              <c:numCache>
                <c:formatCode>General</c:formatCode>
                <c:ptCount val="44"/>
                <c:pt idx="18">
                  <c:v>0.44700000000000001</c:v>
                </c:pt>
                <c:pt idx="19">
                  <c:v>0.43770000000000003</c:v>
                </c:pt>
                <c:pt idx="20">
                  <c:v>0.4284</c:v>
                </c:pt>
                <c:pt idx="21">
                  <c:v>0.41910000000000003</c:v>
                </c:pt>
                <c:pt idx="22">
                  <c:v>0.4098</c:v>
                </c:pt>
                <c:pt idx="23">
                  <c:v>0.40050000000000002</c:v>
                </c:pt>
                <c:pt idx="24">
                  <c:v>0.39119999999999999</c:v>
                </c:pt>
                <c:pt idx="25">
                  <c:v>0.38190000000000002</c:v>
                </c:pt>
                <c:pt idx="26">
                  <c:v>0.37260000000000004</c:v>
                </c:pt>
                <c:pt idx="27">
                  <c:v>0.36330000000000001</c:v>
                </c:pt>
                <c:pt idx="28">
                  <c:v>0.35399999999999998</c:v>
                </c:pt>
                <c:pt idx="29">
                  <c:v>0.34470000000000001</c:v>
                </c:pt>
                <c:pt idx="30">
                  <c:v>0.33540000000000003</c:v>
                </c:pt>
                <c:pt idx="31">
                  <c:v>0.3261</c:v>
                </c:pt>
                <c:pt idx="32">
                  <c:v>0.31680000000000003</c:v>
                </c:pt>
                <c:pt idx="33">
                  <c:v>0.3075</c:v>
                </c:pt>
                <c:pt idx="34">
                  <c:v>0.29820000000000002</c:v>
                </c:pt>
                <c:pt idx="35">
                  <c:v>0.28890000000000005</c:v>
                </c:pt>
                <c:pt idx="36">
                  <c:v>0.27960000000000002</c:v>
                </c:pt>
                <c:pt idx="37">
                  <c:v>0.27029999999999998</c:v>
                </c:pt>
                <c:pt idx="38">
                  <c:v>0.26100000000000001</c:v>
                </c:pt>
                <c:pt idx="39">
                  <c:v>0.25170000000000003</c:v>
                </c:pt>
                <c:pt idx="40">
                  <c:v>0.24240000000000003</c:v>
                </c:pt>
                <c:pt idx="41">
                  <c:v>0.23310000000000003</c:v>
                </c:pt>
                <c:pt idx="42">
                  <c:v>0.22380000000000003</c:v>
                </c:pt>
                <c:pt idx="43">
                  <c:v>0.21450000000000002</c:v>
                </c:pt>
              </c:numCache>
            </c:numRef>
          </c:yVal>
          <c:smooth val="1"/>
          <c:extLst>
            <c:ext xmlns:c16="http://schemas.microsoft.com/office/drawing/2014/chart" uri="{C3380CC4-5D6E-409C-BE32-E72D297353CC}">
              <c16:uniqueId val="{00000003-86D6-4236-9DC9-A3522186C7F9}"/>
            </c:ext>
          </c:extLst>
        </c:ser>
        <c:dLbls>
          <c:showLegendKey val="0"/>
          <c:showVal val="0"/>
          <c:showCatName val="0"/>
          <c:showSerName val="0"/>
          <c:showPercent val="0"/>
          <c:showBubbleSize val="0"/>
        </c:dLbls>
        <c:axId val="96118791"/>
        <c:axId val="582798855"/>
      </c:scatterChart>
      <c:catAx>
        <c:axId val="9611879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2798855"/>
        <c:crosses val="autoZero"/>
        <c:auto val="1"/>
        <c:lblAlgn val="ctr"/>
        <c:lblOffset val="100"/>
        <c:noMultiLvlLbl val="0"/>
      </c:catAx>
      <c:valAx>
        <c:axId val="582798855"/>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6118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Tehran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WBGT&amp;ET'!$B$69:$AS$69</c:f>
              <c:numCache>
                <c:formatCode>General</c:formatCode>
                <c:ptCount val="44"/>
                <c:pt idx="0">
                  <c:v>-1.0439830858813497</c:v>
                </c:pt>
                <c:pt idx="1">
                  <c:v>-1.0439830858813497</c:v>
                </c:pt>
                <c:pt idx="2">
                  <c:v>-1.0439830858813497</c:v>
                </c:pt>
                <c:pt idx="3">
                  <c:v>-0.86730902519373665</c:v>
                </c:pt>
                <c:pt idx="4">
                  <c:v>-1.0439830858813497</c:v>
                </c:pt>
                <c:pt idx="5">
                  <c:v>-1.0439830858813497</c:v>
                </c:pt>
                <c:pt idx="6">
                  <c:v>-1.0439830858813497</c:v>
                </c:pt>
                <c:pt idx="7">
                  <c:v>-1.0439830858813497</c:v>
                </c:pt>
                <c:pt idx="8">
                  <c:v>-1.0439830858813497</c:v>
                </c:pt>
                <c:pt idx="9">
                  <c:v>1.6061278244328361E-2</c:v>
                </c:pt>
                <c:pt idx="10">
                  <c:v>-0.69063496450612361</c:v>
                </c:pt>
                <c:pt idx="11">
                  <c:v>-0.16061278244328461</c:v>
                </c:pt>
                <c:pt idx="12">
                  <c:v>-0.51396090381851067</c:v>
                </c:pt>
                <c:pt idx="13">
                  <c:v>-0.86730902519373665</c:v>
                </c:pt>
                <c:pt idx="14">
                  <c:v>0.54608346030716748</c:v>
                </c:pt>
                <c:pt idx="15">
                  <c:v>1.7828018851204588</c:v>
                </c:pt>
                <c:pt idx="16">
                  <c:v>-1.0439830858813497</c:v>
                </c:pt>
                <c:pt idx="17">
                  <c:v>0.19273533893194134</c:v>
                </c:pt>
                <c:pt idx="18">
                  <c:v>-0.51396090381851067</c:v>
                </c:pt>
                <c:pt idx="19">
                  <c:v>-0.69063496450612361</c:v>
                </c:pt>
                <c:pt idx="20">
                  <c:v>-1.0439830858813497</c:v>
                </c:pt>
                <c:pt idx="21">
                  <c:v>-0.86730902519373665</c:v>
                </c:pt>
                <c:pt idx="22">
                  <c:v>-0.86730902519373665</c:v>
                </c:pt>
                <c:pt idx="23">
                  <c:v>1.6061278244328361E-2</c:v>
                </c:pt>
                <c:pt idx="24">
                  <c:v>-0.86730902519373665</c:v>
                </c:pt>
                <c:pt idx="25">
                  <c:v>0.89943158168239357</c:v>
                </c:pt>
                <c:pt idx="26">
                  <c:v>0.89943158168239357</c:v>
                </c:pt>
                <c:pt idx="27">
                  <c:v>-0.51396090381851067</c:v>
                </c:pt>
                <c:pt idx="28">
                  <c:v>0.54608346030716748</c:v>
                </c:pt>
                <c:pt idx="29">
                  <c:v>0.19273533893194134</c:v>
                </c:pt>
                <c:pt idx="30">
                  <c:v>1.4294537637452323</c:v>
                </c:pt>
                <c:pt idx="31">
                  <c:v>1.7828018851204588</c:v>
                </c:pt>
                <c:pt idx="32">
                  <c:v>1.4294537637452323</c:v>
                </c:pt>
                <c:pt idx="33">
                  <c:v>1.6061278244328454</c:v>
                </c:pt>
                <c:pt idx="34">
                  <c:v>2.1361500064956842</c:v>
                </c:pt>
                <c:pt idx="35">
                  <c:v>0.54608346030716748</c:v>
                </c:pt>
                <c:pt idx="36">
                  <c:v>1.0761056423700064</c:v>
                </c:pt>
                <c:pt idx="37">
                  <c:v>-0.51396090381851067</c:v>
                </c:pt>
                <c:pt idx="38">
                  <c:v>1.6061278244328454</c:v>
                </c:pt>
                <c:pt idx="39">
                  <c:v>1.2527797030576195</c:v>
                </c:pt>
                <c:pt idx="40">
                  <c:v>-0.86730902519373665</c:v>
                </c:pt>
                <c:pt idx="41">
                  <c:v>0.72275752099478041</c:v>
                </c:pt>
                <c:pt idx="42">
                  <c:v>0.72275752099478041</c:v>
                </c:pt>
                <c:pt idx="43">
                  <c:v>-0.16061278244328461</c:v>
                </c:pt>
              </c:numCache>
            </c:numRef>
          </c:val>
          <c:extLst>
            <c:ext xmlns:c16="http://schemas.microsoft.com/office/drawing/2014/chart" uri="{C3380CC4-5D6E-409C-BE32-E72D297353CC}">
              <c16:uniqueId val="{00000001-E2A4-4E6C-A4B2-E79F9426BD11}"/>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WBGT&amp;ET'!$B$69:$T$69</c:f>
              <c:numCache>
                <c:formatCode>General</c:formatCode>
                <c:ptCount val="19"/>
                <c:pt idx="0">
                  <c:v>-1.0439830858813497</c:v>
                </c:pt>
                <c:pt idx="1">
                  <c:v>-1.0439830858813497</c:v>
                </c:pt>
                <c:pt idx="2">
                  <c:v>-1.0439830858813497</c:v>
                </c:pt>
                <c:pt idx="3">
                  <c:v>-0.86730902519373665</c:v>
                </c:pt>
                <c:pt idx="4">
                  <c:v>-1.0439830858813497</c:v>
                </c:pt>
                <c:pt idx="5">
                  <c:v>-1.0439830858813497</c:v>
                </c:pt>
                <c:pt idx="6">
                  <c:v>-1.0439830858813497</c:v>
                </c:pt>
                <c:pt idx="7">
                  <c:v>-1.0439830858813497</c:v>
                </c:pt>
                <c:pt idx="8">
                  <c:v>-1.0439830858813497</c:v>
                </c:pt>
                <c:pt idx="9">
                  <c:v>1.6061278244328361E-2</c:v>
                </c:pt>
                <c:pt idx="10">
                  <c:v>-0.69063496450612361</c:v>
                </c:pt>
                <c:pt idx="11">
                  <c:v>-0.16061278244328461</c:v>
                </c:pt>
                <c:pt idx="12">
                  <c:v>-0.51396090381851067</c:v>
                </c:pt>
                <c:pt idx="13">
                  <c:v>-0.86730902519373665</c:v>
                </c:pt>
                <c:pt idx="14">
                  <c:v>0.54608346030716748</c:v>
                </c:pt>
                <c:pt idx="15">
                  <c:v>1.7828018851204588</c:v>
                </c:pt>
                <c:pt idx="16">
                  <c:v>-1.0439830858813497</c:v>
                </c:pt>
                <c:pt idx="17">
                  <c:v>0.19273533893194134</c:v>
                </c:pt>
                <c:pt idx="18">
                  <c:v>-0.51396090381851067</c:v>
                </c:pt>
              </c:numCache>
            </c:numRef>
          </c:val>
          <c:extLst>
            <c:ext xmlns:c16="http://schemas.microsoft.com/office/drawing/2014/chart" uri="{C3380CC4-5D6E-409C-BE32-E72D297353CC}">
              <c16:uniqueId val="{00000001-ABA6-4DE9-9757-BD7AE44BE968}"/>
            </c:ext>
          </c:extLst>
        </c:ser>
        <c:dLbls>
          <c:showLegendKey val="0"/>
          <c:showVal val="0"/>
          <c:showCatName val="0"/>
          <c:showSerName val="0"/>
          <c:showPercent val="0"/>
          <c:showBubbleSize val="0"/>
        </c:dLbls>
        <c:gapWidth val="219"/>
        <c:axId val="680549383"/>
        <c:axId val="68055143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WBGT&amp;ET'!$AG$98:$AG$141</c:f>
              <c:numCache>
                <c:formatCode>General</c:formatCode>
                <c:ptCount val="44"/>
                <c:pt idx="18">
                  <c:v>-0.39979999999999999</c:v>
                </c:pt>
                <c:pt idx="19">
                  <c:v>-0.34179999999999999</c:v>
                </c:pt>
                <c:pt idx="20">
                  <c:v>-0.2838</c:v>
                </c:pt>
                <c:pt idx="21">
                  <c:v>-0.22579999999999997</c:v>
                </c:pt>
                <c:pt idx="22">
                  <c:v>-0.16779999999999998</c:v>
                </c:pt>
                <c:pt idx="23">
                  <c:v>-0.10979999999999995</c:v>
                </c:pt>
                <c:pt idx="24">
                  <c:v>-5.1799999999999957E-2</c:v>
                </c:pt>
                <c:pt idx="25">
                  <c:v>6.2000000000000388E-3</c:v>
                </c:pt>
                <c:pt idx="26">
                  <c:v>6.4200000000000035E-2</c:v>
                </c:pt>
                <c:pt idx="27">
                  <c:v>0.12220000000000003</c:v>
                </c:pt>
                <c:pt idx="28">
                  <c:v>0.18020000000000008</c:v>
                </c:pt>
                <c:pt idx="29">
                  <c:v>0.23820000000000002</c:v>
                </c:pt>
                <c:pt idx="30">
                  <c:v>0.29620000000000007</c:v>
                </c:pt>
                <c:pt idx="31">
                  <c:v>0.35420000000000001</c:v>
                </c:pt>
                <c:pt idx="32">
                  <c:v>0.41220000000000007</c:v>
                </c:pt>
                <c:pt idx="33">
                  <c:v>0.47020000000000001</c:v>
                </c:pt>
                <c:pt idx="34">
                  <c:v>0.5282</c:v>
                </c:pt>
                <c:pt idx="35">
                  <c:v>0.58620000000000005</c:v>
                </c:pt>
                <c:pt idx="36">
                  <c:v>0.64420000000000011</c:v>
                </c:pt>
                <c:pt idx="37">
                  <c:v>0.70220000000000016</c:v>
                </c:pt>
                <c:pt idx="38">
                  <c:v>0.76020000000000021</c:v>
                </c:pt>
                <c:pt idx="39">
                  <c:v>0.81820000000000004</c:v>
                </c:pt>
                <c:pt idx="40">
                  <c:v>0.87620000000000009</c:v>
                </c:pt>
                <c:pt idx="41">
                  <c:v>0.93420000000000014</c:v>
                </c:pt>
                <c:pt idx="42">
                  <c:v>0.99220000000000019</c:v>
                </c:pt>
                <c:pt idx="43">
                  <c:v>1.0502000000000002</c:v>
                </c:pt>
              </c:numCache>
            </c:numRef>
          </c:yVal>
          <c:smooth val="1"/>
          <c:extLst>
            <c:ext xmlns:c16="http://schemas.microsoft.com/office/drawing/2014/chart" uri="{C3380CC4-5D6E-409C-BE32-E72D297353CC}">
              <c16:uniqueId val="{00000003-ABA6-4DE9-9757-BD7AE44BE968}"/>
            </c:ext>
          </c:extLst>
        </c:ser>
        <c:dLbls>
          <c:showLegendKey val="0"/>
          <c:showVal val="0"/>
          <c:showCatName val="0"/>
          <c:showSerName val="0"/>
          <c:showPercent val="0"/>
          <c:showBubbleSize val="0"/>
        </c:dLbls>
        <c:axId val="680549383"/>
        <c:axId val="680551431"/>
      </c:scatterChart>
      <c:catAx>
        <c:axId val="68054938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80551431"/>
        <c:crosses val="autoZero"/>
        <c:auto val="1"/>
        <c:lblAlgn val="ctr"/>
        <c:lblOffset val="100"/>
        <c:noMultiLvlLbl val="0"/>
      </c:catAx>
      <c:valAx>
        <c:axId val="680551431"/>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805493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Amman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1807596943623528E-2"/>
          <c:y val="0.1996441560854311"/>
          <c:w val="0.8745909753647606"/>
          <c:h val="0.73629889543796001"/>
        </c:manualLayout>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tx1"/>
                </a:solidFill>
                <a:prstDash val="sysDot"/>
              </a:ln>
              <a:effectLst/>
            </c:spPr>
            <c:trendlineType val="linear"/>
            <c:dispRSqr val="0"/>
            <c:dispEq val="0"/>
          </c:trendline>
          <c:cat>
            <c:strRef>
              <c:f>'Anomalies_normalized WBGT&amp;ET'!$B$1:$AT$1</c:f>
              <c:strCache>
                <c:ptCount val="4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pt idx="44">
                  <c:v>stdev</c:v>
                </c:pt>
              </c:strCache>
            </c:strRef>
          </c:cat>
          <c:val>
            <c:numRef>
              <c:f>'Anomalies_normalized WBGT&amp;ET'!$B$77:$AS$77</c:f>
              <c:numCache>
                <c:formatCode>General</c:formatCode>
                <c:ptCount val="44"/>
                <c:pt idx="0">
                  <c:v>-0.83008440821979457</c:v>
                </c:pt>
                <c:pt idx="1">
                  <c:v>-1.2539572975235196</c:v>
                </c:pt>
                <c:pt idx="2">
                  <c:v>-1.8897666314791077</c:v>
                </c:pt>
                <c:pt idx="3">
                  <c:v>-1.9604121130297283</c:v>
                </c:pt>
                <c:pt idx="4">
                  <c:v>-2.7375124100865582</c:v>
                </c:pt>
                <c:pt idx="5">
                  <c:v>-0.90072988977041513</c:v>
                </c:pt>
                <c:pt idx="6">
                  <c:v>-0.26492055581482704</c:v>
                </c:pt>
                <c:pt idx="7">
                  <c:v>-0.12362959271358577</c:v>
                </c:pt>
                <c:pt idx="8">
                  <c:v>-5.2984111162965156E-2</c:v>
                </c:pt>
                <c:pt idx="9">
                  <c:v>-0.40621151891606955</c:v>
                </c:pt>
                <c:pt idx="10">
                  <c:v>-1.1833118159728988</c:v>
                </c:pt>
                <c:pt idx="11">
                  <c:v>-1.1833118159728988</c:v>
                </c:pt>
                <c:pt idx="12">
                  <c:v>-2.4549304838840746</c:v>
                </c:pt>
                <c:pt idx="13">
                  <c:v>-0.83008440821979457</c:v>
                </c:pt>
                <c:pt idx="14">
                  <c:v>0.44153425969138171</c:v>
                </c:pt>
                <c:pt idx="15">
                  <c:v>0.93605263054572729</c:v>
                </c:pt>
                <c:pt idx="16">
                  <c:v>0.79476166744448606</c:v>
                </c:pt>
                <c:pt idx="17">
                  <c:v>-0.40621151891606955</c:v>
                </c:pt>
                <c:pt idx="18">
                  <c:v>0.30024329659013921</c:v>
                </c:pt>
                <c:pt idx="19">
                  <c:v>0.86540714899510673</c:v>
                </c:pt>
                <c:pt idx="20">
                  <c:v>0.37088877814075982</c:v>
                </c:pt>
                <c:pt idx="21">
                  <c:v>0.72411618589386417</c:v>
                </c:pt>
                <c:pt idx="22">
                  <c:v>-0.1942750742642064</c:v>
                </c:pt>
                <c:pt idx="23">
                  <c:v>8.830685193827735E-2</c:v>
                </c:pt>
                <c:pt idx="24">
                  <c:v>8.830685193827735E-2</c:v>
                </c:pt>
                <c:pt idx="25">
                  <c:v>-0.33556603736544888</c:v>
                </c:pt>
                <c:pt idx="26">
                  <c:v>0.44153425969138171</c:v>
                </c:pt>
                <c:pt idx="27">
                  <c:v>0.86540714899510673</c:v>
                </c:pt>
                <c:pt idx="28">
                  <c:v>0.30024329659013921</c:v>
                </c:pt>
                <c:pt idx="29">
                  <c:v>0.58282522279262294</c:v>
                </c:pt>
                <c:pt idx="30">
                  <c:v>0.93605263054572729</c:v>
                </c:pt>
                <c:pt idx="31">
                  <c:v>8.830685193827735E-2</c:v>
                </c:pt>
                <c:pt idx="32">
                  <c:v>0.93605263054572729</c:v>
                </c:pt>
                <c:pt idx="33">
                  <c:v>1.7661370387655469E-2</c:v>
                </c:pt>
                <c:pt idx="34">
                  <c:v>1.7661370387655469E-2</c:v>
                </c:pt>
                <c:pt idx="35">
                  <c:v>0.37088877814075982</c:v>
                </c:pt>
                <c:pt idx="36">
                  <c:v>0.58282522279262294</c:v>
                </c:pt>
                <c:pt idx="37">
                  <c:v>0.79476166744448606</c:v>
                </c:pt>
                <c:pt idx="38">
                  <c:v>1.5012164829506949</c:v>
                </c:pt>
                <c:pt idx="39">
                  <c:v>1.7837984091531773</c:v>
                </c:pt>
                <c:pt idx="40">
                  <c:v>1.0773435936469686</c:v>
                </c:pt>
                <c:pt idx="41">
                  <c:v>0.44153425969138171</c:v>
                </c:pt>
                <c:pt idx="42">
                  <c:v>1.2186345567482111</c:v>
                </c:pt>
                <c:pt idx="43">
                  <c:v>0.44153425969138171</c:v>
                </c:pt>
              </c:numCache>
            </c:numRef>
          </c:val>
          <c:extLst>
            <c:ext xmlns:c16="http://schemas.microsoft.com/office/drawing/2014/chart" uri="{C3380CC4-5D6E-409C-BE32-E72D297353CC}">
              <c16:uniqueId val="{00000001-CB6B-4A83-BA9F-5B68B207E949}"/>
            </c:ext>
          </c:extLst>
        </c:ser>
        <c:ser>
          <c:idx val="1"/>
          <c:order val="1"/>
          <c:tx>
            <c:v>Till 1998</c:v>
          </c:tx>
          <c:spPr>
            <a:solidFill>
              <a:schemeClr val="accent1"/>
            </a:solidFill>
            <a:ln>
              <a:noFill/>
            </a:ln>
            <a:effectLst/>
          </c:spPr>
          <c:invertIfNegative val="0"/>
          <c:trendline>
            <c:spPr>
              <a:ln w="19050" cap="rnd">
                <a:solidFill>
                  <a:schemeClr val="bg1">
                    <a:lumMod val="50000"/>
                  </a:schemeClr>
                </a:solidFill>
                <a:prstDash val="sysDot"/>
              </a:ln>
              <a:effectLst/>
            </c:spPr>
            <c:trendlineType val="linear"/>
            <c:dispRSqr val="0"/>
            <c:dispEq val="0"/>
          </c:trendline>
          <c:val>
            <c:numRef>
              <c:f>'Anomalies_normalized WBGT&amp;ET'!$B$77:$T$77</c:f>
              <c:numCache>
                <c:formatCode>General</c:formatCode>
                <c:ptCount val="19"/>
                <c:pt idx="0">
                  <c:v>-0.83008440821979457</c:v>
                </c:pt>
                <c:pt idx="1">
                  <c:v>-1.2539572975235196</c:v>
                </c:pt>
                <c:pt idx="2">
                  <c:v>-1.8897666314791077</c:v>
                </c:pt>
                <c:pt idx="3">
                  <c:v>-1.9604121130297283</c:v>
                </c:pt>
                <c:pt idx="4">
                  <c:v>-2.7375124100865582</c:v>
                </c:pt>
                <c:pt idx="5">
                  <c:v>-0.90072988977041513</c:v>
                </c:pt>
                <c:pt idx="6">
                  <c:v>-0.26492055581482704</c:v>
                </c:pt>
                <c:pt idx="7">
                  <c:v>-0.12362959271358577</c:v>
                </c:pt>
                <c:pt idx="8">
                  <c:v>-5.2984111162965156E-2</c:v>
                </c:pt>
                <c:pt idx="9">
                  <c:v>-0.40621151891606955</c:v>
                </c:pt>
                <c:pt idx="10">
                  <c:v>-1.1833118159728988</c:v>
                </c:pt>
                <c:pt idx="11">
                  <c:v>-1.1833118159728988</c:v>
                </c:pt>
                <c:pt idx="12">
                  <c:v>-2.4549304838840746</c:v>
                </c:pt>
                <c:pt idx="13">
                  <c:v>-0.83008440821979457</c:v>
                </c:pt>
                <c:pt idx="14">
                  <c:v>0.44153425969138171</c:v>
                </c:pt>
                <c:pt idx="15">
                  <c:v>0.93605263054572729</c:v>
                </c:pt>
                <c:pt idx="16">
                  <c:v>0.79476166744448606</c:v>
                </c:pt>
                <c:pt idx="17">
                  <c:v>-0.40621151891606955</c:v>
                </c:pt>
                <c:pt idx="18">
                  <c:v>0.30024329659013921</c:v>
                </c:pt>
              </c:numCache>
            </c:numRef>
          </c:val>
          <c:extLst>
            <c:ext xmlns:c16="http://schemas.microsoft.com/office/drawing/2014/chart" uri="{C3380CC4-5D6E-409C-BE32-E72D297353CC}">
              <c16:uniqueId val="{00000002-DFF2-45F9-B509-0B6E41F84990}"/>
            </c:ext>
          </c:extLst>
        </c:ser>
        <c:dLbls>
          <c:showLegendKey val="0"/>
          <c:showVal val="0"/>
          <c:showCatName val="0"/>
          <c:showSerName val="0"/>
          <c:showPercent val="0"/>
          <c:showBubbleSize val="0"/>
        </c:dLbls>
        <c:gapWidth val="219"/>
        <c:axId val="680843784"/>
        <c:axId val="753279496"/>
      </c:barChart>
      <c:scatterChart>
        <c:scatterStyle val="smoothMarker"/>
        <c:varyColors val="0"/>
        <c:ser>
          <c:idx val="2"/>
          <c:order val="2"/>
          <c:tx>
            <c:v>line</c:v>
          </c:tx>
          <c:spPr>
            <a:ln w="19050" cap="rnd">
              <a:solidFill>
                <a:schemeClr val="accent2"/>
              </a:solidFill>
              <a:prstDash val="sysDot"/>
              <a:round/>
            </a:ln>
            <a:effectLst/>
          </c:spPr>
          <c:marker>
            <c:symbol val="none"/>
          </c:marker>
          <c:yVal>
            <c:numRef>
              <c:f>'Anomalies_normalized WBGT&amp;ET'!$B$98:$B$141</c:f>
              <c:numCache>
                <c:formatCode>General</c:formatCode>
                <c:ptCount val="44"/>
                <c:pt idx="18">
                  <c:v>0.15240000000000001</c:v>
                </c:pt>
                <c:pt idx="19">
                  <c:v>0.18190000000000001</c:v>
                </c:pt>
                <c:pt idx="20">
                  <c:v>0.2114</c:v>
                </c:pt>
                <c:pt idx="21">
                  <c:v>0.2409</c:v>
                </c:pt>
                <c:pt idx="22">
                  <c:v>0.27039999999999997</c:v>
                </c:pt>
                <c:pt idx="23">
                  <c:v>0.2999</c:v>
                </c:pt>
                <c:pt idx="24">
                  <c:v>0.32940000000000003</c:v>
                </c:pt>
                <c:pt idx="25">
                  <c:v>0.3589</c:v>
                </c:pt>
                <c:pt idx="26">
                  <c:v>0.38839999999999997</c:v>
                </c:pt>
                <c:pt idx="27">
                  <c:v>0.41789999999999994</c:v>
                </c:pt>
                <c:pt idx="28">
                  <c:v>0.44740000000000002</c:v>
                </c:pt>
                <c:pt idx="29">
                  <c:v>0.47689999999999999</c:v>
                </c:pt>
                <c:pt idx="30">
                  <c:v>0.50639999999999996</c:v>
                </c:pt>
                <c:pt idx="31">
                  <c:v>0.53589999999999993</c:v>
                </c:pt>
                <c:pt idx="32">
                  <c:v>0.56540000000000001</c:v>
                </c:pt>
                <c:pt idx="33">
                  <c:v>0.59489999999999998</c:v>
                </c:pt>
                <c:pt idx="34">
                  <c:v>0.62439999999999996</c:v>
                </c:pt>
                <c:pt idx="35">
                  <c:v>0.65389999999999993</c:v>
                </c:pt>
                <c:pt idx="36">
                  <c:v>0.6833999999999999</c:v>
                </c:pt>
                <c:pt idx="37">
                  <c:v>0.71289999999999998</c:v>
                </c:pt>
                <c:pt idx="38">
                  <c:v>0.74239999999999995</c:v>
                </c:pt>
                <c:pt idx="39">
                  <c:v>0.77189999999999992</c:v>
                </c:pt>
                <c:pt idx="40">
                  <c:v>0.8014</c:v>
                </c:pt>
                <c:pt idx="41">
                  <c:v>0.83089999999999997</c:v>
                </c:pt>
                <c:pt idx="42">
                  <c:v>0.86039999999999994</c:v>
                </c:pt>
                <c:pt idx="43">
                  <c:v>0.88989999999999991</c:v>
                </c:pt>
              </c:numCache>
            </c:numRef>
          </c:yVal>
          <c:smooth val="1"/>
          <c:extLst>
            <c:ext xmlns:c16="http://schemas.microsoft.com/office/drawing/2014/chart" uri="{C3380CC4-5D6E-409C-BE32-E72D297353CC}">
              <c16:uniqueId val="{0000000F-DFF2-45F9-B509-0B6E41F84990}"/>
            </c:ext>
          </c:extLst>
        </c:ser>
        <c:dLbls>
          <c:showLegendKey val="0"/>
          <c:showVal val="0"/>
          <c:showCatName val="0"/>
          <c:showSerName val="0"/>
          <c:showPercent val="0"/>
          <c:showBubbleSize val="0"/>
        </c:dLbls>
        <c:axId val="680843784"/>
        <c:axId val="753279496"/>
      </c:scatterChart>
      <c:catAx>
        <c:axId val="6808437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3279496"/>
        <c:crosses val="autoZero"/>
        <c:auto val="1"/>
        <c:lblAlgn val="ctr"/>
        <c:lblOffset val="100"/>
        <c:noMultiLvlLbl val="0"/>
      </c:catAx>
      <c:valAx>
        <c:axId val="753279496"/>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8084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Ankara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643593959122501E-2"/>
          <c:y val="0.17777777777777778"/>
          <c:w val="0.88765799777325161"/>
          <c:h val="0.77129629629629626"/>
        </c:manualLayout>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tx1"/>
                </a:solidFill>
                <a:prstDash val="dash"/>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WBGT&amp;ET'!$B$78:$AS$78</c:f>
              <c:numCache>
                <c:formatCode>General</c:formatCode>
                <c:ptCount val="44"/>
                <c:pt idx="0">
                  <c:v>-0.27184352189657623</c:v>
                </c:pt>
                <c:pt idx="1">
                  <c:v>-0.86618463809281676</c:v>
                </c:pt>
                <c:pt idx="2">
                  <c:v>-1.8319889519117079</c:v>
                </c:pt>
                <c:pt idx="3">
                  <c:v>-1.3862331147645273</c:v>
                </c:pt>
                <c:pt idx="4">
                  <c:v>-1.3119404752399975</c:v>
                </c:pt>
                <c:pt idx="5">
                  <c:v>-1.0147699171418769</c:v>
                </c:pt>
                <c:pt idx="6">
                  <c:v>-0.86618463809281676</c:v>
                </c:pt>
                <c:pt idx="7">
                  <c:v>-0.64330671951922647</c:v>
                </c:pt>
                <c:pt idx="8">
                  <c:v>-0.56901407999469644</c:v>
                </c:pt>
                <c:pt idx="9">
                  <c:v>-0.34613616142110604</c:v>
                </c:pt>
                <c:pt idx="10">
                  <c:v>-0.86618463809281676</c:v>
                </c:pt>
                <c:pt idx="11">
                  <c:v>9.9619675726074233E-2</c:v>
                </c:pt>
                <c:pt idx="12">
                  <c:v>-1.3119404752399975</c:v>
                </c:pt>
                <c:pt idx="13">
                  <c:v>-1.163355196190937</c:v>
                </c:pt>
                <c:pt idx="14">
                  <c:v>-0.34613616142110604</c:v>
                </c:pt>
                <c:pt idx="15">
                  <c:v>-0.79189199856828663</c:v>
                </c:pt>
                <c:pt idx="16">
                  <c:v>0.24820495477513455</c:v>
                </c:pt>
                <c:pt idx="17">
                  <c:v>-0.86618463809281676</c:v>
                </c:pt>
                <c:pt idx="18">
                  <c:v>1.1397166290694958</c:v>
                </c:pt>
                <c:pt idx="19">
                  <c:v>0.76825343144684533</c:v>
                </c:pt>
                <c:pt idx="20">
                  <c:v>0.84254607097137513</c:v>
                </c:pt>
                <c:pt idx="21">
                  <c:v>1.3625945476430859</c:v>
                </c:pt>
                <c:pt idx="22">
                  <c:v>0.69396079192231519</c:v>
                </c:pt>
                <c:pt idx="23">
                  <c:v>-0.56901407999469644</c:v>
                </c:pt>
                <c:pt idx="24">
                  <c:v>-0.79189199856828663</c:v>
                </c:pt>
                <c:pt idx="25">
                  <c:v>1.1397166290694958</c:v>
                </c:pt>
                <c:pt idx="26">
                  <c:v>0.24820495477513455</c:v>
                </c:pt>
                <c:pt idx="27">
                  <c:v>1.288301908118556</c:v>
                </c:pt>
                <c:pt idx="28">
                  <c:v>0.24820495477513455</c:v>
                </c:pt>
                <c:pt idx="29">
                  <c:v>-1.0147699171418769</c:v>
                </c:pt>
                <c:pt idx="30">
                  <c:v>2.1055209428883868</c:v>
                </c:pt>
                <c:pt idx="31">
                  <c:v>-0.56901407999469644</c:v>
                </c:pt>
                <c:pt idx="32">
                  <c:v>2.1055209428883868</c:v>
                </c:pt>
                <c:pt idx="33">
                  <c:v>-1.2376478357154672</c:v>
                </c:pt>
                <c:pt idx="34">
                  <c:v>1.2140092685940256</c:v>
                </c:pt>
                <c:pt idx="35">
                  <c:v>0.84254607097137513</c:v>
                </c:pt>
                <c:pt idx="36">
                  <c:v>1.1397166290694958</c:v>
                </c:pt>
                <c:pt idx="37">
                  <c:v>1.0654239895449653</c:v>
                </c:pt>
                <c:pt idx="38">
                  <c:v>0.47108287334872467</c:v>
                </c:pt>
                <c:pt idx="39">
                  <c:v>-0.64330671951922647</c:v>
                </c:pt>
                <c:pt idx="40">
                  <c:v>0.54537551287325481</c:v>
                </c:pt>
                <c:pt idx="41">
                  <c:v>-0.12325824284751589</c:v>
                </c:pt>
                <c:pt idx="42">
                  <c:v>0.61966815239778494</c:v>
                </c:pt>
                <c:pt idx="43">
                  <c:v>1.2140092685940256</c:v>
                </c:pt>
              </c:numCache>
            </c:numRef>
          </c:val>
          <c:extLst>
            <c:ext xmlns:c16="http://schemas.microsoft.com/office/drawing/2014/chart" uri="{C3380CC4-5D6E-409C-BE32-E72D297353CC}">
              <c16:uniqueId val="{00000001-5220-4A74-B4A5-33A6CA43EDBD}"/>
            </c:ext>
          </c:extLst>
        </c:ser>
        <c:ser>
          <c:idx val="1"/>
          <c:order val="1"/>
          <c:tx>
            <c:v>Till 1998</c:v>
          </c:tx>
          <c:spPr>
            <a:solidFill>
              <a:schemeClr val="accent1"/>
            </a:solidFill>
            <a:ln>
              <a:noFill/>
            </a:ln>
            <a:effectLst/>
          </c:spPr>
          <c:invertIfNegative val="0"/>
          <c:trendline>
            <c:spPr>
              <a:ln w="19050" cap="rnd">
                <a:solidFill>
                  <a:schemeClr val="bg1">
                    <a:lumMod val="50000"/>
                  </a:schemeClr>
                </a:solidFill>
                <a:prstDash val="dash"/>
              </a:ln>
              <a:effectLst/>
            </c:spPr>
            <c:trendlineType val="linear"/>
            <c:dispRSqr val="0"/>
            <c:dispEq val="0"/>
          </c:trendline>
          <c:val>
            <c:numRef>
              <c:f>'Anomalies_normalized WBGT&amp;ET'!$B$78:$T$78</c:f>
              <c:numCache>
                <c:formatCode>General</c:formatCode>
                <c:ptCount val="19"/>
                <c:pt idx="0">
                  <c:v>-0.27184352189657623</c:v>
                </c:pt>
                <c:pt idx="1">
                  <c:v>-0.86618463809281676</c:v>
                </c:pt>
                <c:pt idx="2">
                  <c:v>-1.8319889519117079</c:v>
                </c:pt>
                <c:pt idx="3">
                  <c:v>-1.3862331147645273</c:v>
                </c:pt>
                <c:pt idx="4">
                  <c:v>-1.3119404752399975</c:v>
                </c:pt>
                <c:pt idx="5">
                  <c:v>-1.0147699171418769</c:v>
                </c:pt>
                <c:pt idx="6">
                  <c:v>-0.86618463809281676</c:v>
                </c:pt>
                <c:pt idx="7">
                  <c:v>-0.64330671951922647</c:v>
                </c:pt>
                <c:pt idx="8">
                  <c:v>-0.56901407999469644</c:v>
                </c:pt>
                <c:pt idx="9">
                  <c:v>-0.34613616142110604</c:v>
                </c:pt>
                <c:pt idx="10">
                  <c:v>-0.86618463809281676</c:v>
                </c:pt>
                <c:pt idx="11">
                  <c:v>9.9619675726074233E-2</c:v>
                </c:pt>
                <c:pt idx="12">
                  <c:v>-1.3119404752399975</c:v>
                </c:pt>
                <c:pt idx="13">
                  <c:v>-1.163355196190937</c:v>
                </c:pt>
                <c:pt idx="14">
                  <c:v>-0.34613616142110604</c:v>
                </c:pt>
                <c:pt idx="15">
                  <c:v>-0.79189199856828663</c:v>
                </c:pt>
                <c:pt idx="16">
                  <c:v>0.24820495477513455</c:v>
                </c:pt>
                <c:pt idx="17">
                  <c:v>-0.86618463809281676</c:v>
                </c:pt>
                <c:pt idx="18">
                  <c:v>1.1397166290694958</c:v>
                </c:pt>
              </c:numCache>
            </c:numRef>
          </c:val>
          <c:extLst>
            <c:ext xmlns:c16="http://schemas.microsoft.com/office/drawing/2014/chart" uri="{C3380CC4-5D6E-409C-BE32-E72D297353CC}">
              <c16:uniqueId val="{00000001-8067-44E6-B94E-B1FE28EE4B34}"/>
            </c:ext>
          </c:extLst>
        </c:ser>
        <c:dLbls>
          <c:showLegendKey val="0"/>
          <c:showVal val="0"/>
          <c:showCatName val="0"/>
          <c:showSerName val="0"/>
          <c:showPercent val="0"/>
          <c:showBubbleSize val="0"/>
        </c:dLbls>
        <c:gapWidth val="219"/>
        <c:axId val="1088873480"/>
        <c:axId val="1088875528"/>
      </c:barChart>
      <c:scatterChart>
        <c:scatterStyle val="smoothMarker"/>
        <c:varyColors val="0"/>
        <c:ser>
          <c:idx val="2"/>
          <c:order val="2"/>
          <c:tx>
            <c:v>Line</c:v>
          </c:tx>
          <c:spPr>
            <a:ln w="19050" cap="rnd">
              <a:solidFill>
                <a:schemeClr val="accent2">
                  <a:alpha val="99000"/>
                </a:schemeClr>
              </a:solidFill>
              <a:prstDash val="dash"/>
              <a:round/>
            </a:ln>
            <a:effectLst/>
          </c:spPr>
          <c:marker>
            <c:symbol val="none"/>
          </c:marker>
          <c:yVal>
            <c:numRef>
              <c:f>'Anomalies_normalized WBGT&amp;ET'!$C$98:$C$141</c:f>
              <c:numCache>
                <c:formatCode>General</c:formatCode>
                <c:ptCount val="44"/>
                <c:pt idx="18">
                  <c:v>0.61760000000000004</c:v>
                </c:pt>
                <c:pt idx="19">
                  <c:v>0.61199999999999999</c:v>
                </c:pt>
                <c:pt idx="20">
                  <c:v>0.60640000000000005</c:v>
                </c:pt>
                <c:pt idx="21">
                  <c:v>0.6008</c:v>
                </c:pt>
                <c:pt idx="22">
                  <c:v>0.59520000000000006</c:v>
                </c:pt>
                <c:pt idx="23">
                  <c:v>0.58960000000000001</c:v>
                </c:pt>
                <c:pt idx="24">
                  <c:v>0.58400000000000007</c:v>
                </c:pt>
                <c:pt idx="25">
                  <c:v>0.57840000000000003</c:v>
                </c:pt>
                <c:pt idx="26">
                  <c:v>0.57280000000000009</c:v>
                </c:pt>
                <c:pt idx="27">
                  <c:v>0.56720000000000004</c:v>
                </c:pt>
                <c:pt idx="28">
                  <c:v>0.56159999999999999</c:v>
                </c:pt>
                <c:pt idx="29">
                  <c:v>0.55600000000000005</c:v>
                </c:pt>
                <c:pt idx="30">
                  <c:v>0.5504</c:v>
                </c:pt>
                <c:pt idx="31">
                  <c:v>0.54480000000000006</c:v>
                </c:pt>
                <c:pt idx="32">
                  <c:v>0.53920000000000001</c:v>
                </c:pt>
                <c:pt idx="33">
                  <c:v>0.53360000000000007</c:v>
                </c:pt>
                <c:pt idx="34">
                  <c:v>0.52800000000000002</c:v>
                </c:pt>
                <c:pt idx="35">
                  <c:v>0.52240000000000009</c:v>
                </c:pt>
                <c:pt idx="36">
                  <c:v>0.51680000000000004</c:v>
                </c:pt>
                <c:pt idx="37">
                  <c:v>0.5112000000000001</c:v>
                </c:pt>
                <c:pt idx="38">
                  <c:v>0.50560000000000005</c:v>
                </c:pt>
                <c:pt idx="39">
                  <c:v>0.5</c:v>
                </c:pt>
                <c:pt idx="40">
                  <c:v>0.49440000000000006</c:v>
                </c:pt>
                <c:pt idx="41">
                  <c:v>0.48880000000000001</c:v>
                </c:pt>
                <c:pt idx="42">
                  <c:v>0.48320000000000007</c:v>
                </c:pt>
                <c:pt idx="43">
                  <c:v>0.47760000000000002</c:v>
                </c:pt>
              </c:numCache>
            </c:numRef>
          </c:yVal>
          <c:smooth val="1"/>
          <c:extLst>
            <c:ext xmlns:c16="http://schemas.microsoft.com/office/drawing/2014/chart" uri="{C3380CC4-5D6E-409C-BE32-E72D297353CC}">
              <c16:uniqueId val="{00000003-8067-44E6-B94E-B1FE28EE4B34}"/>
            </c:ext>
          </c:extLst>
        </c:ser>
        <c:dLbls>
          <c:showLegendKey val="0"/>
          <c:showVal val="0"/>
          <c:showCatName val="0"/>
          <c:showSerName val="0"/>
          <c:showPercent val="0"/>
          <c:showBubbleSize val="0"/>
        </c:dLbls>
        <c:axId val="1088873480"/>
        <c:axId val="1088875528"/>
      </c:scatterChart>
      <c:catAx>
        <c:axId val="108887348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88875528"/>
        <c:crosses val="autoZero"/>
        <c:auto val="1"/>
        <c:lblAlgn val="ctr"/>
        <c:lblOffset val="100"/>
        <c:noMultiLvlLbl val="0"/>
      </c:catAx>
      <c:valAx>
        <c:axId val="1088875528"/>
        <c:scaling>
          <c:orientation val="minMax"/>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88873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Athens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99028162020292E-2"/>
          <c:y val="0.17798377752027811"/>
          <c:w val="0.86791572675037243"/>
          <c:h val="0.66500524630249724"/>
        </c:manualLayout>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WBGT&amp;ET'!$B$79:$AS$79</c:f>
              <c:numCache>
                <c:formatCode>General</c:formatCode>
                <c:ptCount val="44"/>
                <c:pt idx="0">
                  <c:v>-1.708328868212549</c:v>
                </c:pt>
                <c:pt idx="1">
                  <c:v>-0.4401828985578356</c:v>
                </c:pt>
                <c:pt idx="2">
                  <c:v>-0.5554688957991728</c:v>
                </c:pt>
                <c:pt idx="3">
                  <c:v>-1.0166128847645237</c:v>
                </c:pt>
                <c:pt idx="4">
                  <c:v>-1.708328868212549</c:v>
                </c:pt>
                <c:pt idx="5">
                  <c:v>0.36681908213152697</c:v>
                </c:pt>
                <c:pt idx="6">
                  <c:v>-0.3248969013164984</c:v>
                </c:pt>
                <c:pt idx="7">
                  <c:v>-0.67075489304051006</c:v>
                </c:pt>
                <c:pt idx="8">
                  <c:v>-0.2096109040751612</c:v>
                </c:pt>
                <c:pt idx="9">
                  <c:v>-2.0541868599365629</c:v>
                </c:pt>
                <c:pt idx="10">
                  <c:v>0.25153308489018972</c:v>
                </c:pt>
                <c:pt idx="11">
                  <c:v>-1.8236148654538864</c:v>
                </c:pt>
                <c:pt idx="12">
                  <c:v>-2.0541868599365629</c:v>
                </c:pt>
                <c:pt idx="13">
                  <c:v>0.71267707385554069</c:v>
                </c:pt>
                <c:pt idx="14">
                  <c:v>1.6349650517862424</c:v>
                </c:pt>
                <c:pt idx="15">
                  <c:v>0.71267707385554069</c:v>
                </c:pt>
                <c:pt idx="16">
                  <c:v>-0.4401828985578356</c:v>
                </c:pt>
                <c:pt idx="17">
                  <c:v>-1.8236148654538864</c:v>
                </c:pt>
                <c:pt idx="18">
                  <c:v>-0.2096109040751612</c:v>
                </c:pt>
                <c:pt idx="19">
                  <c:v>1.8655370462689169</c:v>
                </c:pt>
                <c:pt idx="20">
                  <c:v>-0.4401828985578356</c:v>
                </c:pt>
                <c:pt idx="21">
                  <c:v>0.25153308489018972</c:v>
                </c:pt>
                <c:pt idx="22">
                  <c:v>-0.4401828985578356</c:v>
                </c:pt>
                <c:pt idx="23">
                  <c:v>-0.2096109040751612</c:v>
                </c:pt>
                <c:pt idx="24">
                  <c:v>-0.78604089028184931</c:v>
                </c:pt>
                <c:pt idx="25">
                  <c:v>0.25153308489018972</c:v>
                </c:pt>
                <c:pt idx="26">
                  <c:v>-9.4324906833821914E-2</c:v>
                </c:pt>
                <c:pt idx="27">
                  <c:v>0.25153308489018972</c:v>
                </c:pt>
                <c:pt idx="28">
                  <c:v>0.36681908213152697</c:v>
                </c:pt>
                <c:pt idx="29">
                  <c:v>0.25153308489018972</c:v>
                </c:pt>
                <c:pt idx="30">
                  <c:v>0.71267707385554069</c:v>
                </c:pt>
                <c:pt idx="31">
                  <c:v>0.36681908213152697</c:v>
                </c:pt>
                <c:pt idx="32">
                  <c:v>0.71267707385554069</c:v>
                </c:pt>
                <c:pt idx="33">
                  <c:v>1.1738210628208916</c:v>
                </c:pt>
                <c:pt idx="34">
                  <c:v>0.82796307109687783</c:v>
                </c:pt>
                <c:pt idx="35">
                  <c:v>0.59739107661420343</c:v>
                </c:pt>
                <c:pt idx="36">
                  <c:v>0.25153308489018972</c:v>
                </c:pt>
                <c:pt idx="37">
                  <c:v>2.0961090407515301E-2</c:v>
                </c:pt>
                <c:pt idx="38">
                  <c:v>1.9808230435102541</c:v>
                </c:pt>
                <c:pt idx="39">
                  <c:v>0.82796307109687783</c:v>
                </c:pt>
                <c:pt idx="40">
                  <c:v>1.4043930573035661</c:v>
                </c:pt>
                <c:pt idx="41">
                  <c:v>-9.4324906833821914E-2</c:v>
                </c:pt>
                <c:pt idx="42">
                  <c:v>1.2891070600622287</c:v>
                </c:pt>
                <c:pt idx="43">
                  <c:v>2.0961090407515301E-2</c:v>
                </c:pt>
              </c:numCache>
            </c:numRef>
          </c:val>
          <c:extLst>
            <c:ext xmlns:c16="http://schemas.microsoft.com/office/drawing/2014/chart" uri="{C3380CC4-5D6E-409C-BE32-E72D297353CC}">
              <c16:uniqueId val="{00000001-FC0B-4220-9483-D9DFA347E515}"/>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WBGT&amp;ET'!$B$79:$T$79</c:f>
              <c:numCache>
                <c:formatCode>General</c:formatCode>
                <c:ptCount val="19"/>
                <c:pt idx="0">
                  <c:v>-1.708328868212549</c:v>
                </c:pt>
                <c:pt idx="1">
                  <c:v>-0.4401828985578356</c:v>
                </c:pt>
                <c:pt idx="2">
                  <c:v>-0.5554688957991728</c:v>
                </c:pt>
                <c:pt idx="3">
                  <c:v>-1.0166128847645237</c:v>
                </c:pt>
                <c:pt idx="4">
                  <c:v>-1.708328868212549</c:v>
                </c:pt>
                <c:pt idx="5">
                  <c:v>0.36681908213152697</c:v>
                </c:pt>
                <c:pt idx="6">
                  <c:v>-0.3248969013164984</c:v>
                </c:pt>
                <c:pt idx="7">
                  <c:v>-0.67075489304051006</c:v>
                </c:pt>
                <c:pt idx="8">
                  <c:v>-0.2096109040751612</c:v>
                </c:pt>
                <c:pt idx="9">
                  <c:v>-2.0541868599365629</c:v>
                </c:pt>
                <c:pt idx="10">
                  <c:v>0.25153308489018972</c:v>
                </c:pt>
                <c:pt idx="11">
                  <c:v>-1.8236148654538864</c:v>
                </c:pt>
                <c:pt idx="12">
                  <c:v>-2.0541868599365629</c:v>
                </c:pt>
                <c:pt idx="13">
                  <c:v>0.71267707385554069</c:v>
                </c:pt>
                <c:pt idx="14">
                  <c:v>1.6349650517862424</c:v>
                </c:pt>
                <c:pt idx="15">
                  <c:v>0.71267707385554069</c:v>
                </c:pt>
                <c:pt idx="16">
                  <c:v>-0.4401828985578356</c:v>
                </c:pt>
                <c:pt idx="17">
                  <c:v>-1.8236148654538864</c:v>
                </c:pt>
                <c:pt idx="18">
                  <c:v>-0.2096109040751612</c:v>
                </c:pt>
              </c:numCache>
            </c:numRef>
          </c:val>
          <c:extLst>
            <c:ext xmlns:c16="http://schemas.microsoft.com/office/drawing/2014/chart" uri="{C3380CC4-5D6E-409C-BE32-E72D297353CC}">
              <c16:uniqueId val="{00000001-6942-4B0F-9FBD-0D4C05B74D06}"/>
            </c:ext>
          </c:extLst>
        </c:ser>
        <c:dLbls>
          <c:showLegendKey val="0"/>
          <c:showVal val="0"/>
          <c:showCatName val="0"/>
          <c:showSerName val="0"/>
          <c:showPercent val="0"/>
          <c:showBubbleSize val="0"/>
        </c:dLbls>
        <c:gapWidth val="219"/>
        <c:axId val="779781128"/>
        <c:axId val="779783176"/>
      </c:barChart>
      <c:scatterChart>
        <c:scatterStyle val="smoothMarker"/>
        <c:varyColors val="0"/>
        <c:ser>
          <c:idx val="2"/>
          <c:order val="2"/>
          <c:tx>
            <c:v>Line</c:v>
          </c:tx>
          <c:spPr>
            <a:ln w="19050" cap="rnd">
              <a:solidFill>
                <a:schemeClr val="accent3"/>
              </a:solidFill>
              <a:prstDash val="dash"/>
              <a:round/>
            </a:ln>
            <a:effectLst/>
          </c:spPr>
          <c:marker>
            <c:symbol val="none"/>
          </c:marker>
          <c:yVal>
            <c:numRef>
              <c:f>'Anomalies_normalized WBGT&amp;ET'!$D$98:$D$141</c:f>
              <c:numCache>
                <c:formatCode>General</c:formatCode>
                <c:ptCount val="44"/>
                <c:pt idx="18">
                  <c:v>-4.1500000000000002E-2</c:v>
                </c:pt>
                <c:pt idx="19">
                  <c:v>-6.7000000000000046E-3</c:v>
                </c:pt>
                <c:pt idx="20">
                  <c:v>2.8099999999999993E-2</c:v>
                </c:pt>
                <c:pt idx="21">
                  <c:v>6.2899999999999984E-2</c:v>
                </c:pt>
                <c:pt idx="22">
                  <c:v>9.7699999999999981E-2</c:v>
                </c:pt>
                <c:pt idx="23">
                  <c:v>0.13249999999999998</c:v>
                </c:pt>
                <c:pt idx="24">
                  <c:v>0.16729999999999998</c:v>
                </c:pt>
                <c:pt idx="25">
                  <c:v>0.20209999999999997</c:v>
                </c:pt>
                <c:pt idx="26">
                  <c:v>0.23689999999999997</c:v>
                </c:pt>
                <c:pt idx="27">
                  <c:v>0.2717</c:v>
                </c:pt>
                <c:pt idx="28">
                  <c:v>0.30649999999999999</c:v>
                </c:pt>
                <c:pt idx="29">
                  <c:v>0.34129999999999999</c:v>
                </c:pt>
                <c:pt idx="30">
                  <c:v>0.37609999999999999</c:v>
                </c:pt>
                <c:pt idx="31">
                  <c:v>0.41089999999999999</c:v>
                </c:pt>
                <c:pt idx="32">
                  <c:v>0.44569999999999999</c:v>
                </c:pt>
                <c:pt idx="33">
                  <c:v>0.48050000000000004</c:v>
                </c:pt>
                <c:pt idx="34">
                  <c:v>0.51529999999999998</c:v>
                </c:pt>
                <c:pt idx="35">
                  <c:v>0.55009999999999992</c:v>
                </c:pt>
                <c:pt idx="36">
                  <c:v>0.58489999999999998</c:v>
                </c:pt>
                <c:pt idx="37">
                  <c:v>0.61970000000000003</c:v>
                </c:pt>
                <c:pt idx="38">
                  <c:v>0.65449999999999997</c:v>
                </c:pt>
                <c:pt idx="39">
                  <c:v>0.68929999999999991</c:v>
                </c:pt>
                <c:pt idx="40">
                  <c:v>0.72409999999999997</c:v>
                </c:pt>
                <c:pt idx="41">
                  <c:v>0.75890000000000002</c:v>
                </c:pt>
                <c:pt idx="42">
                  <c:v>0.79369999999999996</c:v>
                </c:pt>
                <c:pt idx="43">
                  <c:v>0.8284999999999999</c:v>
                </c:pt>
              </c:numCache>
            </c:numRef>
          </c:yVal>
          <c:smooth val="1"/>
          <c:extLst>
            <c:ext xmlns:c16="http://schemas.microsoft.com/office/drawing/2014/chart" uri="{C3380CC4-5D6E-409C-BE32-E72D297353CC}">
              <c16:uniqueId val="{00000003-6942-4B0F-9FBD-0D4C05B74D06}"/>
            </c:ext>
          </c:extLst>
        </c:ser>
        <c:dLbls>
          <c:showLegendKey val="0"/>
          <c:showVal val="0"/>
          <c:showCatName val="0"/>
          <c:showSerName val="0"/>
          <c:showPercent val="0"/>
          <c:showBubbleSize val="0"/>
        </c:dLbls>
        <c:axId val="779781128"/>
        <c:axId val="779783176"/>
      </c:scatterChart>
      <c:catAx>
        <c:axId val="77978112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79783176"/>
        <c:crosses val="autoZero"/>
        <c:auto val="1"/>
        <c:lblAlgn val="ctr"/>
        <c:lblOffset val="100"/>
        <c:noMultiLvlLbl val="0"/>
      </c:catAx>
      <c:valAx>
        <c:axId val="779783176"/>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79781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Baghdad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WBGT&amp;ET'!$B$80:$AS$80</c:f>
              <c:numCache>
                <c:formatCode>General</c:formatCode>
                <c:ptCount val="44"/>
                <c:pt idx="0">
                  <c:v>-1.4293681238755671</c:v>
                </c:pt>
                <c:pt idx="1">
                  <c:v>-2.4717802363152153</c:v>
                </c:pt>
                <c:pt idx="2">
                  <c:v>0.30798539685718601</c:v>
                </c:pt>
                <c:pt idx="3">
                  <c:v>1.0029268051502911</c:v>
                </c:pt>
                <c:pt idx="4">
                  <c:v>-1.4293681238755671</c:v>
                </c:pt>
                <c:pt idx="5">
                  <c:v>-3.9485307289363357E-2</c:v>
                </c:pt>
                <c:pt idx="6">
                  <c:v>-1.4293681238755671</c:v>
                </c:pt>
                <c:pt idx="7">
                  <c:v>0.65545610100373541</c:v>
                </c:pt>
                <c:pt idx="8">
                  <c:v>-3.9485307289363357E-2</c:v>
                </c:pt>
                <c:pt idx="9">
                  <c:v>0.65545610100373541</c:v>
                </c:pt>
                <c:pt idx="10">
                  <c:v>-1.4293681238755671</c:v>
                </c:pt>
                <c:pt idx="11">
                  <c:v>-1.4293681238755671</c:v>
                </c:pt>
                <c:pt idx="12">
                  <c:v>-2.8192509404617709</c:v>
                </c:pt>
                <c:pt idx="13">
                  <c:v>-1.4293681238755671</c:v>
                </c:pt>
                <c:pt idx="14">
                  <c:v>0.65545610100373541</c:v>
                </c:pt>
                <c:pt idx="15">
                  <c:v>-3.9485307289363357E-2</c:v>
                </c:pt>
                <c:pt idx="16">
                  <c:v>1.0029268051502911</c:v>
                </c:pt>
                <c:pt idx="17">
                  <c:v>-3.9485307289363357E-2</c:v>
                </c:pt>
                <c:pt idx="18">
                  <c:v>0.30798539685718601</c:v>
                </c:pt>
                <c:pt idx="19">
                  <c:v>0.65545610100373541</c:v>
                </c:pt>
                <c:pt idx="20">
                  <c:v>-0.38695601143591274</c:v>
                </c:pt>
                <c:pt idx="21">
                  <c:v>0.65545610100373541</c:v>
                </c:pt>
                <c:pt idx="22">
                  <c:v>1.0029268051502911</c:v>
                </c:pt>
                <c:pt idx="23">
                  <c:v>-1.0818974197290177</c:v>
                </c:pt>
                <c:pt idx="24">
                  <c:v>-3.9485307289363357E-2</c:v>
                </c:pt>
                <c:pt idx="25">
                  <c:v>-0.38695601143591274</c:v>
                </c:pt>
                <c:pt idx="26">
                  <c:v>1.0029268051502911</c:v>
                </c:pt>
                <c:pt idx="27">
                  <c:v>0.65545610100373541</c:v>
                </c:pt>
                <c:pt idx="28">
                  <c:v>-0.7344267155824622</c:v>
                </c:pt>
                <c:pt idx="29">
                  <c:v>-0.38695601143591274</c:v>
                </c:pt>
                <c:pt idx="30">
                  <c:v>0.65545610100373541</c:v>
                </c:pt>
                <c:pt idx="31">
                  <c:v>-3.9485307289363357E-2</c:v>
                </c:pt>
                <c:pt idx="32">
                  <c:v>0.65545610100373541</c:v>
                </c:pt>
                <c:pt idx="33">
                  <c:v>1.0029268051502911</c:v>
                </c:pt>
                <c:pt idx="34">
                  <c:v>1.0029268051502911</c:v>
                </c:pt>
                <c:pt idx="35">
                  <c:v>1.0029268051502911</c:v>
                </c:pt>
                <c:pt idx="36">
                  <c:v>1.0029268051502911</c:v>
                </c:pt>
                <c:pt idx="37">
                  <c:v>1.0029268051502911</c:v>
                </c:pt>
                <c:pt idx="38">
                  <c:v>0.65545610100373541</c:v>
                </c:pt>
                <c:pt idx="39">
                  <c:v>0.65545610100373541</c:v>
                </c:pt>
                <c:pt idx="40">
                  <c:v>0.65545610100373541</c:v>
                </c:pt>
                <c:pt idx="41">
                  <c:v>1.0029268051502911</c:v>
                </c:pt>
                <c:pt idx="42">
                  <c:v>-3.9485307289363357E-2</c:v>
                </c:pt>
                <c:pt idx="43">
                  <c:v>-0.7344267155824622</c:v>
                </c:pt>
              </c:numCache>
            </c:numRef>
          </c:val>
          <c:extLst>
            <c:ext xmlns:c16="http://schemas.microsoft.com/office/drawing/2014/chart" uri="{C3380CC4-5D6E-409C-BE32-E72D297353CC}">
              <c16:uniqueId val="{00000001-D637-4FD4-BBAD-4865FA54C408}"/>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WBGT&amp;ET'!$B$80:$T$80</c:f>
              <c:numCache>
                <c:formatCode>General</c:formatCode>
                <c:ptCount val="19"/>
                <c:pt idx="0">
                  <c:v>-1.4293681238755671</c:v>
                </c:pt>
                <c:pt idx="1">
                  <c:v>-2.4717802363152153</c:v>
                </c:pt>
                <c:pt idx="2">
                  <c:v>0.30798539685718601</c:v>
                </c:pt>
                <c:pt idx="3">
                  <c:v>1.0029268051502911</c:v>
                </c:pt>
                <c:pt idx="4">
                  <c:v>-1.4293681238755671</c:v>
                </c:pt>
                <c:pt idx="5">
                  <c:v>-3.9485307289363357E-2</c:v>
                </c:pt>
                <c:pt idx="6">
                  <c:v>-1.4293681238755671</c:v>
                </c:pt>
                <c:pt idx="7">
                  <c:v>0.65545610100373541</c:v>
                </c:pt>
                <c:pt idx="8">
                  <c:v>-3.9485307289363357E-2</c:v>
                </c:pt>
                <c:pt idx="9">
                  <c:v>0.65545610100373541</c:v>
                </c:pt>
                <c:pt idx="10">
                  <c:v>-1.4293681238755671</c:v>
                </c:pt>
                <c:pt idx="11">
                  <c:v>-1.4293681238755671</c:v>
                </c:pt>
                <c:pt idx="12">
                  <c:v>-2.8192509404617709</c:v>
                </c:pt>
                <c:pt idx="13">
                  <c:v>-1.4293681238755671</c:v>
                </c:pt>
                <c:pt idx="14">
                  <c:v>0.65545610100373541</c:v>
                </c:pt>
                <c:pt idx="15">
                  <c:v>-3.9485307289363357E-2</c:v>
                </c:pt>
                <c:pt idx="16">
                  <c:v>1.0029268051502911</c:v>
                </c:pt>
                <c:pt idx="17">
                  <c:v>-3.9485307289363357E-2</c:v>
                </c:pt>
                <c:pt idx="18">
                  <c:v>0.30798539685718601</c:v>
                </c:pt>
              </c:numCache>
            </c:numRef>
          </c:val>
          <c:extLst>
            <c:ext xmlns:c16="http://schemas.microsoft.com/office/drawing/2014/chart" uri="{C3380CC4-5D6E-409C-BE32-E72D297353CC}">
              <c16:uniqueId val="{00000001-2F1C-49C6-A92B-A95816752F27}"/>
            </c:ext>
          </c:extLst>
        </c:ser>
        <c:dLbls>
          <c:showLegendKey val="0"/>
          <c:showVal val="0"/>
          <c:showCatName val="0"/>
          <c:showSerName val="0"/>
          <c:showPercent val="0"/>
          <c:showBubbleSize val="0"/>
        </c:dLbls>
        <c:gapWidth val="219"/>
        <c:axId val="1392188936"/>
        <c:axId val="1392195080"/>
      </c:barChart>
      <c:scatterChart>
        <c:scatterStyle val="smoothMarker"/>
        <c:varyColors val="0"/>
        <c:ser>
          <c:idx val="2"/>
          <c:order val="2"/>
          <c:tx>
            <c:v>Line</c:v>
          </c:tx>
          <c:spPr>
            <a:ln w="19050" cap="rnd">
              <a:solidFill>
                <a:schemeClr val="accent3"/>
              </a:solidFill>
              <a:prstDash val="dash"/>
              <a:round/>
            </a:ln>
            <a:effectLst/>
          </c:spPr>
          <c:marker>
            <c:symbol val="none"/>
          </c:marker>
          <c:yVal>
            <c:numRef>
              <c:f>'Anomalies_normalized WBGT&amp;ET'!$E$98:$E$141</c:f>
              <c:numCache>
                <c:formatCode>General</c:formatCode>
                <c:ptCount val="44"/>
                <c:pt idx="18">
                  <c:v>0.14549999999999999</c:v>
                </c:pt>
                <c:pt idx="19">
                  <c:v>0.16249999999999998</c:v>
                </c:pt>
                <c:pt idx="20">
                  <c:v>0.17949999999999999</c:v>
                </c:pt>
                <c:pt idx="21">
                  <c:v>0.19650000000000001</c:v>
                </c:pt>
                <c:pt idx="22">
                  <c:v>0.2135</c:v>
                </c:pt>
                <c:pt idx="23">
                  <c:v>0.23049999999999998</c:v>
                </c:pt>
                <c:pt idx="24">
                  <c:v>0.2475</c:v>
                </c:pt>
                <c:pt idx="25">
                  <c:v>0.26450000000000001</c:v>
                </c:pt>
                <c:pt idx="26">
                  <c:v>0.28149999999999997</c:v>
                </c:pt>
                <c:pt idx="27">
                  <c:v>0.29849999999999999</c:v>
                </c:pt>
                <c:pt idx="28">
                  <c:v>0.3155</c:v>
                </c:pt>
                <c:pt idx="29">
                  <c:v>0.33250000000000002</c:v>
                </c:pt>
                <c:pt idx="30">
                  <c:v>0.34950000000000003</c:v>
                </c:pt>
                <c:pt idx="31">
                  <c:v>0.36650000000000005</c:v>
                </c:pt>
                <c:pt idx="32">
                  <c:v>0.38350000000000001</c:v>
                </c:pt>
                <c:pt idx="33">
                  <c:v>0.40049999999999997</c:v>
                </c:pt>
                <c:pt idx="34">
                  <c:v>0.41749999999999998</c:v>
                </c:pt>
                <c:pt idx="35">
                  <c:v>0.4345</c:v>
                </c:pt>
                <c:pt idx="36">
                  <c:v>0.45150000000000001</c:v>
                </c:pt>
                <c:pt idx="37">
                  <c:v>0.46850000000000003</c:v>
                </c:pt>
                <c:pt idx="38">
                  <c:v>0.48550000000000004</c:v>
                </c:pt>
                <c:pt idx="39">
                  <c:v>0.50250000000000006</c:v>
                </c:pt>
                <c:pt idx="40">
                  <c:v>0.51949999999999996</c:v>
                </c:pt>
                <c:pt idx="41">
                  <c:v>0.53649999999999998</c:v>
                </c:pt>
                <c:pt idx="42">
                  <c:v>0.55349999999999999</c:v>
                </c:pt>
                <c:pt idx="43">
                  <c:v>0.57050000000000001</c:v>
                </c:pt>
              </c:numCache>
            </c:numRef>
          </c:yVal>
          <c:smooth val="1"/>
          <c:extLst>
            <c:ext xmlns:c16="http://schemas.microsoft.com/office/drawing/2014/chart" uri="{C3380CC4-5D6E-409C-BE32-E72D297353CC}">
              <c16:uniqueId val="{00000003-2F1C-49C6-A92B-A95816752F27}"/>
            </c:ext>
          </c:extLst>
        </c:ser>
        <c:dLbls>
          <c:showLegendKey val="0"/>
          <c:showVal val="0"/>
          <c:showCatName val="0"/>
          <c:showSerName val="0"/>
          <c:showPercent val="0"/>
          <c:showBubbleSize val="0"/>
        </c:dLbls>
        <c:axId val="1392188936"/>
        <c:axId val="1392195080"/>
      </c:scatterChart>
      <c:catAx>
        <c:axId val="13921889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2195080"/>
        <c:crosses val="autoZero"/>
        <c:auto val="1"/>
        <c:lblAlgn val="ctr"/>
        <c:lblOffset val="100"/>
        <c:noMultiLvlLbl val="0"/>
      </c:catAx>
      <c:valAx>
        <c:axId val="139219508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2188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Beirut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WBGT&amp;ET'!$B$81:$AS$81</c:f>
              <c:numCache>
                <c:formatCode>General</c:formatCode>
                <c:ptCount val="44"/>
                <c:pt idx="0">
                  <c:v>-0.64581964523025681</c:v>
                </c:pt>
                <c:pt idx="1">
                  <c:v>-1.538470882616588</c:v>
                </c:pt>
                <c:pt idx="2">
                  <c:v>-2.2823469137718644</c:v>
                </c:pt>
                <c:pt idx="3">
                  <c:v>-0.64581964523025681</c:v>
                </c:pt>
                <c:pt idx="4">
                  <c:v>-0.19949402653708986</c:v>
                </c:pt>
                <c:pt idx="5">
                  <c:v>0.84193241708029609</c:v>
                </c:pt>
                <c:pt idx="6">
                  <c:v>-0.94337005769236637</c:v>
                </c:pt>
                <c:pt idx="7">
                  <c:v>-0.49704443899920203</c:v>
                </c:pt>
                <c:pt idx="8">
                  <c:v>9.8056385925019668E-2</c:v>
                </c:pt>
                <c:pt idx="9">
                  <c:v>-0.19949402653708986</c:v>
                </c:pt>
                <c:pt idx="10">
                  <c:v>-1.0921452639234237</c:v>
                </c:pt>
                <c:pt idx="11">
                  <c:v>-1.8360212950787003</c:v>
                </c:pt>
                <c:pt idx="12">
                  <c:v>-1.8360212950787003</c:v>
                </c:pt>
                <c:pt idx="13">
                  <c:v>-0.94337005769236637</c:v>
                </c:pt>
                <c:pt idx="14">
                  <c:v>0.54438200461818664</c:v>
                </c:pt>
                <c:pt idx="15">
                  <c:v>0.99070762331135087</c:v>
                </c:pt>
                <c:pt idx="16">
                  <c:v>0.24683159215607445</c:v>
                </c:pt>
                <c:pt idx="17">
                  <c:v>0.24683159215607445</c:v>
                </c:pt>
                <c:pt idx="18">
                  <c:v>0.3956067983871292</c:v>
                </c:pt>
                <c:pt idx="19">
                  <c:v>0.84193241708029609</c:v>
                </c:pt>
                <c:pt idx="20">
                  <c:v>-0.49704443899920203</c:v>
                </c:pt>
                <c:pt idx="21">
                  <c:v>0.3956067983871292</c:v>
                </c:pt>
                <c:pt idx="22">
                  <c:v>-0.64581964523025681</c:v>
                </c:pt>
                <c:pt idx="23">
                  <c:v>1.1394828295424058</c:v>
                </c:pt>
                <c:pt idx="24">
                  <c:v>-1.3896956763855333</c:v>
                </c:pt>
                <c:pt idx="25">
                  <c:v>-0.79459485146131159</c:v>
                </c:pt>
                <c:pt idx="26">
                  <c:v>-0.34826923276814725</c:v>
                </c:pt>
                <c:pt idx="27">
                  <c:v>0.24683159215607445</c:v>
                </c:pt>
                <c:pt idx="28">
                  <c:v>-0.19949402653708986</c:v>
                </c:pt>
                <c:pt idx="29">
                  <c:v>0.3956067983871292</c:v>
                </c:pt>
                <c:pt idx="30">
                  <c:v>1.1394828295424058</c:v>
                </c:pt>
                <c:pt idx="31">
                  <c:v>9.8056385925019668E-2</c:v>
                </c:pt>
                <c:pt idx="32">
                  <c:v>1.1394828295424058</c:v>
                </c:pt>
                <c:pt idx="33">
                  <c:v>2.0321340669287395</c:v>
                </c:pt>
                <c:pt idx="34">
                  <c:v>-0.19949402653708986</c:v>
                </c:pt>
                <c:pt idx="35">
                  <c:v>9.8056385925019668E-2</c:v>
                </c:pt>
                <c:pt idx="36">
                  <c:v>-5.0718820306035091E-2</c:v>
                </c:pt>
                <c:pt idx="37">
                  <c:v>-5.0718820306035091E-2</c:v>
                </c:pt>
                <c:pt idx="38">
                  <c:v>2.1809092731597941</c:v>
                </c:pt>
                <c:pt idx="39">
                  <c:v>1.1394828295424058</c:v>
                </c:pt>
                <c:pt idx="40">
                  <c:v>9.8056385925019668E-2</c:v>
                </c:pt>
                <c:pt idx="41">
                  <c:v>2.0321340669287395</c:v>
                </c:pt>
                <c:pt idx="42">
                  <c:v>0.69315721084924142</c:v>
                </c:pt>
                <c:pt idx="43">
                  <c:v>-0.19949402653708986</c:v>
                </c:pt>
              </c:numCache>
            </c:numRef>
          </c:val>
          <c:extLst>
            <c:ext xmlns:c16="http://schemas.microsoft.com/office/drawing/2014/chart" uri="{C3380CC4-5D6E-409C-BE32-E72D297353CC}">
              <c16:uniqueId val="{00000001-AF17-49C9-B110-46C900C47F42}"/>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WBGT&amp;ET'!$B$81:$T$81</c:f>
              <c:numCache>
                <c:formatCode>General</c:formatCode>
                <c:ptCount val="19"/>
                <c:pt idx="0">
                  <c:v>-0.64581964523025681</c:v>
                </c:pt>
                <c:pt idx="1">
                  <c:v>-1.538470882616588</c:v>
                </c:pt>
                <c:pt idx="2">
                  <c:v>-2.2823469137718644</c:v>
                </c:pt>
                <c:pt idx="3">
                  <c:v>-0.64581964523025681</c:v>
                </c:pt>
                <c:pt idx="4">
                  <c:v>-0.19949402653708986</c:v>
                </c:pt>
                <c:pt idx="5">
                  <c:v>0.84193241708029609</c:v>
                </c:pt>
                <c:pt idx="6">
                  <c:v>-0.94337005769236637</c:v>
                </c:pt>
                <c:pt idx="7">
                  <c:v>-0.49704443899920203</c:v>
                </c:pt>
                <c:pt idx="8">
                  <c:v>9.8056385925019668E-2</c:v>
                </c:pt>
                <c:pt idx="9">
                  <c:v>-0.19949402653708986</c:v>
                </c:pt>
                <c:pt idx="10">
                  <c:v>-1.0921452639234237</c:v>
                </c:pt>
                <c:pt idx="11">
                  <c:v>-1.8360212950787003</c:v>
                </c:pt>
                <c:pt idx="12">
                  <c:v>-1.8360212950787003</c:v>
                </c:pt>
                <c:pt idx="13">
                  <c:v>-0.94337005769236637</c:v>
                </c:pt>
                <c:pt idx="14">
                  <c:v>0.54438200461818664</c:v>
                </c:pt>
                <c:pt idx="15">
                  <c:v>0.99070762331135087</c:v>
                </c:pt>
                <c:pt idx="16">
                  <c:v>0.24683159215607445</c:v>
                </c:pt>
                <c:pt idx="17">
                  <c:v>0.24683159215607445</c:v>
                </c:pt>
                <c:pt idx="18">
                  <c:v>0.3956067983871292</c:v>
                </c:pt>
              </c:numCache>
            </c:numRef>
          </c:val>
          <c:extLst>
            <c:ext xmlns:c16="http://schemas.microsoft.com/office/drawing/2014/chart" uri="{C3380CC4-5D6E-409C-BE32-E72D297353CC}">
              <c16:uniqueId val="{00000001-D700-4139-9D3A-B69E5E6FF5F2}"/>
            </c:ext>
          </c:extLst>
        </c:ser>
        <c:dLbls>
          <c:showLegendKey val="0"/>
          <c:showVal val="0"/>
          <c:showCatName val="0"/>
          <c:showSerName val="0"/>
          <c:showPercent val="0"/>
          <c:showBubbleSize val="0"/>
        </c:dLbls>
        <c:gapWidth val="219"/>
        <c:axId val="1657134088"/>
        <c:axId val="1657140232"/>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WBGT&amp;ET'!$F$98:$F$141</c:f>
              <c:numCache>
                <c:formatCode>General</c:formatCode>
                <c:ptCount val="44"/>
                <c:pt idx="18">
                  <c:v>-0.20100000000000001</c:v>
                </c:pt>
                <c:pt idx="19">
                  <c:v>-0.15690000000000001</c:v>
                </c:pt>
                <c:pt idx="20">
                  <c:v>-0.11280000000000001</c:v>
                </c:pt>
                <c:pt idx="21">
                  <c:v>-6.8700000000000011E-2</c:v>
                </c:pt>
                <c:pt idx="22">
                  <c:v>-2.4600000000000011E-2</c:v>
                </c:pt>
                <c:pt idx="23">
                  <c:v>1.949999999999999E-2</c:v>
                </c:pt>
                <c:pt idx="24">
                  <c:v>6.359999999999999E-2</c:v>
                </c:pt>
                <c:pt idx="25">
                  <c:v>0.10769999999999996</c:v>
                </c:pt>
                <c:pt idx="26">
                  <c:v>0.15179999999999999</c:v>
                </c:pt>
                <c:pt idx="27">
                  <c:v>0.19590000000000002</c:v>
                </c:pt>
                <c:pt idx="28">
                  <c:v>0.24</c:v>
                </c:pt>
                <c:pt idx="29">
                  <c:v>0.28409999999999996</c:v>
                </c:pt>
                <c:pt idx="30">
                  <c:v>0.32819999999999999</c:v>
                </c:pt>
                <c:pt idx="31">
                  <c:v>0.37230000000000002</c:v>
                </c:pt>
                <c:pt idx="32">
                  <c:v>0.41639999999999994</c:v>
                </c:pt>
                <c:pt idx="33">
                  <c:v>0.46049999999999996</c:v>
                </c:pt>
                <c:pt idx="34">
                  <c:v>0.50459999999999994</c:v>
                </c:pt>
                <c:pt idx="35">
                  <c:v>0.54869999999999997</c:v>
                </c:pt>
                <c:pt idx="36">
                  <c:v>0.59279999999999999</c:v>
                </c:pt>
                <c:pt idx="37">
                  <c:v>0.63690000000000002</c:v>
                </c:pt>
                <c:pt idx="38">
                  <c:v>0.68100000000000005</c:v>
                </c:pt>
                <c:pt idx="39">
                  <c:v>0.72510000000000008</c:v>
                </c:pt>
                <c:pt idx="40">
                  <c:v>0.76919999999999988</c:v>
                </c:pt>
                <c:pt idx="41">
                  <c:v>0.81329999999999991</c:v>
                </c:pt>
                <c:pt idx="42">
                  <c:v>0.85739999999999994</c:v>
                </c:pt>
                <c:pt idx="43">
                  <c:v>0.90149999999999997</c:v>
                </c:pt>
              </c:numCache>
            </c:numRef>
          </c:yVal>
          <c:smooth val="1"/>
          <c:extLst>
            <c:ext xmlns:c16="http://schemas.microsoft.com/office/drawing/2014/chart" uri="{C3380CC4-5D6E-409C-BE32-E72D297353CC}">
              <c16:uniqueId val="{00000003-D700-4139-9D3A-B69E5E6FF5F2}"/>
            </c:ext>
          </c:extLst>
        </c:ser>
        <c:dLbls>
          <c:showLegendKey val="0"/>
          <c:showVal val="0"/>
          <c:showCatName val="0"/>
          <c:showSerName val="0"/>
          <c:showPercent val="0"/>
          <c:showBubbleSize val="0"/>
        </c:dLbls>
        <c:axId val="1657134088"/>
        <c:axId val="1657140232"/>
      </c:scatterChart>
      <c:catAx>
        <c:axId val="16571340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57140232"/>
        <c:crosses val="autoZero"/>
        <c:auto val="1"/>
        <c:lblAlgn val="ctr"/>
        <c:lblOffset val="100"/>
        <c:noMultiLvlLbl val="0"/>
      </c:catAx>
      <c:valAx>
        <c:axId val="1657140232"/>
        <c:scaling>
          <c:orientation val="minMax"/>
          <c:max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57134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Cairo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WBGT&amp;ET'!$B$82:$AS$82</c:f>
              <c:numCache>
                <c:formatCode>General</c:formatCode>
                <c:ptCount val="44"/>
                <c:pt idx="0">
                  <c:v>-1.1395655495159298</c:v>
                </c:pt>
                <c:pt idx="1">
                  <c:v>-1.7605052916670234</c:v>
                </c:pt>
                <c:pt idx="2">
                  <c:v>-2.070975162742569</c:v>
                </c:pt>
                <c:pt idx="3">
                  <c:v>-0.5186258073648361</c:v>
                </c:pt>
                <c:pt idx="4">
                  <c:v>-0.20815593628929061</c:v>
                </c:pt>
                <c:pt idx="5">
                  <c:v>0.10231393478625761</c:v>
                </c:pt>
                <c:pt idx="6">
                  <c:v>-1.7605052916670234</c:v>
                </c:pt>
                <c:pt idx="7">
                  <c:v>-0.20815593628929061</c:v>
                </c:pt>
                <c:pt idx="8">
                  <c:v>0.72325367693734854</c:v>
                </c:pt>
                <c:pt idx="9">
                  <c:v>0.10231393478625761</c:v>
                </c:pt>
                <c:pt idx="10">
                  <c:v>-3.4680895825825289</c:v>
                </c:pt>
                <c:pt idx="11">
                  <c:v>-1.1395655495159298</c:v>
                </c:pt>
                <c:pt idx="12">
                  <c:v>-1.2948004850537025</c:v>
                </c:pt>
                <c:pt idx="13">
                  <c:v>-0.82909567844038434</c:v>
                </c:pt>
                <c:pt idx="14">
                  <c:v>-0.20815593628929061</c:v>
                </c:pt>
                <c:pt idx="15">
                  <c:v>-0.5186258073648361</c:v>
                </c:pt>
                <c:pt idx="16">
                  <c:v>0.878488612475124</c:v>
                </c:pt>
                <c:pt idx="17">
                  <c:v>0.56801874139957576</c:v>
                </c:pt>
                <c:pt idx="18">
                  <c:v>0.41278380586180308</c:v>
                </c:pt>
                <c:pt idx="19">
                  <c:v>1.1889584835506695</c:v>
                </c:pt>
                <c:pt idx="20">
                  <c:v>0.41278380586180308</c:v>
                </c:pt>
                <c:pt idx="21">
                  <c:v>-0.20815593628929061</c:v>
                </c:pt>
                <c:pt idx="22">
                  <c:v>0.41278380586180308</c:v>
                </c:pt>
                <c:pt idx="23">
                  <c:v>1.499428354626215</c:v>
                </c:pt>
                <c:pt idx="24">
                  <c:v>-5.2921000751517878E-2</c:v>
                </c:pt>
                <c:pt idx="25">
                  <c:v>0.10231393478625761</c:v>
                </c:pt>
                <c:pt idx="26">
                  <c:v>-0.5186258073648361</c:v>
                </c:pt>
                <c:pt idx="27">
                  <c:v>1.3441934190884421</c:v>
                </c:pt>
                <c:pt idx="28">
                  <c:v>0.41278380586180308</c:v>
                </c:pt>
                <c:pt idx="29">
                  <c:v>-0.20815593628929061</c:v>
                </c:pt>
                <c:pt idx="30">
                  <c:v>0.878488612475124</c:v>
                </c:pt>
                <c:pt idx="31">
                  <c:v>-5.2921000751517878E-2</c:v>
                </c:pt>
                <c:pt idx="32">
                  <c:v>0.878488612475124</c:v>
                </c:pt>
                <c:pt idx="33">
                  <c:v>1.1889584835506695</c:v>
                </c:pt>
                <c:pt idx="34">
                  <c:v>0.41278380586180308</c:v>
                </c:pt>
                <c:pt idx="35">
                  <c:v>0.25754887032403034</c:v>
                </c:pt>
                <c:pt idx="36">
                  <c:v>0.56801874139957576</c:v>
                </c:pt>
                <c:pt idx="37">
                  <c:v>0.878488612475124</c:v>
                </c:pt>
                <c:pt idx="38">
                  <c:v>0.72325367693734854</c:v>
                </c:pt>
                <c:pt idx="39">
                  <c:v>0.56801874139957576</c:v>
                </c:pt>
                <c:pt idx="40">
                  <c:v>-0.36339087182706337</c:v>
                </c:pt>
                <c:pt idx="41">
                  <c:v>1.499428354626215</c:v>
                </c:pt>
                <c:pt idx="42">
                  <c:v>0.41278380586180308</c:v>
                </c:pt>
                <c:pt idx="43">
                  <c:v>0.10231393478625761</c:v>
                </c:pt>
              </c:numCache>
            </c:numRef>
          </c:val>
          <c:extLst>
            <c:ext xmlns:c16="http://schemas.microsoft.com/office/drawing/2014/chart" uri="{C3380CC4-5D6E-409C-BE32-E72D297353CC}">
              <c16:uniqueId val="{00000001-7445-46EE-B9A0-0613A3960688}"/>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WBGT&amp;ET'!$B$82:$T$82</c:f>
              <c:numCache>
                <c:formatCode>General</c:formatCode>
                <c:ptCount val="19"/>
                <c:pt idx="0">
                  <c:v>-1.1395655495159298</c:v>
                </c:pt>
                <c:pt idx="1">
                  <c:v>-1.7605052916670234</c:v>
                </c:pt>
                <c:pt idx="2">
                  <c:v>-2.070975162742569</c:v>
                </c:pt>
                <c:pt idx="3">
                  <c:v>-0.5186258073648361</c:v>
                </c:pt>
                <c:pt idx="4">
                  <c:v>-0.20815593628929061</c:v>
                </c:pt>
                <c:pt idx="5">
                  <c:v>0.10231393478625761</c:v>
                </c:pt>
                <c:pt idx="6">
                  <c:v>-1.7605052916670234</c:v>
                </c:pt>
                <c:pt idx="7">
                  <c:v>-0.20815593628929061</c:v>
                </c:pt>
                <c:pt idx="8">
                  <c:v>0.72325367693734854</c:v>
                </c:pt>
                <c:pt idx="9">
                  <c:v>0.10231393478625761</c:v>
                </c:pt>
                <c:pt idx="10">
                  <c:v>-3.4680895825825289</c:v>
                </c:pt>
                <c:pt idx="11">
                  <c:v>-1.1395655495159298</c:v>
                </c:pt>
                <c:pt idx="12">
                  <c:v>-1.2948004850537025</c:v>
                </c:pt>
                <c:pt idx="13">
                  <c:v>-0.82909567844038434</c:v>
                </c:pt>
                <c:pt idx="14">
                  <c:v>-0.20815593628929061</c:v>
                </c:pt>
                <c:pt idx="15">
                  <c:v>-0.5186258073648361</c:v>
                </c:pt>
                <c:pt idx="16">
                  <c:v>0.878488612475124</c:v>
                </c:pt>
                <c:pt idx="17">
                  <c:v>0.56801874139957576</c:v>
                </c:pt>
                <c:pt idx="18">
                  <c:v>0.41278380586180308</c:v>
                </c:pt>
              </c:numCache>
            </c:numRef>
          </c:val>
          <c:extLst>
            <c:ext xmlns:c16="http://schemas.microsoft.com/office/drawing/2014/chart" uri="{C3380CC4-5D6E-409C-BE32-E72D297353CC}">
              <c16:uniqueId val="{00000001-115D-4E5A-A542-72C0A321DF61}"/>
            </c:ext>
          </c:extLst>
        </c:ser>
        <c:dLbls>
          <c:showLegendKey val="0"/>
          <c:showVal val="0"/>
          <c:showCatName val="0"/>
          <c:showSerName val="0"/>
          <c:showPercent val="0"/>
          <c:showBubbleSize val="0"/>
        </c:dLbls>
        <c:gapWidth val="219"/>
        <c:axId val="839970312"/>
        <c:axId val="839972360"/>
      </c:barChart>
      <c:scatterChart>
        <c:scatterStyle val="smoothMarker"/>
        <c:varyColors val="0"/>
        <c:ser>
          <c:idx val="2"/>
          <c:order val="2"/>
          <c:tx>
            <c:v>Line</c:v>
          </c:tx>
          <c:spPr>
            <a:ln w="19050" cap="rnd">
              <a:solidFill>
                <a:schemeClr val="accent3"/>
              </a:solidFill>
              <a:round/>
            </a:ln>
            <a:effectLst/>
          </c:spPr>
          <c:marker>
            <c:symbol val="none"/>
          </c:marker>
          <c:yVal>
            <c:numRef>
              <c:f>'Anomalies_normalized WBGT&amp;ET'!$G$98:$G$141</c:f>
              <c:numCache>
                <c:formatCode>General</c:formatCode>
                <c:ptCount val="44"/>
                <c:pt idx="18">
                  <c:v>0.4481</c:v>
                </c:pt>
                <c:pt idx="19">
                  <c:v>0.45119999999999999</c:v>
                </c:pt>
                <c:pt idx="20">
                  <c:v>0.45429999999999998</c:v>
                </c:pt>
                <c:pt idx="21">
                  <c:v>0.45739999999999997</c:v>
                </c:pt>
                <c:pt idx="22">
                  <c:v>0.46050000000000002</c:v>
                </c:pt>
                <c:pt idx="23">
                  <c:v>0.46360000000000001</c:v>
                </c:pt>
                <c:pt idx="24">
                  <c:v>0.4667</c:v>
                </c:pt>
                <c:pt idx="25">
                  <c:v>0.4698</c:v>
                </c:pt>
                <c:pt idx="26">
                  <c:v>0.47289999999999999</c:v>
                </c:pt>
                <c:pt idx="27">
                  <c:v>0.47599999999999998</c:v>
                </c:pt>
                <c:pt idx="28">
                  <c:v>0.47909999999999997</c:v>
                </c:pt>
                <c:pt idx="29">
                  <c:v>0.48220000000000002</c:v>
                </c:pt>
                <c:pt idx="30">
                  <c:v>0.48530000000000001</c:v>
                </c:pt>
                <c:pt idx="31">
                  <c:v>0.4884</c:v>
                </c:pt>
                <c:pt idx="32">
                  <c:v>0.49149999999999999</c:v>
                </c:pt>
                <c:pt idx="33">
                  <c:v>0.49459999999999998</c:v>
                </c:pt>
                <c:pt idx="34">
                  <c:v>0.49769999999999998</c:v>
                </c:pt>
                <c:pt idx="35">
                  <c:v>0.50080000000000002</c:v>
                </c:pt>
                <c:pt idx="36">
                  <c:v>0.50390000000000001</c:v>
                </c:pt>
                <c:pt idx="37">
                  <c:v>0.50700000000000001</c:v>
                </c:pt>
                <c:pt idx="38">
                  <c:v>0.5101</c:v>
                </c:pt>
                <c:pt idx="39">
                  <c:v>0.51319999999999999</c:v>
                </c:pt>
                <c:pt idx="40">
                  <c:v>0.51629999999999998</c:v>
                </c:pt>
                <c:pt idx="41">
                  <c:v>0.51939999999999997</c:v>
                </c:pt>
                <c:pt idx="42">
                  <c:v>0.52249999999999996</c:v>
                </c:pt>
                <c:pt idx="43">
                  <c:v>0.52559999999999996</c:v>
                </c:pt>
              </c:numCache>
            </c:numRef>
          </c:yVal>
          <c:smooth val="1"/>
          <c:extLst>
            <c:ext xmlns:c16="http://schemas.microsoft.com/office/drawing/2014/chart" uri="{C3380CC4-5D6E-409C-BE32-E72D297353CC}">
              <c16:uniqueId val="{00000003-115D-4E5A-A542-72C0A321DF61}"/>
            </c:ext>
          </c:extLst>
        </c:ser>
        <c:dLbls>
          <c:showLegendKey val="0"/>
          <c:showVal val="0"/>
          <c:showCatName val="0"/>
          <c:showSerName val="0"/>
          <c:showPercent val="0"/>
          <c:showBubbleSize val="0"/>
        </c:dLbls>
        <c:axId val="839970312"/>
        <c:axId val="839972360"/>
      </c:scatterChart>
      <c:catAx>
        <c:axId val="8399703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39972360"/>
        <c:crosses val="autoZero"/>
        <c:auto val="1"/>
        <c:lblAlgn val="ctr"/>
        <c:lblOffset val="100"/>
        <c:noMultiLvlLbl val="0"/>
      </c:catAx>
      <c:valAx>
        <c:axId val="83997236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3997031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Damascus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WBGT&amp;ET'!$B$83:$AS$83</c:f>
              <c:numCache>
                <c:formatCode>General</c:formatCode>
                <c:ptCount val="44"/>
                <c:pt idx="0">
                  <c:v>-0.72037571318627724</c:v>
                </c:pt>
                <c:pt idx="1">
                  <c:v>-1.2070786902334347</c:v>
                </c:pt>
                <c:pt idx="2">
                  <c:v>-1.6329437951496977</c:v>
                </c:pt>
                <c:pt idx="3">
                  <c:v>-1.7546195394114872</c:v>
                </c:pt>
                <c:pt idx="4">
                  <c:v>-2.545511877113118</c:v>
                </c:pt>
                <c:pt idx="5">
                  <c:v>-0.84205145744806675</c:v>
                </c:pt>
                <c:pt idx="6">
                  <c:v>-0.11199699187732969</c:v>
                </c:pt>
                <c:pt idx="7">
                  <c:v>-0.90288932957896118</c:v>
                </c:pt>
                <c:pt idx="8">
                  <c:v>-0.11199699187732969</c:v>
                </c:pt>
                <c:pt idx="9">
                  <c:v>-1.0245650738407508</c:v>
                </c:pt>
                <c:pt idx="10">
                  <c:v>-1.3287544344952242</c:v>
                </c:pt>
                <c:pt idx="11">
                  <c:v>-1.4504301787570137</c:v>
                </c:pt>
                <c:pt idx="12">
                  <c:v>-1.6937816672805921</c:v>
                </c:pt>
                <c:pt idx="13">
                  <c:v>-0.41618635253180369</c:v>
                </c:pt>
                <c:pt idx="14">
                  <c:v>0.1921923687771438</c:v>
                </c:pt>
                <c:pt idx="15">
                  <c:v>0.31386811303893275</c:v>
                </c:pt>
                <c:pt idx="16">
                  <c:v>7.051662451535376E-2</c:v>
                </c:pt>
                <c:pt idx="17">
                  <c:v>-0.96372720170985571</c:v>
                </c:pt>
                <c:pt idx="18">
                  <c:v>0.37470598516982723</c:v>
                </c:pt>
                <c:pt idx="19">
                  <c:v>0.31386811303893275</c:v>
                </c:pt>
                <c:pt idx="20">
                  <c:v>0.67889534582430078</c:v>
                </c:pt>
                <c:pt idx="21">
                  <c:v>0.98308470647877422</c:v>
                </c:pt>
                <c:pt idx="22">
                  <c:v>9.6787523844592827E-3</c:v>
                </c:pt>
                <c:pt idx="23">
                  <c:v>-0.11199699187732969</c:v>
                </c:pt>
                <c:pt idx="24">
                  <c:v>7.051662451535376E-2</c:v>
                </c:pt>
                <c:pt idx="25">
                  <c:v>-0.65953784105538216</c:v>
                </c:pt>
                <c:pt idx="26">
                  <c:v>0.49638172943161729</c:v>
                </c:pt>
                <c:pt idx="27">
                  <c:v>0.7397332179551952</c:v>
                </c:pt>
                <c:pt idx="28">
                  <c:v>0.61805747369340625</c:v>
                </c:pt>
                <c:pt idx="29">
                  <c:v>0.25303024090803827</c:v>
                </c:pt>
                <c:pt idx="30">
                  <c:v>1.2872740671332477</c:v>
                </c:pt>
                <c:pt idx="31">
                  <c:v>7.051662451535376E-2</c:v>
                </c:pt>
                <c:pt idx="32">
                  <c:v>1.2872740671332477</c:v>
                </c:pt>
                <c:pt idx="33">
                  <c:v>0.1921923687771438</c:v>
                </c:pt>
                <c:pt idx="34">
                  <c:v>-0.23367273613911974</c:v>
                </c:pt>
                <c:pt idx="35">
                  <c:v>0.1921923687771438</c:v>
                </c:pt>
                <c:pt idx="36">
                  <c:v>0.98308470647877422</c:v>
                </c:pt>
                <c:pt idx="37">
                  <c:v>1.3481119392641423</c:v>
                </c:pt>
                <c:pt idx="38">
                  <c:v>1.2264361950023532</c:v>
                </c:pt>
                <c:pt idx="39">
                  <c:v>1.6523012999186157</c:v>
                </c:pt>
                <c:pt idx="40">
                  <c:v>1.6523012999186157</c:v>
                </c:pt>
                <c:pt idx="41">
                  <c:v>0.67889534582430078</c:v>
                </c:pt>
                <c:pt idx="42">
                  <c:v>1.2872740671332477</c:v>
                </c:pt>
                <c:pt idx="43">
                  <c:v>0.7397332179551952</c:v>
                </c:pt>
              </c:numCache>
            </c:numRef>
          </c:val>
          <c:extLst>
            <c:ext xmlns:c16="http://schemas.microsoft.com/office/drawing/2014/chart" uri="{C3380CC4-5D6E-409C-BE32-E72D297353CC}">
              <c16:uniqueId val="{00000001-BC52-4AAF-B9FF-D7EDCA4E45F1}"/>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WBGT&amp;ET'!$B$83:$T$83</c:f>
              <c:numCache>
                <c:formatCode>General</c:formatCode>
                <c:ptCount val="19"/>
                <c:pt idx="0">
                  <c:v>-0.72037571318627724</c:v>
                </c:pt>
                <c:pt idx="1">
                  <c:v>-1.2070786902334347</c:v>
                </c:pt>
                <c:pt idx="2">
                  <c:v>-1.6329437951496977</c:v>
                </c:pt>
                <c:pt idx="3">
                  <c:v>-1.7546195394114872</c:v>
                </c:pt>
                <c:pt idx="4">
                  <c:v>-2.545511877113118</c:v>
                </c:pt>
                <c:pt idx="5">
                  <c:v>-0.84205145744806675</c:v>
                </c:pt>
                <c:pt idx="6">
                  <c:v>-0.11199699187732969</c:v>
                </c:pt>
                <c:pt idx="7">
                  <c:v>-0.90288932957896118</c:v>
                </c:pt>
                <c:pt idx="8">
                  <c:v>-0.11199699187732969</c:v>
                </c:pt>
                <c:pt idx="9">
                  <c:v>-1.0245650738407508</c:v>
                </c:pt>
                <c:pt idx="10">
                  <c:v>-1.3287544344952242</c:v>
                </c:pt>
                <c:pt idx="11">
                  <c:v>-1.4504301787570137</c:v>
                </c:pt>
                <c:pt idx="12">
                  <c:v>-1.6937816672805921</c:v>
                </c:pt>
                <c:pt idx="13">
                  <c:v>-0.41618635253180369</c:v>
                </c:pt>
                <c:pt idx="14">
                  <c:v>0.1921923687771438</c:v>
                </c:pt>
                <c:pt idx="15">
                  <c:v>0.31386811303893275</c:v>
                </c:pt>
                <c:pt idx="16">
                  <c:v>7.051662451535376E-2</c:v>
                </c:pt>
                <c:pt idx="17">
                  <c:v>-0.96372720170985571</c:v>
                </c:pt>
                <c:pt idx="18">
                  <c:v>0.37470598516982723</c:v>
                </c:pt>
              </c:numCache>
            </c:numRef>
          </c:val>
          <c:extLst>
            <c:ext xmlns:c16="http://schemas.microsoft.com/office/drawing/2014/chart" uri="{C3380CC4-5D6E-409C-BE32-E72D297353CC}">
              <c16:uniqueId val="{00000001-45AD-438B-AF5B-3FC354D5AE36}"/>
            </c:ext>
          </c:extLst>
        </c:ser>
        <c:dLbls>
          <c:showLegendKey val="0"/>
          <c:showVal val="0"/>
          <c:showCatName val="0"/>
          <c:showSerName val="0"/>
          <c:showPercent val="0"/>
          <c:showBubbleSize val="0"/>
        </c:dLbls>
        <c:gapWidth val="219"/>
        <c:axId val="1467673096"/>
        <c:axId val="1974145544"/>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WBGT&amp;ET'!$H$98:$H$141</c:f>
              <c:numCache>
                <c:formatCode>General</c:formatCode>
                <c:ptCount val="44"/>
                <c:pt idx="18">
                  <c:v>7.9899999999999999E-2</c:v>
                </c:pt>
                <c:pt idx="19">
                  <c:v>0.11990000000000001</c:v>
                </c:pt>
                <c:pt idx="20">
                  <c:v>0.15989999999999999</c:v>
                </c:pt>
                <c:pt idx="21">
                  <c:v>0.19989999999999999</c:v>
                </c:pt>
                <c:pt idx="22">
                  <c:v>0.2399</c:v>
                </c:pt>
                <c:pt idx="23">
                  <c:v>0.27990000000000004</c:v>
                </c:pt>
                <c:pt idx="24">
                  <c:v>0.31989999999999996</c:v>
                </c:pt>
                <c:pt idx="25">
                  <c:v>0.3599</c:v>
                </c:pt>
                <c:pt idx="26">
                  <c:v>0.39990000000000003</c:v>
                </c:pt>
                <c:pt idx="27">
                  <c:v>0.43989999999999996</c:v>
                </c:pt>
                <c:pt idx="28">
                  <c:v>0.47989999999999999</c:v>
                </c:pt>
                <c:pt idx="29">
                  <c:v>0.51990000000000003</c:v>
                </c:pt>
                <c:pt idx="30">
                  <c:v>0.55989999999999995</c:v>
                </c:pt>
                <c:pt idx="31">
                  <c:v>0.59989999999999999</c:v>
                </c:pt>
                <c:pt idx="32">
                  <c:v>0.63990000000000002</c:v>
                </c:pt>
                <c:pt idx="33">
                  <c:v>0.67989999999999995</c:v>
                </c:pt>
                <c:pt idx="34">
                  <c:v>0.71989999999999998</c:v>
                </c:pt>
                <c:pt idx="35">
                  <c:v>0.75990000000000002</c:v>
                </c:pt>
                <c:pt idx="36">
                  <c:v>0.79989999999999994</c:v>
                </c:pt>
                <c:pt idx="37">
                  <c:v>0.83989999999999998</c:v>
                </c:pt>
                <c:pt idx="38">
                  <c:v>0.87990000000000002</c:v>
                </c:pt>
                <c:pt idx="39">
                  <c:v>0.91989999999999994</c:v>
                </c:pt>
                <c:pt idx="40">
                  <c:v>0.95989999999999998</c:v>
                </c:pt>
                <c:pt idx="41">
                  <c:v>0.99990000000000001</c:v>
                </c:pt>
                <c:pt idx="42">
                  <c:v>1.0399</c:v>
                </c:pt>
                <c:pt idx="43">
                  <c:v>1.0799000000000001</c:v>
                </c:pt>
              </c:numCache>
            </c:numRef>
          </c:yVal>
          <c:smooth val="1"/>
          <c:extLst>
            <c:ext xmlns:c16="http://schemas.microsoft.com/office/drawing/2014/chart" uri="{C3380CC4-5D6E-409C-BE32-E72D297353CC}">
              <c16:uniqueId val="{00000003-45AD-438B-AF5B-3FC354D5AE36}"/>
            </c:ext>
          </c:extLst>
        </c:ser>
        <c:dLbls>
          <c:showLegendKey val="0"/>
          <c:showVal val="0"/>
          <c:showCatName val="0"/>
          <c:showSerName val="0"/>
          <c:showPercent val="0"/>
          <c:showBubbleSize val="0"/>
        </c:dLbls>
        <c:axId val="1467673096"/>
        <c:axId val="1974145544"/>
      </c:scatterChart>
      <c:catAx>
        <c:axId val="14676730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4145544"/>
        <c:crosses val="autoZero"/>
        <c:auto val="1"/>
        <c:lblAlgn val="ctr"/>
        <c:lblOffset val="100"/>
        <c:noMultiLvlLbl val="0"/>
      </c:catAx>
      <c:valAx>
        <c:axId val="1974145544"/>
        <c:scaling>
          <c:orientation val="minMax"/>
          <c:max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67673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Doha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WBGT&amp;ET'!$B$84:$AS$84</c:f>
              <c:numCache>
                <c:formatCode>General</c:formatCode>
                <c:ptCount val="44"/>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pt idx="19">
                  <c:v>0.15249857033294065</c:v>
                </c:pt>
                <c:pt idx="20">
                  <c:v>0.15249857033294065</c:v>
                </c:pt>
                <c:pt idx="21">
                  <c:v>0.15249857033294065</c:v>
                </c:pt>
                <c:pt idx="22">
                  <c:v>0.15249857033294065</c:v>
                </c:pt>
                <c:pt idx="23">
                  <c:v>0.15249857033294065</c:v>
                </c:pt>
                <c:pt idx="24">
                  <c:v>0.15249857033294065</c:v>
                </c:pt>
                <c:pt idx="25">
                  <c:v>0.15249857033294065</c:v>
                </c:pt>
                <c:pt idx="26">
                  <c:v>0.15249857033294065</c:v>
                </c:pt>
                <c:pt idx="27">
                  <c:v>0.15249857033294065</c:v>
                </c:pt>
                <c:pt idx="28">
                  <c:v>0.15249857033294065</c:v>
                </c:pt>
                <c:pt idx="29">
                  <c:v>0.15249857033294065</c:v>
                </c:pt>
                <c:pt idx="30">
                  <c:v>0.15249857033294065</c:v>
                </c:pt>
                <c:pt idx="31">
                  <c:v>0.15249857033294065</c:v>
                </c:pt>
                <c:pt idx="32">
                  <c:v>0.15249857033294065</c:v>
                </c:pt>
                <c:pt idx="33">
                  <c:v>0.15249857033294065</c:v>
                </c:pt>
                <c:pt idx="34">
                  <c:v>0.15249857033294065</c:v>
                </c:pt>
                <c:pt idx="35">
                  <c:v>0.15249857033294065</c:v>
                </c:pt>
                <c:pt idx="36">
                  <c:v>0.15249857033294065</c:v>
                </c:pt>
                <c:pt idx="37">
                  <c:v>0.15249857033294065</c:v>
                </c:pt>
                <c:pt idx="38">
                  <c:v>0.15249857033294065</c:v>
                </c:pt>
                <c:pt idx="39">
                  <c:v>0.15249857033294065</c:v>
                </c:pt>
                <c:pt idx="40">
                  <c:v>0.15249857033294065</c:v>
                </c:pt>
                <c:pt idx="41">
                  <c:v>0.15249857033294065</c:v>
                </c:pt>
                <c:pt idx="42">
                  <c:v>0.15249857033294065</c:v>
                </c:pt>
                <c:pt idx="43">
                  <c:v>0.15249857033294065</c:v>
                </c:pt>
              </c:numCache>
            </c:numRef>
          </c:val>
          <c:extLst>
            <c:ext xmlns:c16="http://schemas.microsoft.com/office/drawing/2014/chart" uri="{C3380CC4-5D6E-409C-BE32-E72D297353CC}">
              <c16:uniqueId val="{00000001-1841-451C-BE1A-B70E10918F96}"/>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WBGT&amp;ET'!$B$84:$T$84</c:f>
              <c:numCache>
                <c:formatCode>General</c:formatCode>
                <c:ptCount val="19"/>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numCache>
            </c:numRef>
          </c:val>
          <c:extLst>
            <c:ext xmlns:c16="http://schemas.microsoft.com/office/drawing/2014/chart" uri="{C3380CC4-5D6E-409C-BE32-E72D297353CC}">
              <c16:uniqueId val="{00000001-17F0-43AD-8167-C4B32DD6658C}"/>
            </c:ext>
          </c:extLst>
        </c:ser>
        <c:dLbls>
          <c:showLegendKey val="0"/>
          <c:showVal val="0"/>
          <c:showCatName val="0"/>
          <c:showSerName val="0"/>
          <c:showPercent val="0"/>
          <c:showBubbleSize val="0"/>
        </c:dLbls>
        <c:gapWidth val="219"/>
        <c:axId val="656602120"/>
        <c:axId val="752675336"/>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WBGT&amp;ET'!$I$98:$I$141</c:f>
              <c:numCache>
                <c:formatCode>General</c:formatCode>
                <c:ptCount val="44"/>
                <c:pt idx="18">
                  <c:v>0.1525</c:v>
                </c:pt>
                <c:pt idx="19">
                  <c:v>0.15250000000000002</c:v>
                </c:pt>
                <c:pt idx="20">
                  <c:v>0.15250000000000002</c:v>
                </c:pt>
                <c:pt idx="21">
                  <c:v>0.15250000000000005</c:v>
                </c:pt>
                <c:pt idx="22">
                  <c:v>0.15250000000000008</c:v>
                </c:pt>
                <c:pt idx="23">
                  <c:v>0.15250000000000011</c:v>
                </c:pt>
                <c:pt idx="24">
                  <c:v>0.15250000000000011</c:v>
                </c:pt>
                <c:pt idx="25">
                  <c:v>0.15250000000000014</c:v>
                </c:pt>
                <c:pt idx="26">
                  <c:v>0.15250000000000016</c:v>
                </c:pt>
                <c:pt idx="27">
                  <c:v>0.15250000000000016</c:v>
                </c:pt>
                <c:pt idx="28">
                  <c:v>0.15250000000000019</c:v>
                </c:pt>
                <c:pt idx="29">
                  <c:v>0.15250000000000022</c:v>
                </c:pt>
                <c:pt idx="30">
                  <c:v>0.15250000000000025</c:v>
                </c:pt>
                <c:pt idx="31">
                  <c:v>0.15250000000000025</c:v>
                </c:pt>
                <c:pt idx="32">
                  <c:v>0.15250000000000027</c:v>
                </c:pt>
                <c:pt idx="33">
                  <c:v>0.1525000000000003</c:v>
                </c:pt>
                <c:pt idx="34">
                  <c:v>0.15250000000000033</c:v>
                </c:pt>
                <c:pt idx="35">
                  <c:v>0.15250000000000033</c:v>
                </c:pt>
                <c:pt idx="36">
                  <c:v>0.15250000000000036</c:v>
                </c:pt>
                <c:pt idx="37">
                  <c:v>0.15250000000000039</c:v>
                </c:pt>
                <c:pt idx="38">
                  <c:v>0.15250000000000039</c:v>
                </c:pt>
                <c:pt idx="39">
                  <c:v>0.15250000000000041</c:v>
                </c:pt>
                <c:pt idx="40">
                  <c:v>0.15250000000000044</c:v>
                </c:pt>
                <c:pt idx="41">
                  <c:v>0.15250000000000047</c:v>
                </c:pt>
                <c:pt idx="42">
                  <c:v>0.15250000000000047</c:v>
                </c:pt>
                <c:pt idx="43">
                  <c:v>0.1525000000000005</c:v>
                </c:pt>
              </c:numCache>
            </c:numRef>
          </c:yVal>
          <c:smooth val="1"/>
          <c:extLst>
            <c:ext xmlns:c16="http://schemas.microsoft.com/office/drawing/2014/chart" uri="{C3380CC4-5D6E-409C-BE32-E72D297353CC}">
              <c16:uniqueId val="{00000003-17F0-43AD-8167-C4B32DD6658C}"/>
            </c:ext>
          </c:extLst>
        </c:ser>
        <c:dLbls>
          <c:showLegendKey val="0"/>
          <c:showVal val="0"/>
          <c:showCatName val="0"/>
          <c:showSerName val="0"/>
          <c:showPercent val="0"/>
          <c:showBubbleSize val="0"/>
        </c:dLbls>
        <c:axId val="656602120"/>
        <c:axId val="752675336"/>
      </c:scatterChart>
      <c:catAx>
        <c:axId val="65660212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2675336"/>
        <c:crosses val="autoZero"/>
        <c:auto val="1"/>
        <c:lblAlgn val="ctr"/>
        <c:lblOffset val="100"/>
        <c:noMultiLvlLbl val="0"/>
      </c:catAx>
      <c:valAx>
        <c:axId val="752675336"/>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56602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Istanbul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WBGT&amp;ET'!$B$85:$AS$85</c:f>
              <c:numCache>
                <c:formatCode>General</c:formatCode>
                <c:ptCount val="44"/>
                <c:pt idx="0">
                  <c:v>-1.247294007495285</c:v>
                </c:pt>
                <c:pt idx="1">
                  <c:v>-0.89046087141080865</c:v>
                </c:pt>
                <c:pt idx="2">
                  <c:v>-0.24816122645875185</c:v>
                </c:pt>
                <c:pt idx="3">
                  <c:v>-1.8182270252304467</c:v>
                </c:pt>
                <c:pt idx="4">
                  <c:v>-1.1759273802783892</c:v>
                </c:pt>
                <c:pt idx="5">
                  <c:v>-1.9609602796642374</c:v>
                </c:pt>
                <c:pt idx="6">
                  <c:v>0.39413841849330555</c:v>
                </c:pt>
                <c:pt idx="7">
                  <c:v>-1.6041271435797611</c:v>
                </c:pt>
                <c:pt idx="8">
                  <c:v>-0.10542797202496061</c:v>
                </c:pt>
                <c:pt idx="9">
                  <c:v>-1.247294007495285</c:v>
                </c:pt>
                <c:pt idx="10">
                  <c:v>-0.31952785367564684</c:v>
                </c:pt>
                <c:pt idx="11">
                  <c:v>-0.74772761697701806</c:v>
                </c:pt>
                <c:pt idx="12">
                  <c:v>-1.1759273802783892</c:v>
                </c:pt>
                <c:pt idx="13">
                  <c:v>-1.5327605163628655</c:v>
                </c:pt>
                <c:pt idx="14">
                  <c:v>1.3932711995298392</c:v>
                </c:pt>
                <c:pt idx="15">
                  <c:v>0.67960492736088685</c:v>
                </c:pt>
                <c:pt idx="16">
                  <c:v>-1.0331941258445994</c:v>
                </c:pt>
                <c:pt idx="17">
                  <c:v>-1.4613938891459703</c:v>
                </c:pt>
                <c:pt idx="18">
                  <c:v>-0.39089448089254181</c:v>
                </c:pt>
                <c:pt idx="19">
                  <c:v>0.10867190962572436</c:v>
                </c:pt>
                <c:pt idx="20">
                  <c:v>-0.81909424419391297</c:v>
                </c:pt>
                <c:pt idx="21">
                  <c:v>0.60823830014399183</c:v>
                </c:pt>
                <c:pt idx="22">
                  <c:v>0.60823830014399183</c:v>
                </c:pt>
                <c:pt idx="23">
                  <c:v>-0.10542797202496061</c:v>
                </c:pt>
                <c:pt idx="24">
                  <c:v>-0.46226110810943682</c:v>
                </c:pt>
                <c:pt idx="25">
                  <c:v>-0.24816122645875185</c:v>
                </c:pt>
                <c:pt idx="26">
                  <c:v>-0.10542797202496061</c:v>
                </c:pt>
                <c:pt idx="27">
                  <c:v>0.39413841849330555</c:v>
                </c:pt>
                <c:pt idx="28">
                  <c:v>0.75097155457778175</c:v>
                </c:pt>
                <c:pt idx="29">
                  <c:v>0.32277179127641059</c:v>
                </c:pt>
                <c:pt idx="30">
                  <c:v>1.3932711995298392</c:v>
                </c:pt>
                <c:pt idx="31">
                  <c:v>0.67960492736088685</c:v>
                </c:pt>
                <c:pt idx="32">
                  <c:v>1.3932711995298392</c:v>
                </c:pt>
                <c:pt idx="33">
                  <c:v>0.10867190962572436</c:v>
                </c:pt>
                <c:pt idx="34">
                  <c:v>0.75097155457778175</c:v>
                </c:pt>
                <c:pt idx="35">
                  <c:v>1.1078046906622581</c:v>
                </c:pt>
                <c:pt idx="36">
                  <c:v>1.2505379450960492</c:v>
                </c:pt>
                <c:pt idx="37">
                  <c:v>0.60823830014399183</c:v>
                </c:pt>
                <c:pt idx="38">
                  <c:v>1.4646378267467342</c:v>
                </c:pt>
                <c:pt idx="39">
                  <c:v>1.2505379450960492</c:v>
                </c:pt>
                <c:pt idx="40">
                  <c:v>1.4646378267467342</c:v>
                </c:pt>
                <c:pt idx="41">
                  <c:v>-3.4061344808065622E-2</c:v>
                </c:pt>
                <c:pt idx="42">
                  <c:v>1.2505379450960492</c:v>
                </c:pt>
                <c:pt idx="43">
                  <c:v>0.75097155457778175</c:v>
                </c:pt>
              </c:numCache>
            </c:numRef>
          </c:val>
          <c:extLst>
            <c:ext xmlns:c16="http://schemas.microsoft.com/office/drawing/2014/chart" uri="{C3380CC4-5D6E-409C-BE32-E72D297353CC}">
              <c16:uniqueId val="{00000001-055E-4316-B270-695FEDF1C7AE}"/>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WBGT&amp;ET'!$B$85:$T$85</c:f>
              <c:numCache>
                <c:formatCode>General</c:formatCode>
                <c:ptCount val="19"/>
                <c:pt idx="0">
                  <c:v>-1.247294007495285</c:v>
                </c:pt>
                <c:pt idx="1">
                  <c:v>-0.89046087141080865</c:v>
                </c:pt>
                <c:pt idx="2">
                  <c:v>-0.24816122645875185</c:v>
                </c:pt>
                <c:pt idx="3">
                  <c:v>-1.8182270252304467</c:v>
                </c:pt>
                <c:pt idx="4">
                  <c:v>-1.1759273802783892</c:v>
                </c:pt>
                <c:pt idx="5">
                  <c:v>-1.9609602796642374</c:v>
                </c:pt>
                <c:pt idx="6">
                  <c:v>0.39413841849330555</c:v>
                </c:pt>
                <c:pt idx="7">
                  <c:v>-1.6041271435797611</c:v>
                </c:pt>
                <c:pt idx="8">
                  <c:v>-0.10542797202496061</c:v>
                </c:pt>
                <c:pt idx="9">
                  <c:v>-1.247294007495285</c:v>
                </c:pt>
                <c:pt idx="10">
                  <c:v>-0.31952785367564684</c:v>
                </c:pt>
                <c:pt idx="11">
                  <c:v>-0.74772761697701806</c:v>
                </c:pt>
                <c:pt idx="12">
                  <c:v>-1.1759273802783892</c:v>
                </c:pt>
                <c:pt idx="13">
                  <c:v>-1.5327605163628655</c:v>
                </c:pt>
                <c:pt idx="14">
                  <c:v>1.3932711995298392</c:v>
                </c:pt>
                <c:pt idx="15">
                  <c:v>0.67960492736088685</c:v>
                </c:pt>
                <c:pt idx="16">
                  <c:v>-1.0331941258445994</c:v>
                </c:pt>
                <c:pt idx="17">
                  <c:v>-1.4613938891459703</c:v>
                </c:pt>
                <c:pt idx="18">
                  <c:v>-0.39089448089254181</c:v>
                </c:pt>
              </c:numCache>
            </c:numRef>
          </c:val>
          <c:extLst>
            <c:ext xmlns:c16="http://schemas.microsoft.com/office/drawing/2014/chart" uri="{C3380CC4-5D6E-409C-BE32-E72D297353CC}">
              <c16:uniqueId val="{00000002-2571-4A89-8B47-7884C84E7584}"/>
            </c:ext>
          </c:extLst>
        </c:ser>
        <c:dLbls>
          <c:showLegendKey val="0"/>
          <c:showVal val="0"/>
          <c:showCatName val="0"/>
          <c:showSerName val="0"/>
          <c:showPercent val="0"/>
          <c:showBubbleSize val="0"/>
        </c:dLbls>
        <c:gapWidth val="219"/>
        <c:axId val="1088833032"/>
        <c:axId val="1088835080"/>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WBGT&amp;ET'!$J$98:$J$141</c:f>
              <c:numCache>
                <c:formatCode>General</c:formatCode>
                <c:ptCount val="44"/>
                <c:pt idx="18">
                  <c:v>-0.12470000000000001</c:v>
                </c:pt>
                <c:pt idx="19">
                  <c:v>-7.0500000000000007E-2</c:v>
                </c:pt>
                <c:pt idx="20">
                  <c:v>-1.6300000000000009E-2</c:v>
                </c:pt>
                <c:pt idx="21">
                  <c:v>3.7899999999999989E-2</c:v>
                </c:pt>
                <c:pt idx="22">
                  <c:v>9.2099999999999987E-2</c:v>
                </c:pt>
                <c:pt idx="23">
                  <c:v>0.14630000000000001</c:v>
                </c:pt>
                <c:pt idx="24">
                  <c:v>0.20049999999999998</c:v>
                </c:pt>
                <c:pt idx="25">
                  <c:v>0.25469999999999993</c:v>
                </c:pt>
                <c:pt idx="26">
                  <c:v>0.30889999999999995</c:v>
                </c:pt>
                <c:pt idx="27">
                  <c:v>0.36309999999999998</c:v>
                </c:pt>
                <c:pt idx="28">
                  <c:v>0.4173</c:v>
                </c:pt>
                <c:pt idx="29">
                  <c:v>0.47149999999999992</c:v>
                </c:pt>
                <c:pt idx="30">
                  <c:v>0.52569999999999995</c:v>
                </c:pt>
                <c:pt idx="31">
                  <c:v>0.57989999999999997</c:v>
                </c:pt>
                <c:pt idx="32">
                  <c:v>0.63409999999999989</c:v>
                </c:pt>
                <c:pt idx="33">
                  <c:v>0.68829999999999991</c:v>
                </c:pt>
                <c:pt idx="34">
                  <c:v>0.74249999999999994</c:v>
                </c:pt>
                <c:pt idx="35">
                  <c:v>0.79669999999999996</c:v>
                </c:pt>
                <c:pt idx="36">
                  <c:v>0.85089999999999999</c:v>
                </c:pt>
                <c:pt idx="37">
                  <c:v>0.90510000000000002</c:v>
                </c:pt>
                <c:pt idx="38">
                  <c:v>0.95930000000000004</c:v>
                </c:pt>
                <c:pt idx="39">
                  <c:v>1.0134999999999998</c:v>
                </c:pt>
                <c:pt idx="40">
                  <c:v>1.0676999999999999</c:v>
                </c:pt>
                <c:pt idx="41">
                  <c:v>1.1218999999999999</c:v>
                </c:pt>
                <c:pt idx="42">
                  <c:v>1.1760999999999999</c:v>
                </c:pt>
                <c:pt idx="43">
                  <c:v>1.2302999999999999</c:v>
                </c:pt>
              </c:numCache>
            </c:numRef>
          </c:yVal>
          <c:smooth val="1"/>
          <c:extLst>
            <c:ext xmlns:c16="http://schemas.microsoft.com/office/drawing/2014/chart" uri="{C3380CC4-5D6E-409C-BE32-E72D297353CC}">
              <c16:uniqueId val="{00000004-2571-4A89-8B47-7884C84E7584}"/>
            </c:ext>
          </c:extLst>
        </c:ser>
        <c:dLbls>
          <c:showLegendKey val="0"/>
          <c:showVal val="0"/>
          <c:showCatName val="0"/>
          <c:showSerName val="0"/>
          <c:showPercent val="0"/>
          <c:showBubbleSize val="0"/>
        </c:dLbls>
        <c:axId val="1088833032"/>
        <c:axId val="1088835080"/>
      </c:scatterChart>
      <c:catAx>
        <c:axId val="10888330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88835080"/>
        <c:crosses val="autoZero"/>
        <c:auto val="1"/>
        <c:lblAlgn val="ctr"/>
        <c:lblOffset val="100"/>
        <c:noMultiLvlLbl val="0"/>
      </c:catAx>
      <c:valAx>
        <c:axId val="108883508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88833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Jerusalem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WBGT&amp;ET'!$B$86:$AS$86</c:f>
              <c:numCache>
                <c:formatCode>General</c:formatCode>
                <c:ptCount val="44"/>
                <c:pt idx="0">
                  <c:v>-0.47023518663743796</c:v>
                </c:pt>
                <c:pt idx="1">
                  <c:v>-1.5112589960486047</c:v>
                </c:pt>
                <c:pt idx="2">
                  <c:v>-2.8125387578125651</c:v>
                </c:pt>
                <c:pt idx="3">
                  <c:v>-1.1208750675194181</c:v>
                </c:pt>
                <c:pt idx="4">
                  <c:v>-0.60036316281383351</c:v>
                </c:pt>
                <c:pt idx="5">
                  <c:v>-0.20997923428464454</c:v>
                </c:pt>
                <c:pt idx="6">
                  <c:v>-1.3811310198722093</c:v>
                </c:pt>
                <c:pt idx="7">
                  <c:v>-0.34010721046104242</c:v>
                </c:pt>
                <c:pt idx="8">
                  <c:v>5.0276718068146577E-2</c:v>
                </c:pt>
                <c:pt idx="9">
                  <c:v>-0.34010721046104242</c:v>
                </c:pt>
                <c:pt idx="10">
                  <c:v>-0.99074709134302252</c:v>
                </c:pt>
                <c:pt idx="11">
                  <c:v>-0.8606191151666247</c:v>
                </c:pt>
                <c:pt idx="12">
                  <c:v>-2.2920268531069827</c:v>
                </c:pt>
                <c:pt idx="13">
                  <c:v>-1.2510030436958137</c:v>
                </c:pt>
                <c:pt idx="14">
                  <c:v>5.0276718068146577E-2</c:v>
                </c:pt>
                <c:pt idx="15">
                  <c:v>0.44066064659733556</c:v>
                </c:pt>
                <c:pt idx="16">
                  <c:v>0.5707886227737311</c:v>
                </c:pt>
                <c:pt idx="17">
                  <c:v>-7.9851258108248988E-2</c:v>
                </c:pt>
                <c:pt idx="18">
                  <c:v>-7.9851258108248988E-2</c:v>
                </c:pt>
                <c:pt idx="19">
                  <c:v>1.0913005274793157</c:v>
                </c:pt>
                <c:pt idx="20">
                  <c:v>-0.20997923428464454</c:v>
                </c:pt>
                <c:pt idx="21">
                  <c:v>0.18040469424454214</c:v>
                </c:pt>
                <c:pt idx="22">
                  <c:v>-0.8606191151666247</c:v>
                </c:pt>
                <c:pt idx="23">
                  <c:v>1.6118124321848979</c:v>
                </c:pt>
                <c:pt idx="24">
                  <c:v>-1.1208750675194181</c:v>
                </c:pt>
                <c:pt idx="25">
                  <c:v>-0.20997923428464454</c:v>
                </c:pt>
                <c:pt idx="26">
                  <c:v>-7.9851258108248988E-2</c:v>
                </c:pt>
                <c:pt idx="27">
                  <c:v>0.8310445751265223</c:v>
                </c:pt>
                <c:pt idx="28">
                  <c:v>5.0276718068146577E-2</c:v>
                </c:pt>
                <c:pt idx="29">
                  <c:v>0.96117255130291779</c:v>
                </c:pt>
                <c:pt idx="30">
                  <c:v>1.0913005274793157</c:v>
                </c:pt>
                <c:pt idx="31">
                  <c:v>0.5707886227737311</c:v>
                </c:pt>
                <c:pt idx="32">
                  <c:v>1.0913005274793157</c:v>
                </c:pt>
                <c:pt idx="33">
                  <c:v>1.6118124321848979</c:v>
                </c:pt>
                <c:pt idx="34">
                  <c:v>-0.20997923428464454</c:v>
                </c:pt>
                <c:pt idx="35">
                  <c:v>0.18040469424454214</c:v>
                </c:pt>
                <c:pt idx="36">
                  <c:v>0.18040469424454214</c:v>
                </c:pt>
                <c:pt idx="37">
                  <c:v>0.5707886227737311</c:v>
                </c:pt>
                <c:pt idx="38">
                  <c:v>1.6118124321848979</c:v>
                </c:pt>
                <c:pt idx="39">
                  <c:v>1.2214285036557113</c:v>
                </c:pt>
                <c:pt idx="40">
                  <c:v>0.5707886227737311</c:v>
                </c:pt>
                <c:pt idx="41">
                  <c:v>1.6118124321848979</c:v>
                </c:pt>
                <c:pt idx="42">
                  <c:v>0.5707886227737311</c:v>
                </c:pt>
                <c:pt idx="43">
                  <c:v>0.31053267042093768</c:v>
                </c:pt>
              </c:numCache>
            </c:numRef>
          </c:val>
          <c:extLst>
            <c:ext xmlns:c16="http://schemas.microsoft.com/office/drawing/2014/chart" uri="{C3380CC4-5D6E-409C-BE32-E72D297353CC}">
              <c16:uniqueId val="{00000001-0F87-4307-8B1A-FA6621C21B5E}"/>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WBGT&amp;ET'!$B$86:$T$86</c:f>
              <c:numCache>
                <c:formatCode>General</c:formatCode>
                <c:ptCount val="19"/>
                <c:pt idx="0">
                  <c:v>-0.47023518663743796</c:v>
                </c:pt>
                <c:pt idx="1">
                  <c:v>-1.5112589960486047</c:v>
                </c:pt>
                <c:pt idx="2">
                  <c:v>-2.8125387578125651</c:v>
                </c:pt>
                <c:pt idx="3">
                  <c:v>-1.1208750675194181</c:v>
                </c:pt>
                <c:pt idx="4">
                  <c:v>-0.60036316281383351</c:v>
                </c:pt>
                <c:pt idx="5">
                  <c:v>-0.20997923428464454</c:v>
                </c:pt>
                <c:pt idx="6">
                  <c:v>-1.3811310198722093</c:v>
                </c:pt>
                <c:pt idx="7">
                  <c:v>-0.34010721046104242</c:v>
                </c:pt>
                <c:pt idx="8">
                  <c:v>5.0276718068146577E-2</c:v>
                </c:pt>
                <c:pt idx="9">
                  <c:v>-0.34010721046104242</c:v>
                </c:pt>
                <c:pt idx="10">
                  <c:v>-0.99074709134302252</c:v>
                </c:pt>
                <c:pt idx="11">
                  <c:v>-0.8606191151666247</c:v>
                </c:pt>
                <c:pt idx="12">
                  <c:v>-2.2920268531069827</c:v>
                </c:pt>
                <c:pt idx="13">
                  <c:v>-1.2510030436958137</c:v>
                </c:pt>
                <c:pt idx="14">
                  <c:v>5.0276718068146577E-2</c:v>
                </c:pt>
                <c:pt idx="15">
                  <c:v>0.44066064659733556</c:v>
                </c:pt>
                <c:pt idx="16">
                  <c:v>0.5707886227737311</c:v>
                </c:pt>
                <c:pt idx="17">
                  <c:v>-7.9851258108248988E-2</c:v>
                </c:pt>
                <c:pt idx="18">
                  <c:v>-7.9851258108248988E-2</c:v>
                </c:pt>
              </c:numCache>
            </c:numRef>
          </c:val>
          <c:extLst>
            <c:ext xmlns:c16="http://schemas.microsoft.com/office/drawing/2014/chart" uri="{C3380CC4-5D6E-409C-BE32-E72D297353CC}">
              <c16:uniqueId val="{00000000-ACFC-4083-B071-F774CA21DD7C}"/>
            </c:ext>
          </c:extLst>
        </c:ser>
        <c:dLbls>
          <c:showLegendKey val="0"/>
          <c:showVal val="0"/>
          <c:showCatName val="0"/>
          <c:showSerName val="0"/>
          <c:showPercent val="0"/>
          <c:showBubbleSize val="0"/>
        </c:dLbls>
        <c:gapWidth val="219"/>
        <c:axId val="1657107976"/>
        <c:axId val="308082695"/>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WBGT&amp;ET'!$K$98:$K$141</c:f>
              <c:numCache>
                <c:formatCode>General</c:formatCode>
                <c:ptCount val="44"/>
                <c:pt idx="18">
                  <c:v>7.7999999999999996E-3</c:v>
                </c:pt>
                <c:pt idx="19">
                  <c:v>4.4700000000000004E-2</c:v>
                </c:pt>
                <c:pt idx="20">
                  <c:v>8.1600000000000006E-2</c:v>
                </c:pt>
                <c:pt idx="21">
                  <c:v>0.11850000000000001</c:v>
                </c:pt>
                <c:pt idx="22">
                  <c:v>0.15540000000000001</c:v>
                </c:pt>
                <c:pt idx="23">
                  <c:v>0.1923</c:v>
                </c:pt>
                <c:pt idx="24">
                  <c:v>0.22920000000000001</c:v>
                </c:pt>
                <c:pt idx="25">
                  <c:v>0.2661</c:v>
                </c:pt>
                <c:pt idx="26">
                  <c:v>0.30299999999999999</c:v>
                </c:pt>
                <c:pt idx="27">
                  <c:v>0.33989999999999998</c:v>
                </c:pt>
                <c:pt idx="28">
                  <c:v>0.37679999999999997</c:v>
                </c:pt>
                <c:pt idx="29">
                  <c:v>0.41370000000000001</c:v>
                </c:pt>
                <c:pt idx="30">
                  <c:v>0.4506</c:v>
                </c:pt>
                <c:pt idx="31">
                  <c:v>0.48749999999999999</c:v>
                </c:pt>
                <c:pt idx="32">
                  <c:v>0.52440000000000009</c:v>
                </c:pt>
                <c:pt idx="33">
                  <c:v>0.56130000000000002</c:v>
                </c:pt>
                <c:pt idx="34">
                  <c:v>0.59820000000000007</c:v>
                </c:pt>
                <c:pt idx="35">
                  <c:v>0.63510000000000011</c:v>
                </c:pt>
                <c:pt idx="36">
                  <c:v>0.67200000000000004</c:v>
                </c:pt>
                <c:pt idx="37">
                  <c:v>0.70890000000000009</c:v>
                </c:pt>
                <c:pt idx="38">
                  <c:v>0.74580000000000002</c:v>
                </c:pt>
                <c:pt idx="39">
                  <c:v>0.78270000000000006</c:v>
                </c:pt>
                <c:pt idx="40">
                  <c:v>0.81960000000000011</c:v>
                </c:pt>
                <c:pt idx="41">
                  <c:v>0.85650000000000004</c:v>
                </c:pt>
                <c:pt idx="42">
                  <c:v>0.89340000000000008</c:v>
                </c:pt>
                <c:pt idx="43">
                  <c:v>0.93030000000000013</c:v>
                </c:pt>
              </c:numCache>
            </c:numRef>
          </c:yVal>
          <c:smooth val="1"/>
          <c:extLst>
            <c:ext xmlns:c16="http://schemas.microsoft.com/office/drawing/2014/chart" uri="{C3380CC4-5D6E-409C-BE32-E72D297353CC}">
              <c16:uniqueId val="{00000003-ACFC-4083-B071-F774CA21DD7C}"/>
            </c:ext>
          </c:extLst>
        </c:ser>
        <c:dLbls>
          <c:showLegendKey val="0"/>
          <c:showVal val="0"/>
          <c:showCatName val="0"/>
          <c:showSerName val="0"/>
          <c:showPercent val="0"/>
          <c:showBubbleSize val="0"/>
        </c:dLbls>
        <c:axId val="1657107976"/>
        <c:axId val="308082695"/>
      </c:scatterChart>
      <c:catAx>
        <c:axId val="165710797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08082695"/>
        <c:crosses val="autoZero"/>
        <c:auto val="1"/>
        <c:lblAlgn val="ctr"/>
        <c:lblOffset val="100"/>
        <c:noMultiLvlLbl val="0"/>
      </c:catAx>
      <c:valAx>
        <c:axId val="308082695"/>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57107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Kuwait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WBGT&amp;ET'!$B$87:$AS$87</c:f>
              <c:numCache>
                <c:formatCode>General</c:formatCode>
                <c:ptCount val="44"/>
                <c:pt idx="0">
                  <c:v>-0.36447004561770174</c:v>
                </c:pt>
                <c:pt idx="1">
                  <c:v>-2.0234371498086925</c:v>
                </c:pt>
                <c:pt idx="2">
                  <c:v>0.74150802384296843</c:v>
                </c:pt>
                <c:pt idx="3">
                  <c:v>0.1885189891126284</c:v>
                </c:pt>
                <c:pt idx="4">
                  <c:v>-0.91745908034803192</c:v>
                </c:pt>
                <c:pt idx="5">
                  <c:v>-0.36447004561770174</c:v>
                </c:pt>
                <c:pt idx="6">
                  <c:v>0.1885189891126284</c:v>
                </c:pt>
                <c:pt idx="7">
                  <c:v>0.74150802384296843</c:v>
                </c:pt>
                <c:pt idx="8">
                  <c:v>0.74150802384296843</c:v>
                </c:pt>
                <c:pt idx="9">
                  <c:v>0.1885189891126284</c:v>
                </c:pt>
                <c:pt idx="10">
                  <c:v>-0.91745908034803192</c:v>
                </c:pt>
                <c:pt idx="11">
                  <c:v>-2.5764261845390322</c:v>
                </c:pt>
                <c:pt idx="12">
                  <c:v>-3.1294152192693625</c:v>
                </c:pt>
                <c:pt idx="13">
                  <c:v>-0.91745908034803192</c:v>
                </c:pt>
                <c:pt idx="14">
                  <c:v>-0.91745908034803192</c:v>
                </c:pt>
                <c:pt idx="15">
                  <c:v>-1.4704481150783622</c:v>
                </c:pt>
                <c:pt idx="16">
                  <c:v>0.74150802384296843</c:v>
                </c:pt>
                <c:pt idx="17">
                  <c:v>-0.91745908034803192</c:v>
                </c:pt>
                <c:pt idx="18">
                  <c:v>0.74150802384296843</c:v>
                </c:pt>
                <c:pt idx="19">
                  <c:v>0.74150802384296843</c:v>
                </c:pt>
                <c:pt idx="20">
                  <c:v>-0.36447004561770174</c:v>
                </c:pt>
                <c:pt idx="21">
                  <c:v>0.1885189891126284</c:v>
                </c:pt>
                <c:pt idx="22">
                  <c:v>0.74150802384296843</c:v>
                </c:pt>
                <c:pt idx="23">
                  <c:v>-0.36447004561770174</c:v>
                </c:pt>
                <c:pt idx="24">
                  <c:v>-0.36447004561770174</c:v>
                </c:pt>
                <c:pt idx="25">
                  <c:v>-2.0234371498086925</c:v>
                </c:pt>
                <c:pt idx="26">
                  <c:v>0.74150802384296843</c:v>
                </c:pt>
                <c:pt idx="27">
                  <c:v>0.1885189891126284</c:v>
                </c:pt>
                <c:pt idx="28">
                  <c:v>0.74150802384296843</c:v>
                </c:pt>
                <c:pt idx="29">
                  <c:v>0.74150802384296843</c:v>
                </c:pt>
                <c:pt idx="30">
                  <c:v>0.74150802384296843</c:v>
                </c:pt>
                <c:pt idx="31">
                  <c:v>0.74150802384296843</c:v>
                </c:pt>
                <c:pt idx="32">
                  <c:v>0.74150802384296843</c:v>
                </c:pt>
                <c:pt idx="33">
                  <c:v>0.74150802384296843</c:v>
                </c:pt>
                <c:pt idx="34">
                  <c:v>0.74150802384296843</c:v>
                </c:pt>
                <c:pt idx="35">
                  <c:v>0.74150802384296843</c:v>
                </c:pt>
                <c:pt idx="36">
                  <c:v>0.1885189891126284</c:v>
                </c:pt>
                <c:pt idx="37">
                  <c:v>0.74150802384296843</c:v>
                </c:pt>
                <c:pt idx="38">
                  <c:v>0.74150802384296843</c:v>
                </c:pt>
                <c:pt idx="39">
                  <c:v>0.74150802384296843</c:v>
                </c:pt>
                <c:pt idx="40">
                  <c:v>0.74150802384296843</c:v>
                </c:pt>
                <c:pt idx="41">
                  <c:v>0.74150802384296843</c:v>
                </c:pt>
                <c:pt idx="42">
                  <c:v>0.1885189891126284</c:v>
                </c:pt>
                <c:pt idx="43">
                  <c:v>0.74150802384296843</c:v>
                </c:pt>
              </c:numCache>
            </c:numRef>
          </c:val>
          <c:extLst>
            <c:ext xmlns:c16="http://schemas.microsoft.com/office/drawing/2014/chart" uri="{C3380CC4-5D6E-409C-BE32-E72D297353CC}">
              <c16:uniqueId val="{00000001-9B7B-45A9-9450-7E384F53918B}"/>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WBGT&amp;ET'!$B$87:$T$87</c:f>
              <c:numCache>
                <c:formatCode>General</c:formatCode>
                <c:ptCount val="19"/>
                <c:pt idx="0">
                  <c:v>-0.36447004561770174</c:v>
                </c:pt>
                <c:pt idx="1">
                  <c:v>-2.0234371498086925</c:v>
                </c:pt>
                <c:pt idx="2">
                  <c:v>0.74150802384296843</c:v>
                </c:pt>
                <c:pt idx="3">
                  <c:v>0.1885189891126284</c:v>
                </c:pt>
                <c:pt idx="4">
                  <c:v>-0.91745908034803192</c:v>
                </c:pt>
                <c:pt idx="5">
                  <c:v>-0.36447004561770174</c:v>
                </c:pt>
                <c:pt idx="6">
                  <c:v>0.1885189891126284</c:v>
                </c:pt>
                <c:pt idx="7">
                  <c:v>0.74150802384296843</c:v>
                </c:pt>
                <c:pt idx="8">
                  <c:v>0.74150802384296843</c:v>
                </c:pt>
                <c:pt idx="9">
                  <c:v>0.1885189891126284</c:v>
                </c:pt>
                <c:pt idx="10">
                  <c:v>-0.91745908034803192</c:v>
                </c:pt>
                <c:pt idx="11">
                  <c:v>-2.5764261845390322</c:v>
                </c:pt>
                <c:pt idx="12">
                  <c:v>-3.1294152192693625</c:v>
                </c:pt>
                <c:pt idx="13">
                  <c:v>-0.91745908034803192</c:v>
                </c:pt>
                <c:pt idx="14">
                  <c:v>-0.91745908034803192</c:v>
                </c:pt>
                <c:pt idx="15">
                  <c:v>-1.4704481150783622</c:v>
                </c:pt>
                <c:pt idx="16">
                  <c:v>0.74150802384296843</c:v>
                </c:pt>
                <c:pt idx="17">
                  <c:v>-0.91745908034803192</c:v>
                </c:pt>
                <c:pt idx="18">
                  <c:v>0.74150802384296843</c:v>
                </c:pt>
              </c:numCache>
            </c:numRef>
          </c:val>
          <c:extLst>
            <c:ext xmlns:c16="http://schemas.microsoft.com/office/drawing/2014/chart" uri="{C3380CC4-5D6E-409C-BE32-E72D297353CC}">
              <c16:uniqueId val="{00000001-8E86-440C-A94D-555C1176DEE1}"/>
            </c:ext>
          </c:extLst>
        </c:ser>
        <c:dLbls>
          <c:showLegendKey val="0"/>
          <c:showVal val="0"/>
          <c:showCatName val="0"/>
          <c:showSerName val="0"/>
          <c:showPercent val="0"/>
          <c:showBubbleSize val="0"/>
        </c:dLbls>
        <c:gapWidth val="219"/>
        <c:axId val="1683521031"/>
        <c:axId val="168353127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WBGT&amp;ET'!$L$98:$L$141</c:f>
              <c:numCache>
                <c:formatCode>General</c:formatCode>
                <c:ptCount val="44"/>
                <c:pt idx="18">
                  <c:v>5.2400000000000002E-2</c:v>
                </c:pt>
                <c:pt idx="19">
                  <c:v>7.980000000000001E-2</c:v>
                </c:pt>
                <c:pt idx="20">
                  <c:v>0.1072</c:v>
                </c:pt>
                <c:pt idx="21">
                  <c:v>0.1346</c:v>
                </c:pt>
                <c:pt idx="22">
                  <c:v>0.16200000000000001</c:v>
                </c:pt>
                <c:pt idx="23">
                  <c:v>0.18940000000000001</c:v>
                </c:pt>
                <c:pt idx="24">
                  <c:v>0.21679999999999999</c:v>
                </c:pt>
                <c:pt idx="25">
                  <c:v>0.2442</c:v>
                </c:pt>
                <c:pt idx="26">
                  <c:v>0.27160000000000001</c:v>
                </c:pt>
                <c:pt idx="27">
                  <c:v>0.29900000000000004</c:v>
                </c:pt>
                <c:pt idx="28">
                  <c:v>0.32640000000000002</c:v>
                </c:pt>
                <c:pt idx="29">
                  <c:v>0.3538</c:v>
                </c:pt>
                <c:pt idx="30">
                  <c:v>0.38119999999999998</c:v>
                </c:pt>
                <c:pt idx="31">
                  <c:v>0.40860000000000002</c:v>
                </c:pt>
                <c:pt idx="32">
                  <c:v>0.436</c:v>
                </c:pt>
                <c:pt idx="33">
                  <c:v>0.46340000000000003</c:v>
                </c:pt>
                <c:pt idx="34">
                  <c:v>0.49080000000000001</c:v>
                </c:pt>
                <c:pt idx="35">
                  <c:v>0.51819999999999999</c:v>
                </c:pt>
                <c:pt idx="36">
                  <c:v>0.54560000000000008</c:v>
                </c:pt>
                <c:pt idx="37">
                  <c:v>0.57300000000000006</c:v>
                </c:pt>
                <c:pt idx="38">
                  <c:v>0.60040000000000004</c:v>
                </c:pt>
                <c:pt idx="39">
                  <c:v>0.62780000000000002</c:v>
                </c:pt>
                <c:pt idx="40">
                  <c:v>0.6552</c:v>
                </c:pt>
                <c:pt idx="41">
                  <c:v>0.68259999999999998</c:v>
                </c:pt>
                <c:pt idx="42">
                  <c:v>0.71</c:v>
                </c:pt>
                <c:pt idx="43">
                  <c:v>0.73740000000000006</c:v>
                </c:pt>
              </c:numCache>
            </c:numRef>
          </c:yVal>
          <c:smooth val="1"/>
          <c:extLst>
            <c:ext xmlns:c16="http://schemas.microsoft.com/office/drawing/2014/chart" uri="{C3380CC4-5D6E-409C-BE32-E72D297353CC}">
              <c16:uniqueId val="{00000003-8E86-440C-A94D-555C1176DEE1}"/>
            </c:ext>
          </c:extLst>
        </c:ser>
        <c:dLbls>
          <c:showLegendKey val="0"/>
          <c:showVal val="0"/>
          <c:showCatName val="0"/>
          <c:showSerName val="0"/>
          <c:showPercent val="0"/>
          <c:showBubbleSize val="0"/>
        </c:dLbls>
        <c:axId val="1683521031"/>
        <c:axId val="1683531271"/>
      </c:scatterChart>
      <c:catAx>
        <c:axId val="16835210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3531271"/>
        <c:crosses val="autoZero"/>
        <c:auto val="1"/>
        <c:lblAlgn val="ctr"/>
        <c:lblOffset val="100"/>
        <c:noMultiLvlLbl val="0"/>
      </c:catAx>
      <c:valAx>
        <c:axId val="1683531271"/>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83521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Manama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WBGT&amp;ET'!$B$88:$AS$88</c:f>
              <c:numCache>
                <c:formatCode>General</c:formatCode>
                <c:ptCount val="44"/>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pt idx="19">
                  <c:v>0.15249857033294065</c:v>
                </c:pt>
                <c:pt idx="20">
                  <c:v>0.15249857033294065</c:v>
                </c:pt>
                <c:pt idx="21">
                  <c:v>0.15249857033294065</c:v>
                </c:pt>
                <c:pt idx="22">
                  <c:v>0.15249857033294065</c:v>
                </c:pt>
                <c:pt idx="23">
                  <c:v>0.15249857033294065</c:v>
                </c:pt>
                <c:pt idx="24">
                  <c:v>0.15249857033294065</c:v>
                </c:pt>
                <c:pt idx="25">
                  <c:v>0.15249857033294065</c:v>
                </c:pt>
                <c:pt idx="26">
                  <c:v>0.15249857033294065</c:v>
                </c:pt>
                <c:pt idx="27">
                  <c:v>0.15249857033294065</c:v>
                </c:pt>
                <c:pt idx="28">
                  <c:v>0.15249857033294065</c:v>
                </c:pt>
                <c:pt idx="29">
                  <c:v>0.15249857033294065</c:v>
                </c:pt>
                <c:pt idx="30">
                  <c:v>0.15249857033294065</c:v>
                </c:pt>
                <c:pt idx="31">
                  <c:v>0.15249857033294065</c:v>
                </c:pt>
                <c:pt idx="32">
                  <c:v>0.15249857033294065</c:v>
                </c:pt>
                <c:pt idx="33">
                  <c:v>0.15249857033294065</c:v>
                </c:pt>
                <c:pt idx="34">
                  <c:v>0.15249857033294065</c:v>
                </c:pt>
                <c:pt idx="35">
                  <c:v>0.15249857033294065</c:v>
                </c:pt>
                <c:pt idx="36">
                  <c:v>0.15249857033294065</c:v>
                </c:pt>
                <c:pt idx="37">
                  <c:v>0.15249857033294065</c:v>
                </c:pt>
                <c:pt idx="38">
                  <c:v>0.15249857033294065</c:v>
                </c:pt>
                <c:pt idx="39">
                  <c:v>0.15249857033294065</c:v>
                </c:pt>
                <c:pt idx="40">
                  <c:v>0.15249857033294065</c:v>
                </c:pt>
                <c:pt idx="41">
                  <c:v>0.15249857033294065</c:v>
                </c:pt>
                <c:pt idx="42">
                  <c:v>0.15249857033294065</c:v>
                </c:pt>
                <c:pt idx="43">
                  <c:v>0.15249857033294065</c:v>
                </c:pt>
              </c:numCache>
            </c:numRef>
          </c:val>
          <c:extLst>
            <c:ext xmlns:c16="http://schemas.microsoft.com/office/drawing/2014/chart" uri="{C3380CC4-5D6E-409C-BE32-E72D297353CC}">
              <c16:uniqueId val="{00000001-A126-4019-A70F-9C225C549FB6}"/>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WBGT&amp;ET'!$B$88:$T$88</c:f>
              <c:numCache>
                <c:formatCode>General</c:formatCode>
                <c:ptCount val="19"/>
                <c:pt idx="0">
                  <c:v>0.15249857033294065</c:v>
                </c:pt>
                <c:pt idx="1">
                  <c:v>0.15249857033294065</c:v>
                </c:pt>
                <c:pt idx="2">
                  <c:v>0.15249857033294065</c:v>
                </c:pt>
                <c:pt idx="3">
                  <c:v>0.15249857033294065</c:v>
                </c:pt>
                <c:pt idx="4">
                  <c:v>-6.5574385243016673</c:v>
                </c:pt>
                <c:pt idx="5">
                  <c:v>0.15249857033294065</c:v>
                </c:pt>
                <c:pt idx="6">
                  <c:v>0.15249857033294065</c:v>
                </c:pt>
                <c:pt idx="7">
                  <c:v>0.15249857033294065</c:v>
                </c:pt>
                <c:pt idx="8">
                  <c:v>0.15249857033294065</c:v>
                </c:pt>
                <c:pt idx="9">
                  <c:v>0.15249857033294065</c:v>
                </c:pt>
                <c:pt idx="10">
                  <c:v>0.15249857033294065</c:v>
                </c:pt>
                <c:pt idx="11">
                  <c:v>0.15249857033294065</c:v>
                </c:pt>
                <c:pt idx="12">
                  <c:v>0.15249857033294065</c:v>
                </c:pt>
                <c:pt idx="13">
                  <c:v>0.15249857033294065</c:v>
                </c:pt>
                <c:pt idx="14">
                  <c:v>0.15249857033294065</c:v>
                </c:pt>
                <c:pt idx="15">
                  <c:v>0.15249857033294065</c:v>
                </c:pt>
                <c:pt idx="16">
                  <c:v>0.15249857033294065</c:v>
                </c:pt>
                <c:pt idx="17">
                  <c:v>0.15249857033294065</c:v>
                </c:pt>
                <c:pt idx="18">
                  <c:v>0.15249857033294065</c:v>
                </c:pt>
              </c:numCache>
            </c:numRef>
          </c:val>
          <c:extLst>
            <c:ext xmlns:c16="http://schemas.microsoft.com/office/drawing/2014/chart" uri="{C3380CC4-5D6E-409C-BE32-E72D297353CC}">
              <c16:uniqueId val="{00000001-4014-43A3-AB8E-557A181A3B38}"/>
            </c:ext>
          </c:extLst>
        </c:ser>
        <c:dLbls>
          <c:showLegendKey val="0"/>
          <c:showVal val="0"/>
          <c:showCatName val="0"/>
          <c:showSerName val="0"/>
          <c:showPercent val="0"/>
          <c:showBubbleSize val="0"/>
        </c:dLbls>
        <c:gapWidth val="219"/>
        <c:axId val="1392230408"/>
        <c:axId val="1392233992"/>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WBGT&amp;ET'!$M$98:$M$141</c:f>
              <c:numCache>
                <c:formatCode>General</c:formatCode>
                <c:ptCount val="44"/>
                <c:pt idx="18">
                  <c:v>0.1525</c:v>
                </c:pt>
                <c:pt idx="19">
                  <c:v>0.15250000000000002</c:v>
                </c:pt>
                <c:pt idx="20">
                  <c:v>0.15250000000000002</c:v>
                </c:pt>
                <c:pt idx="21">
                  <c:v>0.15250000000000005</c:v>
                </c:pt>
                <c:pt idx="22">
                  <c:v>0.15250000000000008</c:v>
                </c:pt>
                <c:pt idx="23">
                  <c:v>0.15250000000000011</c:v>
                </c:pt>
                <c:pt idx="24">
                  <c:v>0.15250000000000011</c:v>
                </c:pt>
                <c:pt idx="25">
                  <c:v>0.15250000000000014</c:v>
                </c:pt>
                <c:pt idx="26">
                  <c:v>0.15250000000000016</c:v>
                </c:pt>
                <c:pt idx="27">
                  <c:v>0.15250000000000016</c:v>
                </c:pt>
                <c:pt idx="28">
                  <c:v>0.15250000000000019</c:v>
                </c:pt>
                <c:pt idx="29">
                  <c:v>0.15250000000000022</c:v>
                </c:pt>
                <c:pt idx="30">
                  <c:v>0.15250000000000025</c:v>
                </c:pt>
                <c:pt idx="31">
                  <c:v>0.15250000000000025</c:v>
                </c:pt>
                <c:pt idx="32">
                  <c:v>0.15250000000000027</c:v>
                </c:pt>
                <c:pt idx="33">
                  <c:v>0.1525000000000003</c:v>
                </c:pt>
                <c:pt idx="34">
                  <c:v>0.15250000000000033</c:v>
                </c:pt>
                <c:pt idx="35">
                  <c:v>0.15250000000000033</c:v>
                </c:pt>
                <c:pt idx="36">
                  <c:v>0.15250000000000036</c:v>
                </c:pt>
                <c:pt idx="37">
                  <c:v>0.15250000000000039</c:v>
                </c:pt>
                <c:pt idx="38">
                  <c:v>0.15250000000000039</c:v>
                </c:pt>
                <c:pt idx="39">
                  <c:v>0.15250000000000041</c:v>
                </c:pt>
                <c:pt idx="40">
                  <c:v>0.15250000000000044</c:v>
                </c:pt>
                <c:pt idx="41">
                  <c:v>0.15250000000000047</c:v>
                </c:pt>
                <c:pt idx="42">
                  <c:v>0.15250000000000047</c:v>
                </c:pt>
                <c:pt idx="43">
                  <c:v>0.1525000000000005</c:v>
                </c:pt>
              </c:numCache>
            </c:numRef>
          </c:yVal>
          <c:smooth val="1"/>
          <c:extLst>
            <c:ext xmlns:c16="http://schemas.microsoft.com/office/drawing/2014/chart" uri="{C3380CC4-5D6E-409C-BE32-E72D297353CC}">
              <c16:uniqueId val="{00000003-4014-43A3-AB8E-557A181A3B38}"/>
            </c:ext>
          </c:extLst>
        </c:ser>
        <c:dLbls>
          <c:showLegendKey val="0"/>
          <c:showVal val="0"/>
          <c:showCatName val="0"/>
          <c:showSerName val="0"/>
          <c:showPercent val="0"/>
          <c:showBubbleSize val="0"/>
        </c:dLbls>
        <c:axId val="1392230408"/>
        <c:axId val="1392233992"/>
      </c:scatterChart>
      <c:catAx>
        <c:axId val="139223040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2233992"/>
        <c:crosses val="autoZero"/>
        <c:auto val="1"/>
        <c:lblAlgn val="ctr"/>
        <c:lblOffset val="100"/>
        <c:noMultiLvlLbl val="0"/>
      </c:catAx>
      <c:valAx>
        <c:axId val="1392233992"/>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92230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Nicosia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WBGT&amp;ET'!$B$90:$AS$90</c:f>
              <c:numCache>
                <c:formatCode>General</c:formatCode>
                <c:ptCount val="44"/>
                <c:pt idx="0">
                  <c:v>-2.2706824408089279</c:v>
                </c:pt>
                <c:pt idx="1">
                  <c:v>-1.7284299176306768</c:v>
                </c:pt>
                <c:pt idx="2">
                  <c:v>-1.5928667868361117</c:v>
                </c:pt>
                <c:pt idx="3">
                  <c:v>-0.64392487127416997</c:v>
                </c:pt>
                <c:pt idx="4">
                  <c:v>-0.37279860968504452</c:v>
                </c:pt>
                <c:pt idx="5">
                  <c:v>0.44058017508233677</c:v>
                </c:pt>
                <c:pt idx="6">
                  <c:v>-1.0506142636578606</c:v>
                </c:pt>
                <c:pt idx="7">
                  <c:v>-1.321740525246986</c:v>
                </c:pt>
                <c:pt idx="8">
                  <c:v>0.44058017508233677</c:v>
                </c:pt>
                <c:pt idx="9">
                  <c:v>-0.10167234809591665</c:v>
                </c:pt>
                <c:pt idx="10">
                  <c:v>-1.0506142636578606</c:v>
                </c:pt>
                <c:pt idx="11">
                  <c:v>-1.5928667868361117</c:v>
                </c:pt>
                <c:pt idx="12">
                  <c:v>-1.5928667868361117</c:v>
                </c:pt>
                <c:pt idx="13">
                  <c:v>-0.77948800206873281</c:v>
                </c:pt>
                <c:pt idx="14">
                  <c:v>3.3890782698646101E-2</c:v>
                </c:pt>
                <c:pt idx="15">
                  <c:v>-0.10167234809591665</c:v>
                </c:pt>
                <c:pt idx="16">
                  <c:v>0.98283269826058772</c:v>
                </c:pt>
                <c:pt idx="17">
                  <c:v>0.57614330587689944</c:v>
                </c:pt>
                <c:pt idx="18">
                  <c:v>0.16945391349320885</c:v>
                </c:pt>
                <c:pt idx="19">
                  <c:v>1.2539589598497156</c:v>
                </c:pt>
                <c:pt idx="20">
                  <c:v>0.16945391349320885</c:v>
                </c:pt>
                <c:pt idx="21">
                  <c:v>0.16945391349320885</c:v>
                </c:pt>
                <c:pt idx="22">
                  <c:v>-1.4573036560415489</c:v>
                </c:pt>
                <c:pt idx="23">
                  <c:v>1.2539589598497156</c:v>
                </c:pt>
                <c:pt idx="24">
                  <c:v>-0.50836174047960725</c:v>
                </c:pt>
                <c:pt idx="25">
                  <c:v>0.44058017508233677</c:v>
                </c:pt>
                <c:pt idx="26">
                  <c:v>-0.10167234809591665</c:v>
                </c:pt>
                <c:pt idx="27">
                  <c:v>1.2539589598497156</c:v>
                </c:pt>
                <c:pt idx="28">
                  <c:v>-0.23723547889047938</c:v>
                </c:pt>
                <c:pt idx="29">
                  <c:v>-0.23723547889047938</c:v>
                </c:pt>
                <c:pt idx="30">
                  <c:v>0.98283269826058772</c:v>
                </c:pt>
                <c:pt idx="31">
                  <c:v>3.3890782698646101E-2</c:v>
                </c:pt>
                <c:pt idx="32">
                  <c:v>0.98283269826058772</c:v>
                </c:pt>
                <c:pt idx="33">
                  <c:v>1.6606483522334039</c:v>
                </c:pt>
                <c:pt idx="34">
                  <c:v>0.3050170442877716</c:v>
                </c:pt>
                <c:pt idx="35">
                  <c:v>0.71170643667146227</c:v>
                </c:pt>
                <c:pt idx="36">
                  <c:v>-0.23723547889047938</c:v>
                </c:pt>
                <c:pt idx="37">
                  <c:v>0.847269567466025</c:v>
                </c:pt>
                <c:pt idx="38">
                  <c:v>1.796211483027969</c:v>
                </c:pt>
                <c:pt idx="39">
                  <c:v>0.71170643667146227</c:v>
                </c:pt>
                <c:pt idx="40">
                  <c:v>-0.77948800206873281</c:v>
                </c:pt>
                <c:pt idx="41">
                  <c:v>1.796211483027969</c:v>
                </c:pt>
                <c:pt idx="42">
                  <c:v>0.3050170442877716</c:v>
                </c:pt>
                <c:pt idx="43">
                  <c:v>0.44058017508233677</c:v>
                </c:pt>
              </c:numCache>
            </c:numRef>
          </c:val>
          <c:extLst>
            <c:ext xmlns:c16="http://schemas.microsoft.com/office/drawing/2014/chart" uri="{C3380CC4-5D6E-409C-BE32-E72D297353CC}">
              <c16:uniqueId val="{00000001-33AD-4540-BA75-79DCB9E6FCEB}"/>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WBGT&amp;ET'!$B$90:$T$90</c:f>
              <c:numCache>
                <c:formatCode>General</c:formatCode>
                <c:ptCount val="19"/>
                <c:pt idx="0">
                  <c:v>-2.2706824408089279</c:v>
                </c:pt>
                <c:pt idx="1">
                  <c:v>-1.7284299176306768</c:v>
                </c:pt>
                <c:pt idx="2">
                  <c:v>-1.5928667868361117</c:v>
                </c:pt>
                <c:pt idx="3">
                  <c:v>-0.64392487127416997</c:v>
                </c:pt>
                <c:pt idx="4">
                  <c:v>-0.37279860968504452</c:v>
                </c:pt>
                <c:pt idx="5">
                  <c:v>0.44058017508233677</c:v>
                </c:pt>
                <c:pt idx="6">
                  <c:v>-1.0506142636578606</c:v>
                </c:pt>
                <c:pt idx="7">
                  <c:v>-1.321740525246986</c:v>
                </c:pt>
                <c:pt idx="8">
                  <c:v>0.44058017508233677</c:v>
                </c:pt>
                <c:pt idx="9">
                  <c:v>-0.10167234809591665</c:v>
                </c:pt>
                <c:pt idx="10">
                  <c:v>-1.0506142636578606</c:v>
                </c:pt>
                <c:pt idx="11">
                  <c:v>-1.5928667868361117</c:v>
                </c:pt>
                <c:pt idx="12">
                  <c:v>-1.5928667868361117</c:v>
                </c:pt>
                <c:pt idx="13">
                  <c:v>-0.77948800206873281</c:v>
                </c:pt>
                <c:pt idx="14">
                  <c:v>3.3890782698646101E-2</c:v>
                </c:pt>
                <c:pt idx="15">
                  <c:v>-0.10167234809591665</c:v>
                </c:pt>
                <c:pt idx="16">
                  <c:v>0.98283269826058772</c:v>
                </c:pt>
                <c:pt idx="17">
                  <c:v>0.57614330587689944</c:v>
                </c:pt>
                <c:pt idx="18">
                  <c:v>0.16945391349320885</c:v>
                </c:pt>
              </c:numCache>
            </c:numRef>
          </c:val>
          <c:extLst>
            <c:ext xmlns:c16="http://schemas.microsoft.com/office/drawing/2014/chart" uri="{C3380CC4-5D6E-409C-BE32-E72D297353CC}">
              <c16:uniqueId val="{00000001-E70D-4CBB-93CC-ACAE87CF232A}"/>
            </c:ext>
          </c:extLst>
        </c:ser>
        <c:dLbls>
          <c:showLegendKey val="0"/>
          <c:showVal val="0"/>
          <c:showCatName val="0"/>
          <c:showSerName val="0"/>
          <c:showPercent val="0"/>
          <c:showBubbleSize val="0"/>
        </c:dLbls>
        <c:gapWidth val="219"/>
        <c:axId val="1467654152"/>
        <c:axId val="1467656200"/>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WBGT&amp;ET'!$N$98:$N$141</c:f>
              <c:numCache>
                <c:formatCode>General</c:formatCode>
                <c:ptCount val="44"/>
                <c:pt idx="18">
                  <c:v>0.1532</c:v>
                </c:pt>
                <c:pt idx="19">
                  <c:v>0.17699999999999999</c:v>
                </c:pt>
                <c:pt idx="20">
                  <c:v>0.20080000000000001</c:v>
                </c:pt>
                <c:pt idx="21">
                  <c:v>0.22460000000000002</c:v>
                </c:pt>
                <c:pt idx="22">
                  <c:v>0.24840000000000001</c:v>
                </c:pt>
                <c:pt idx="23">
                  <c:v>0.2722</c:v>
                </c:pt>
                <c:pt idx="24">
                  <c:v>0.29600000000000004</c:v>
                </c:pt>
                <c:pt idx="25">
                  <c:v>0.31980000000000003</c:v>
                </c:pt>
                <c:pt idx="26">
                  <c:v>0.34360000000000002</c:v>
                </c:pt>
                <c:pt idx="27">
                  <c:v>0.3674</c:v>
                </c:pt>
                <c:pt idx="28">
                  <c:v>0.39119999999999999</c:v>
                </c:pt>
                <c:pt idx="29">
                  <c:v>0.41500000000000004</c:v>
                </c:pt>
                <c:pt idx="30">
                  <c:v>0.43880000000000002</c:v>
                </c:pt>
                <c:pt idx="31">
                  <c:v>0.46260000000000001</c:v>
                </c:pt>
                <c:pt idx="32">
                  <c:v>0.48640000000000005</c:v>
                </c:pt>
                <c:pt idx="33">
                  <c:v>0.51019999999999999</c:v>
                </c:pt>
                <c:pt idx="34">
                  <c:v>0.53400000000000003</c:v>
                </c:pt>
                <c:pt idx="35">
                  <c:v>0.55780000000000007</c:v>
                </c:pt>
                <c:pt idx="36">
                  <c:v>0.58160000000000001</c:v>
                </c:pt>
                <c:pt idx="37">
                  <c:v>0.60540000000000005</c:v>
                </c:pt>
                <c:pt idx="38">
                  <c:v>0.62919999999999998</c:v>
                </c:pt>
                <c:pt idx="39">
                  <c:v>0.65300000000000002</c:v>
                </c:pt>
                <c:pt idx="40">
                  <c:v>0.67680000000000007</c:v>
                </c:pt>
                <c:pt idx="41">
                  <c:v>0.7006</c:v>
                </c:pt>
                <c:pt idx="42">
                  <c:v>0.72440000000000004</c:v>
                </c:pt>
                <c:pt idx="43">
                  <c:v>0.74820000000000009</c:v>
                </c:pt>
              </c:numCache>
            </c:numRef>
          </c:yVal>
          <c:smooth val="1"/>
          <c:extLst>
            <c:ext xmlns:c16="http://schemas.microsoft.com/office/drawing/2014/chart" uri="{C3380CC4-5D6E-409C-BE32-E72D297353CC}">
              <c16:uniqueId val="{00000003-E70D-4CBB-93CC-ACAE87CF232A}"/>
            </c:ext>
          </c:extLst>
        </c:ser>
        <c:dLbls>
          <c:showLegendKey val="0"/>
          <c:showVal val="0"/>
          <c:showCatName val="0"/>
          <c:showSerName val="0"/>
          <c:showPercent val="0"/>
          <c:showBubbleSize val="0"/>
        </c:dLbls>
        <c:axId val="1467654152"/>
        <c:axId val="1467656200"/>
      </c:scatterChart>
      <c:catAx>
        <c:axId val="146765415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67656200"/>
        <c:crosses val="autoZero"/>
        <c:auto val="1"/>
        <c:lblAlgn val="ctr"/>
        <c:lblOffset val="100"/>
        <c:noMultiLvlLbl val="0"/>
      </c:catAx>
      <c:valAx>
        <c:axId val="146765620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67654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Riyadh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WBGT&amp;ET'!$B$91:$AS$91</c:f>
              <c:numCache>
                <c:formatCode>General</c:formatCode>
                <c:ptCount val="44"/>
                <c:pt idx="0">
                  <c:v>0.72741672565455939</c:v>
                </c:pt>
                <c:pt idx="1">
                  <c:v>1.6164816125679337E-2</c:v>
                </c:pt>
                <c:pt idx="2">
                  <c:v>-1.4063390029320555</c:v>
                </c:pt>
                <c:pt idx="3">
                  <c:v>0.72741672565455939</c:v>
                </c:pt>
                <c:pt idx="4">
                  <c:v>-0.69508709340318808</c:v>
                </c:pt>
                <c:pt idx="5">
                  <c:v>-1.4063390029320555</c:v>
                </c:pt>
                <c:pt idx="6">
                  <c:v>-1.4063390029320555</c:v>
                </c:pt>
                <c:pt idx="7">
                  <c:v>0.72741672565455939</c:v>
                </c:pt>
                <c:pt idx="8">
                  <c:v>0.72741672565455939</c:v>
                </c:pt>
                <c:pt idx="9">
                  <c:v>-1.4063390029320555</c:v>
                </c:pt>
                <c:pt idx="10">
                  <c:v>-0.69508709340318808</c:v>
                </c:pt>
                <c:pt idx="11">
                  <c:v>-3.5400947315186704</c:v>
                </c:pt>
                <c:pt idx="12">
                  <c:v>-2.1175909124609231</c:v>
                </c:pt>
                <c:pt idx="13">
                  <c:v>-0.69508709340318808</c:v>
                </c:pt>
                <c:pt idx="14">
                  <c:v>1.6164816125679337E-2</c:v>
                </c:pt>
                <c:pt idx="15">
                  <c:v>-0.69508709340318808</c:v>
                </c:pt>
                <c:pt idx="16">
                  <c:v>0.72741672565455939</c:v>
                </c:pt>
                <c:pt idx="17">
                  <c:v>-1.4063390029320555</c:v>
                </c:pt>
                <c:pt idx="18">
                  <c:v>0.72741672565455939</c:v>
                </c:pt>
                <c:pt idx="19">
                  <c:v>1.6164816125679337E-2</c:v>
                </c:pt>
                <c:pt idx="20">
                  <c:v>0.72741672565455939</c:v>
                </c:pt>
                <c:pt idx="21">
                  <c:v>0.72741672565455939</c:v>
                </c:pt>
                <c:pt idx="22">
                  <c:v>1.6164816125679337E-2</c:v>
                </c:pt>
                <c:pt idx="23">
                  <c:v>1.6164816125679337E-2</c:v>
                </c:pt>
                <c:pt idx="24">
                  <c:v>-0.69508709340318808</c:v>
                </c:pt>
                <c:pt idx="25">
                  <c:v>-1.4063390029320555</c:v>
                </c:pt>
                <c:pt idx="26">
                  <c:v>0.72741672565455939</c:v>
                </c:pt>
                <c:pt idx="27">
                  <c:v>0.72741672565455939</c:v>
                </c:pt>
                <c:pt idx="28">
                  <c:v>0.72741672565455939</c:v>
                </c:pt>
                <c:pt idx="29">
                  <c:v>0.72741672565455939</c:v>
                </c:pt>
                <c:pt idx="30">
                  <c:v>0.72741672565455939</c:v>
                </c:pt>
                <c:pt idx="31">
                  <c:v>0.72741672565455939</c:v>
                </c:pt>
                <c:pt idx="32">
                  <c:v>0.72741672565455939</c:v>
                </c:pt>
                <c:pt idx="33">
                  <c:v>0.72741672565455939</c:v>
                </c:pt>
                <c:pt idx="34">
                  <c:v>0.72741672565455939</c:v>
                </c:pt>
                <c:pt idx="35">
                  <c:v>0.72741672565455939</c:v>
                </c:pt>
                <c:pt idx="36">
                  <c:v>0.72741672565455939</c:v>
                </c:pt>
                <c:pt idx="37">
                  <c:v>0.72741672565455939</c:v>
                </c:pt>
                <c:pt idx="38">
                  <c:v>0.72741672565455939</c:v>
                </c:pt>
                <c:pt idx="39">
                  <c:v>0.72741672565455939</c:v>
                </c:pt>
                <c:pt idx="40">
                  <c:v>0.72741672565455939</c:v>
                </c:pt>
                <c:pt idx="41">
                  <c:v>0.72741672565455939</c:v>
                </c:pt>
                <c:pt idx="42">
                  <c:v>1.6164816125679337E-2</c:v>
                </c:pt>
                <c:pt idx="43">
                  <c:v>1.6164816125679337E-2</c:v>
                </c:pt>
              </c:numCache>
            </c:numRef>
          </c:val>
          <c:extLst>
            <c:ext xmlns:c16="http://schemas.microsoft.com/office/drawing/2014/chart" uri="{C3380CC4-5D6E-409C-BE32-E72D297353CC}">
              <c16:uniqueId val="{00000001-DE83-463F-B157-A92B4CCB7ABB}"/>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WBGT&amp;ET'!$B$91:$T$91</c:f>
              <c:numCache>
                <c:formatCode>General</c:formatCode>
                <c:ptCount val="19"/>
                <c:pt idx="0">
                  <c:v>0.72741672565455939</c:v>
                </c:pt>
                <c:pt idx="1">
                  <c:v>1.6164816125679337E-2</c:v>
                </c:pt>
                <c:pt idx="2">
                  <c:v>-1.4063390029320555</c:v>
                </c:pt>
                <c:pt idx="3">
                  <c:v>0.72741672565455939</c:v>
                </c:pt>
                <c:pt idx="4">
                  <c:v>-0.69508709340318808</c:v>
                </c:pt>
                <c:pt idx="5">
                  <c:v>-1.4063390029320555</c:v>
                </c:pt>
                <c:pt idx="6">
                  <c:v>-1.4063390029320555</c:v>
                </c:pt>
                <c:pt idx="7">
                  <c:v>0.72741672565455939</c:v>
                </c:pt>
                <c:pt idx="8">
                  <c:v>0.72741672565455939</c:v>
                </c:pt>
                <c:pt idx="9">
                  <c:v>-1.4063390029320555</c:v>
                </c:pt>
                <c:pt idx="10">
                  <c:v>-0.69508709340318808</c:v>
                </c:pt>
                <c:pt idx="11">
                  <c:v>-3.5400947315186704</c:v>
                </c:pt>
                <c:pt idx="12">
                  <c:v>-2.1175909124609231</c:v>
                </c:pt>
                <c:pt idx="13">
                  <c:v>-0.69508709340318808</c:v>
                </c:pt>
                <c:pt idx="14">
                  <c:v>1.6164816125679337E-2</c:v>
                </c:pt>
                <c:pt idx="15">
                  <c:v>-0.69508709340318808</c:v>
                </c:pt>
                <c:pt idx="16">
                  <c:v>0.72741672565455939</c:v>
                </c:pt>
                <c:pt idx="17">
                  <c:v>-1.4063390029320555</c:v>
                </c:pt>
                <c:pt idx="18">
                  <c:v>0.72741672565455939</c:v>
                </c:pt>
              </c:numCache>
            </c:numRef>
          </c:val>
          <c:extLst>
            <c:ext xmlns:c16="http://schemas.microsoft.com/office/drawing/2014/chart" uri="{C3380CC4-5D6E-409C-BE32-E72D297353CC}">
              <c16:uniqueId val="{00000001-2E39-47BE-8E77-A3304942593D}"/>
            </c:ext>
          </c:extLst>
        </c:ser>
        <c:dLbls>
          <c:showLegendKey val="0"/>
          <c:showVal val="0"/>
          <c:showCatName val="0"/>
          <c:showSerName val="0"/>
          <c:showPercent val="0"/>
          <c:showBubbleSize val="0"/>
        </c:dLbls>
        <c:gapWidth val="219"/>
        <c:axId val="1974151176"/>
        <c:axId val="1974157320"/>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WBGT&amp;ET'!$O$98:$O$141</c:f>
              <c:numCache>
                <c:formatCode>General</c:formatCode>
                <c:ptCount val="44"/>
                <c:pt idx="18">
                  <c:v>0.23719999999999999</c:v>
                </c:pt>
                <c:pt idx="19">
                  <c:v>0.25319999999999998</c:v>
                </c:pt>
                <c:pt idx="20">
                  <c:v>0.26919999999999999</c:v>
                </c:pt>
                <c:pt idx="21">
                  <c:v>0.28520000000000001</c:v>
                </c:pt>
                <c:pt idx="22">
                  <c:v>0.30120000000000002</c:v>
                </c:pt>
                <c:pt idx="23">
                  <c:v>0.31719999999999998</c:v>
                </c:pt>
                <c:pt idx="24">
                  <c:v>0.3332</c:v>
                </c:pt>
                <c:pt idx="25">
                  <c:v>0.34920000000000001</c:v>
                </c:pt>
                <c:pt idx="26">
                  <c:v>0.36519999999999997</c:v>
                </c:pt>
                <c:pt idx="27">
                  <c:v>0.38119999999999998</c:v>
                </c:pt>
                <c:pt idx="28">
                  <c:v>0.3972</c:v>
                </c:pt>
                <c:pt idx="29">
                  <c:v>0.41320000000000001</c:v>
                </c:pt>
                <c:pt idx="30">
                  <c:v>0.42920000000000003</c:v>
                </c:pt>
                <c:pt idx="31">
                  <c:v>0.44520000000000004</c:v>
                </c:pt>
                <c:pt idx="32">
                  <c:v>0.4612</c:v>
                </c:pt>
                <c:pt idx="33">
                  <c:v>0.47719999999999996</c:v>
                </c:pt>
                <c:pt idx="34">
                  <c:v>0.49319999999999997</c:v>
                </c:pt>
                <c:pt idx="35">
                  <c:v>0.50919999999999999</c:v>
                </c:pt>
                <c:pt idx="36">
                  <c:v>0.5252</c:v>
                </c:pt>
                <c:pt idx="37">
                  <c:v>0.54120000000000001</c:v>
                </c:pt>
                <c:pt idx="38">
                  <c:v>0.55720000000000003</c:v>
                </c:pt>
                <c:pt idx="39">
                  <c:v>0.57320000000000004</c:v>
                </c:pt>
                <c:pt idx="40">
                  <c:v>0.58919999999999995</c:v>
                </c:pt>
                <c:pt idx="41">
                  <c:v>0.60519999999999996</c:v>
                </c:pt>
                <c:pt idx="42">
                  <c:v>0.62119999999999997</c:v>
                </c:pt>
                <c:pt idx="43">
                  <c:v>0.63719999999999999</c:v>
                </c:pt>
              </c:numCache>
            </c:numRef>
          </c:yVal>
          <c:smooth val="1"/>
          <c:extLst>
            <c:ext xmlns:c16="http://schemas.microsoft.com/office/drawing/2014/chart" uri="{C3380CC4-5D6E-409C-BE32-E72D297353CC}">
              <c16:uniqueId val="{00000003-2E39-47BE-8E77-A3304942593D}"/>
            </c:ext>
          </c:extLst>
        </c:ser>
        <c:dLbls>
          <c:showLegendKey val="0"/>
          <c:showVal val="0"/>
          <c:showCatName val="0"/>
          <c:showSerName val="0"/>
          <c:showPercent val="0"/>
          <c:showBubbleSize val="0"/>
        </c:dLbls>
        <c:axId val="1974151176"/>
        <c:axId val="1974157320"/>
      </c:scatterChart>
      <c:catAx>
        <c:axId val="197415117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4157320"/>
        <c:crosses val="autoZero"/>
        <c:auto val="1"/>
        <c:lblAlgn val="ctr"/>
        <c:lblOffset val="100"/>
        <c:noMultiLvlLbl val="0"/>
      </c:catAx>
      <c:valAx>
        <c:axId val="1974157320"/>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4151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Tehran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'Anomalies_normalized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'Anomalies_normalized WBGT&amp;ET'!$B$93:$AS$93</c:f>
              <c:numCache>
                <c:formatCode>General</c:formatCode>
                <c:ptCount val="44"/>
                <c:pt idx="0">
                  <c:v>-1.136818733668326</c:v>
                </c:pt>
                <c:pt idx="1">
                  <c:v>-1.2419028182931291</c:v>
                </c:pt>
                <c:pt idx="2">
                  <c:v>-0.82156647979391628</c:v>
                </c:pt>
                <c:pt idx="3">
                  <c:v>-0.19106197204509687</c:v>
                </c:pt>
                <c:pt idx="4">
                  <c:v>-1.6622391567923422</c:v>
                </c:pt>
                <c:pt idx="5">
                  <c:v>-1.6622391567923422</c:v>
                </c:pt>
                <c:pt idx="6">
                  <c:v>-1.5571550721675389</c:v>
                </c:pt>
                <c:pt idx="7">
                  <c:v>-1.4520709875427358</c:v>
                </c:pt>
                <c:pt idx="8">
                  <c:v>-0.71648239516911305</c:v>
                </c:pt>
                <c:pt idx="9">
                  <c:v>-0.19106197204509687</c:v>
                </c:pt>
                <c:pt idx="10">
                  <c:v>1.9106197204509803E-2</c:v>
                </c:pt>
                <c:pt idx="11">
                  <c:v>-0.71648239516911305</c:v>
                </c:pt>
                <c:pt idx="12">
                  <c:v>-0.50631422591950648</c:v>
                </c:pt>
                <c:pt idx="13">
                  <c:v>-1.0317346490435229</c:v>
                </c:pt>
                <c:pt idx="14">
                  <c:v>1.4902833819517551</c:v>
                </c:pt>
                <c:pt idx="15">
                  <c:v>1.4902833819517551</c:v>
                </c:pt>
                <c:pt idx="16">
                  <c:v>-1.6622391567923422</c:v>
                </c:pt>
                <c:pt idx="17">
                  <c:v>0.6496107049533294</c:v>
                </c:pt>
                <c:pt idx="18">
                  <c:v>0.43944253570372271</c:v>
                </c:pt>
                <c:pt idx="19">
                  <c:v>-0.92665056441871962</c:v>
                </c:pt>
                <c:pt idx="20">
                  <c:v>-0.50631422591950648</c:v>
                </c:pt>
                <c:pt idx="21">
                  <c:v>-0.19106197204509687</c:v>
                </c:pt>
                <c:pt idx="22">
                  <c:v>-0.82156647979391628</c:v>
                </c:pt>
                <c:pt idx="23">
                  <c:v>0.6496107049533294</c:v>
                </c:pt>
                <c:pt idx="24">
                  <c:v>-8.5977887420293539E-2</c:v>
                </c:pt>
                <c:pt idx="25">
                  <c:v>1.2801152127021485</c:v>
                </c:pt>
                <c:pt idx="26">
                  <c:v>1.4902833819517551</c:v>
                </c:pt>
                <c:pt idx="27">
                  <c:v>0.22927436645411625</c:v>
                </c:pt>
                <c:pt idx="28">
                  <c:v>0.12419028182931291</c:v>
                </c:pt>
                <c:pt idx="29">
                  <c:v>0.7546947895781323</c:v>
                </c:pt>
                <c:pt idx="30">
                  <c:v>0.7546947895781323</c:v>
                </c:pt>
                <c:pt idx="31">
                  <c:v>1.5953674665765585</c:v>
                </c:pt>
                <c:pt idx="32">
                  <c:v>0.7546947895781323</c:v>
                </c:pt>
                <c:pt idx="33">
                  <c:v>1.4902833819517551</c:v>
                </c:pt>
                <c:pt idx="34">
                  <c:v>1.4902833819517551</c:v>
                </c:pt>
                <c:pt idx="35">
                  <c:v>-8.5977887420293539E-2</c:v>
                </c:pt>
                <c:pt idx="36">
                  <c:v>0.43944253570372271</c:v>
                </c:pt>
                <c:pt idx="37">
                  <c:v>-1.136818733668326</c:v>
                </c:pt>
                <c:pt idx="38">
                  <c:v>1.1750311280773456</c:v>
                </c:pt>
                <c:pt idx="39">
                  <c:v>0.85977887420293564</c:v>
                </c:pt>
                <c:pt idx="40">
                  <c:v>-0.71648239516911305</c:v>
                </c:pt>
                <c:pt idx="41">
                  <c:v>0.6496107049533294</c:v>
                </c:pt>
                <c:pt idx="42">
                  <c:v>0.7546947895781323</c:v>
                </c:pt>
                <c:pt idx="43">
                  <c:v>0.43944253570372271</c:v>
                </c:pt>
              </c:numCache>
            </c:numRef>
          </c:val>
          <c:extLst>
            <c:ext xmlns:c16="http://schemas.microsoft.com/office/drawing/2014/chart" uri="{C3380CC4-5D6E-409C-BE32-E72D297353CC}">
              <c16:uniqueId val="{00000001-9DED-4B73-A590-200CB71EE896}"/>
            </c:ext>
          </c:extLst>
        </c:ser>
        <c:ser>
          <c:idx val="1"/>
          <c:order val="1"/>
          <c:tx>
            <c:v>Till 1998</c:v>
          </c:tx>
          <c:spPr>
            <a:solidFill>
              <a:schemeClr val="accent1"/>
            </a:solidFill>
            <a:ln>
              <a:noFill/>
            </a:ln>
            <a:effectLst/>
          </c:spPr>
          <c:invertIfNegative val="0"/>
          <c:trendline>
            <c:spPr>
              <a:ln w="19050" cap="rnd">
                <a:solidFill>
                  <a:schemeClr val="accent2"/>
                </a:solidFill>
                <a:prstDash val="sysDot"/>
              </a:ln>
              <a:effectLst/>
            </c:spPr>
            <c:trendlineType val="linear"/>
            <c:dispRSqr val="0"/>
            <c:dispEq val="0"/>
          </c:trendline>
          <c:val>
            <c:numRef>
              <c:f>'Anomalies_normalized WBGT&amp;ET'!$B$93:$T$93</c:f>
              <c:numCache>
                <c:formatCode>General</c:formatCode>
                <c:ptCount val="19"/>
                <c:pt idx="0">
                  <c:v>-1.136818733668326</c:v>
                </c:pt>
                <c:pt idx="1">
                  <c:v>-1.2419028182931291</c:v>
                </c:pt>
                <c:pt idx="2">
                  <c:v>-0.82156647979391628</c:v>
                </c:pt>
                <c:pt idx="3">
                  <c:v>-0.19106197204509687</c:v>
                </c:pt>
                <c:pt idx="4">
                  <c:v>-1.6622391567923422</c:v>
                </c:pt>
                <c:pt idx="5">
                  <c:v>-1.6622391567923422</c:v>
                </c:pt>
                <c:pt idx="6">
                  <c:v>-1.5571550721675389</c:v>
                </c:pt>
                <c:pt idx="7">
                  <c:v>-1.4520709875427358</c:v>
                </c:pt>
                <c:pt idx="8">
                  <c:v>-0.71648239516911305</c:v>
                </c:pt>
                <c:pt idx="9">
                  <c:v>-0.19106197204509687</c:v>
                </c:pt>
                <c:pt idx="10">
                  <c:v>1.9106197204509803E-2</c:v>
                </c:pt>
                <c:pt idx="11">
                  <c:v>-0.71648239516911305</c:v>
                </c:pt>
                <c:pt idx="12">
                  <c:v>-0.50631422591950648</c:v>
                </c:pt>
                <c:pt idx="13">
                  <c:v>-1.0317346490435229</c:v>
                </c:pt>
                <c:pt idx="14">
                  <c:v>1.4902833819517551</c:v>
                </c:pt>
                <c:pt idx="15">
                  <c:v>1.4902833819517551</c:v>
                </c:pt>
                <c:pt idx="16">
                  <c:v>-1.6622391567923422</c:v>
                </c:pt>
                <c:pt idx="17">
                  <c:v>0.6496107049533294</c:v>
                </c:pt>
                <c:pt idx="18">
                  <c:v>0.43944253570372271</c:v>
                </c:pt>
              </c:numCache>
            </c:numRef>
          </c:val>
          <c:extLst>
            <c:ext xmlns:c16="http://schemas.microsoft.com/office/drawing/2014/chart" uri="{C3380CC4-5D6E-409C-BE32-E72D297353CC}">
              <c16:uniqueId val="{00000001-0833-4B83-B737-488706E6542A}"/>
            </c:ext>
          </c:extLst>
        </c:ser>
        <c:dLbls>
          <c:showLegendKey val="0"/>
          <c:showVal val="0"/>
          <c:showCatName val="0"/>
          <c:showSerName val="0"/>
          <c:showPercent val="0"/>
          <c:showBubbleSize val="0"/>
        </c:dLbls>
        <c:gapWidth val="219"/>
        <c:axId val="308055047"/>
        <c:axId val="308076551"/>
      </c:barChart>
      <c:scatterChart>
        <c:scatterStyle val="smoothMarker"/>
        <c:varyColors val="0"/>
        <c:ser>
          <c:idx val="2"/>
          <c:order val="2"/>
          <c:tx>
            <c:v>Line</c:v>
          </c:tx>
          <c:spPr>
            <a:ln w="28575" cap="rnd">
              <a:solidFill>
                <a:schemeClr val="accent3"/>
              </a:solidFill>
              <a:round/>
            </a:ln>
            <a:effectLst/>
          </c:spPr>
          <c:marker>
            <c:symbol val="none"/>
          </c:marker>
          <c:yVal>
            <c:numRef>
              <c:f>'Anomalies_normalized WBGT&amp;ET'!$P$98:$P$141</c:f>
              <c:numCache>
                <c:formatCode>General</c:formatCode>
                <c:ptCount val="44"/>
                <c:pt idx="18">
                  <c:v>0.1016</c:v>
                </c:pt>
                <c:pt idx="19">
                  <c:v>0.12509999999999999</c:v>
                </c:pt>
                <c:pt idx="20">
                  <c:v>0.14860000000000001</c:v>
                </c:pt>
                <c:pt idx="21">
                  <c:v>0.1721</c:v>
                </c:pt>
                <c:pt idx="22">
                  <c:v>0.1956</c:v>
                </c:pt>
                <c:pt idx="23">
                  <c:v>0.21909999999999999</c:v>
                </c:pt>
                <c:pt idx="24">
                  <c:v>0.24260000000000001</c:v>
                </c:pt>
                <c:pt idx="25">
                  <c:v>0.2661</c:v>
                </c:pt>
                <c:pt idx="26">
                  <c:v>0.28959999999999997</c:v>
                </c:pt>
                <c:pt idx="27">
                  <c:v>0.31309999999999999</c:v>
                </c:pt>
                <c:pt idx="28">
                  <c:v>0.33660000000000001</c:v>
                </c:pt>
                <c:pt idx="29">
                  <c:v>0.36009999999999998</c:v>
                </c:pt>
                <c:pt idx="30">
                  <c:v>0.38360000000000005</c:v>
                </c:pt>
                <c:pt idx="31">
                  <c:v>0.40710000000000002</c:v>
                </c:pt>
                <c:pt idx="32">
                  <c:v>0.43059999999999998</c:v>
                </c:pt>
                <c:pt idx="33">
                  <c:v>0.45409999999999995</c:v>
                </c:pt>
                <c:pt idx="34">
                  <c:v>0.47760000000000002</c:v>
                </c:pt>
                <c:pt idx="35">
                  <c:v>0.50109999999999999</c:v>
                </c:pt>
                <c:pt idx="36">
                  <c:v>0.52459999999999996</c:v>
                </c:pt>
                <c:pt idx="37">
                  <c:v>0.54810000000000003</c:v>
                </c:pt>
                <c:pt idx="38">
                  <c:v>0.5716</c:v>
                </c:pt>
                <c:pt idx="39">
                  <c:v>0.59509999999999996</c:v>
                </c:pt>
                <c:pt idx="40">
                  <c:v>0.61860000000000004</c:v>
                </c:pt>
                <c:pt idx="41">
                  <c:v>0.6421</c:v>
                </c:pt>
                <c:pt idx="42">
                  <c:v>0.66560000000000008</c:v>
                </c:pt>
                <c:pt idx="43">
                  <c:v>0.68910000000000005</c:v>
                </c:pt>
              </c:numCache>
            </c:numRef>
          </c:yVal>
          <c:smooth val="1"/>
          <c:extLst>
            <c:ext xmlns:c16="http://schemas.microsoft.com/office/drawing/2014/chart" uri="{C3380CC4-5D6E-409C-BE32-E72D297353CC}">
              <c16:uniqueId val="{00000003-0833-4B83-B737-488706E6542A}"/>
            </c:ext>
          </c:extLst>
        </c:ser>
        <c:dLbls>
          <c:showLegendKey val="0"/>
          <c:showVal val="0"/>
          <c:showCatName val="0"/>
          <c:showSerName val="0"/>
          <c:showPercent val="0"/>
          <c:showBubbleSize val="0"/>
        </c:dLbls>
        <c:axId val="308055047"/>
        <c:axId val="308076551"/>
      </c:scatterChart>
      <c:catAx>
        <c:axId val="30805504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08076551"/>
        <c:crosses val="autoZero"/>
        <c:auto val="1"/>
        <c:lblAlgn val="ctr"/>
        <c:lblOffset val="100"/>
        <c:noMultiLvlLbl val="0"/>
      </c:catAx>
      <c:valAx>
        <c:axId val="308076551"/>
        <c:scaling>
          <c:orientation val="minMax"/>
          <c:max val="3"/>
          <c:min val="-3"/>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08055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000000"/>
                </a:solidFill>
                <a:latin typeface="Times New Roman"/>
                <a:ea typeface="Times New Roman"/>
                <a:cs typeface="Times New Roman"/>
              </a:defRPr>
            </a:pPr>
            <a:r>
              <a:rPr lang="en-US"/>
              <a:t>Abu Dhabi (ET)</a:t>
            </a: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000000"/>
              </a:solidFill>
              <a:latin typeface="Times New Roman"/>
              <a:ea typeface="Times New Roman"/>
              <a:cs typeface="Times New Roman"/>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WBGT&amp;ET'!$B$52:$AS$52</c:f>
              <c:numCache>
                <c:formatCode>General</c:formatCode>
                <c:ptCount val="44"/>
                <c:pt idx="0">
                  <c:v>0.33181818181818912</c:v>
                </c:pt>
                <c:pt idx="1">
                  <c:v>-0.46818181818181159</c:v>
                </c:pt>
                <c:pt idx="2">
                  <c:v>0.13181818181818628</c:v>
                </c:pt>
                <c:pt idx="3">
                  <c:v>-6.8181818181813014E-2</c:v>
                </c:pt>
                <c:pt idx="4">
                  <c:v>-0.2681818181818123</c:v>
                </c:pt>
                <c:pt idx="5">
                  <c:v>-6.8181818181813014E-2</c:v>
                </c:pt>
                <c:pt idx="6">
                  <c:v>-6.8181818181813014E-2</c:v>
                </c:pt>
                <c:pt idx="7">
                  <c:v>0.33181818181818912</c:v>
                </c:pt>
                <c:pt idx="8">
                  <c:v>0.33181818181818912</c:v>
                </c:pt>
                <c:pt idx="9">
                  <c:v>0.13181818181818628</c:v>
                </c:pt>
                <c:pt idx="10">
                  <c:v>0.13181818181818628</c:v>
                </c:pt>
                <c:pt idx="11">
                  <c:v>-2.068181818181813</c:v>
                </c:pt>
                <c:pt idx="12">
                  <c:v>0.13181818181818628</c:v>
                </c:pt>
                <c:pt idx="13">
                  <c:v>-0.46818181818181159</c:v>
                </c:pt>
                <c:pt idx="14">
                  <c:v>0.33181818181818912</c:v>
                </c:pt>
                <c:pt idx="15">
                  <c:v>-0.2681818181818123</c:v>
                </c:pt>
                <c:pt idx="16">
                  <c:v>0.33181818181818912</c:v>
                </c:pt>
                <c:pt idx="17">
                  <c:v>-0.66818181818181088</c:v>
                </c:pt>
                <c:pt idx="18">
                  <c:v>-0.46818181818181159</c:v>
                </c:pt>
                <c:pt idx="19">
                  <c:v>0.33181818181818912</c:v>
                </c:pt>
                <c:pt idx="20">
                  <c:v>0.33181818181818912</c:v>
                </c:pt>
                <c:pt idx="21">
                  <c:v>0.33181818181818912</c:v>
                </c:pt>
                <c:pt idx="22">
                  <c:v>0.33181818181818912</c:v>
                </c:pt>
                <c:pt idx="23">
                  <c:v>-6.8181818181813014E-2</c:v>
                </c:pt>
                <c:pt idx="24">
                  <c:v>-6.8181818181813014E-2</c:v>
                </c:pt>
                <c:pt idx="25">
                  <c:v>-0.46818181818181159</c:v>
                </c:pt>
                <c:pt idx="26">
                  <c:v>0.33181818181818912</c:v>
                </c:pt>
                <c:pt idx="27">
                  <c:v>0.33181818181818912</c:v>
                </c:pt>
                <c:pt idx="28">
                  <c:v>0.33181818181818912</c:v>
                </c:pt>
                <c:pt idx="29">
                  <c:v>-6.8181818181813014E-2</c:v>
                </c:pt>
                <c:pt idx="30">
                  <c:v>-6.8181818181813014E-2</c:v>
                </c:pt>
                <c:pt idx="31">
                  <c:v>0.13181818181818628</c:v>
                </c:pt>
                <c:pt idx="32">
                  <c:v>-6.8181818181813014E-2</c:v>
                </c:pt>
                <c:pt idx="33">
                  <c:v>-0.46818181818181159</c:v>
                </c:pt>
                <c:pt idx="34">
                  <c:v>0.33181818181818912</c:v>
                </c:pt>
                <c:pt idx="35">
                  <c:v>0.33181818181818912</c:v>
                </c:pt>
                <c:pt idx="36">
                  <c:v>-6.8181818181813014E-2</c:v>
                </c:pt>
                <c:pt idx="37">
                  <c:v>0.33181818181818912</c:v>
                </c:pt>
                <c:pt idx="38">
                  <c:v>0.33181818181818912</c:v>
                </c:pt>
                <c:pt idx="39">
                  <c:v>-6.8181818181813014E-2</c:v>
                </c:pt>
                <c:pt idx="40">
                  <c:v>0.33181818181818912</c:v>
                </c:pt>
                <c:pt idx="41">
                  <c:v>0.33181818181818912</c:v>
                </c:pt>
                <c:pt idx="42">
                  <c:v>0.13181818181818628</c:v>
                </c:pt>
                <c:pt idx="43">
                  <c:v>-0.46818181818181159</c:v>
                </c:pt>
              </c:numCache>
            </c:numRef>
          </c:val>
          <c:extLst>
            <c:ext xmlns:c16="http://schemas.microsoft.com/office/drawing/2014/chart" uri="{C3380CC4-5D6E-409C-BE32-E72D297353CC}">
              <c16:uniqueId val="{00000001-DDB6-4C7F-B96C-7ADC950EA47A}"/>
            </c:ext>
          </c:extLst>
        </c:ser>
        <c:dLbls>
          <c:showLegendKey val="0"/>
          <c:showVal val="0"/>
          <c:showCatName val="0"/>
          <c:showSerName val="0"/>
          <c:showPercent val="0"/>
          <c:showBubbleSize val="0"/>
        </c:dLbls>
        <c:gapWidth val="219"/>
        <c:overlap val="-27"/>
        <c:axId val="57848328"/>
        <c:axId val="57896968"/>
      </c:barChart>
      <c:catAx>
        <c:axId val="5784832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96968"/>
        <c:crosses val="autoZero"/>
        <c:auto val="1"/>
        <c:lblAlgn val="ctr"/>
        <c:lblOffset val="100"/>
        <c:tickLblSkip val="4"/>
        <c:tickMarkSkip val="4"/>
        <c:noMultiLvlLbl val="0"/>
      </c:catAx>
      <c:valAx>
        <c:axId val="57896968"/>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rgbClr val="000000"/>
                </a:solidFill>
                <a:latin typeface="Times New Roman"/>
                <a:ea typeface="Times New Roman"/>
                <a:cs typeface="Times New Roman"/>
              </a:defRPr>
            </a:pPr>
            <a:endParaRPr lang="en-US"/>
          </a:p>
        </c:txPr>
        <c:crossAx val="57848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Aman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WBGT&amp;ET'!$B$53:$AS$53</c:f>
              <c:numCache>
                <c:formatCode>General</c:formatCode>
                <c:ptCount val="44"/>
                <c:pt idx="0">
                  <c:v>-2.2045454545454541</c:v>
                </c:pt>
                <c:pt idx="1">
                  <c:v>-2.8045454545454538</c:v>
                </c:pt>
                <c:pt idx="2">
                  <c:v>-6.004545454545454</c:v>
                </c:pt>
                <c:pt idx="3">
                  <c:v>-5.2045454545454541</c:v>
                </c:pt>
                <c:pt idx="4">
                  <c:v>-6.4045454545454543</c:v>
                </c:pt>
                <c:pt idx="5">
                  <c:v>-2.8045454545454538</c:v>
                </c:pt>
                <c:pt idx="6">
                  <c:v>-3.6045454545454541</c:v>
                </c:pt>
                <c:pt idx="7">
                  <c:v>-0.20454545454545414</c:v>
                </c:pt>
                <c:pt idx="8">
                  <c:v>-1.8045454545454538</c:v>
                </c:pt>
                <c:pt idx="9">
                  <c:v>-4.8045454545454547</c:v>
                </c:pt>
                <c:pt idx="10">
                  <c:v>-4.6045454545454536</c:v>
                </c:pt>
                <c:pt idx="11">
                  <c:v>-5.2045454545454541</c:v>
                </c:pt>
                <c:pt idx="12">
                  <c:v>-3.004545454545454</c:v>
                </c:pt>
                <c:pt idx="13">
                  <c:v>-3.2045454545454541</c:v>
                </c:pt>
                <c:pt idx="14">
                  <c:v>-2.2045454545454541</c:v>
                </c:pt>
                <c:pt idx="15">
                  <c:v>-1.004545454545454</c:v>
                </c:pt>
                <c:pt idx="16">
                  <c:v>2.1954545454545462</c:v>
                </c:pt>
                <c:pt idx="17">
                  <c:v>-4.004545454545454</c:v>
                </c:pt>
                <c:pt idx="18">
                  <c:v>3.7954545454545459</c:v>
                </c:pt>
                <c:pt idx="19">
                  <c:v>-1.004545454545454</c:v>
                </c:pt>
                <c:pt idx="20">
                  <c:v>0.99545454545454515</c:v>
                </c:pt>
                <c:pt idx="21">
                  <c:v>0.79545454545454586</c:v>
                </c:pt>
                <c:pt idx="22">
                  <c:v>-1.004545454545454</c:v>
                </c:pt>
                <c:pt idx="23">
                  <c:v>0.19545454545454621</c:v>
                </c:pt>
                <c:pt idx="24">
                  <c:v>-1.4045454545454543</c:v>
                </c:pt>
                <c:pt idx="25">
                  <c:v>-0.80454545454545379</c:v>
                </c:pt>
                <c:pt idx="26">
                  <c:v>-0.6045454545454545</c:v>
                </c:pt>
                <c:pt idx="27">
                  <c:v>1.9954545454545451</c:v>
                </c:pt>
                <c:pt idx="28">
                  <c:v>4.9954545454545451</c:v>
                </c:pt>
                <c:pt idx="29">
                  <c:v>1.1954545454545462</c:v>
                </c:pt>
                <c:pt idx="30">
                  <c:v>5.7954545454545459</c:v>
                </c:pt>
                <c:pt idx="31">
                  <c:v>-0.40454545454545432</c:v>
                </c:pt>
                <c:pt idx="32">
                  <c:v>5.7954545454545459</c:v>
                </c:pt>
                <c:pt idx="33">
                  <c:v>-2.4045454545454543</c:v>
                </c:pt>
                <c:pt idx="34">
                  <c:v>-1.004545454545454</c:v>
                </c:pt>
                <c:pt idx="35">
                  <c:v>3.7954545454545459</c:v>
                </c:pt>
                <c:pt idx="36">
                  <c:v>5.9954545454545451</c:v>
                </c:pt>
                <c:pt idx="37">
                  <c:v>6.3954545454545455</c:v>
                </c:pt>
                <c:pt idx="38">
                  <c:v>1.1954545454545462</c:v>
                </c:pt>
                <c:pt idx="39">
                  <c:v>4.1954545454545462</c:v>
                </c:pt>
                <c:pt idx="40">
                  <c:v>6.3954545454545455</c:v>
                </c:pt>
                <c:pt idx="41">
                  <c:v>4.7954545454545459</c:v>
                </c:pt>
                <c:pt idx="42">
                  <c:v>2.5954545454545466</c:v>
                </c:pt>
                <c:pt idx="43">
                  <c:v>4.5954545454545466</c:v>
                </c:pt>
              </c:numCache>
            </c:numRef>
          </c:val>
          <c:extLst>
            <c:ext xmlns:c16="http://schemas.microsoft.com/office/drawing/2014/chart" uri="{C3380CC4-5D6E-409C-BE32-E72D297353CC}">
              <c16:uniqueId val="{00000001-6D9A-4B2E-8C65-3F3675B018A2}"/>
            </c:ext>
          </c:extLst>
        </c:ser>
        <c:dLbls>
          <c:showLegendKey val="0"/>
          <c:showVal val="0"/>
          <c:showCatName val="0"/>
          <c:showSerName val="0"/>
          <c:showPercent val="0"/>
          <c:showBubbleSize val="0"/>
        </c:dLbls>
        <c:gapWidth val="219"/>
        <c:overlap val="-27"/>
        <c:axId val="62174728"/>
        <c:axId val="62181384"/>
      </c:barChart>
      <c:catAx>
        <c:axId val="6217472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81384"/>
        <c:crosses val="autoZero"/>
        <c:auto val="1"/>
        <c:lblAlgn val="ctr"/>
        <c:lblOffset val="100"/>
        <c:tickLblSkip val="4"/>
        <c:tickMarkSkip val="4"/>
        <c:noMultiLvlLbl val="0"/>
      </c:catAx>
      <c:valAx>
        <c:axId val="6218138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74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Ankara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WBGT&amp;ET'!$B$54:$AS$54</c:f>
              <c:numCache>
                <c:formatCode>General</c:formatCode>
                <c:ptCount val="44"/>
                <c:pt idx="0">
                  <c:v>-0.61818181818181817</c:v>
                </c:pt>
                <c:pt idx="1">
                  <c:v>-0.81818181818181823</c:v>
                </c:pt>
                <c:pt idx="2">
                  <c:v>-1.2181818181818183</c:v>
                </c:pt>
                <c:pt idx="3">
                  <c:v>-1.4181818181818182</c:v>
                </c:pt>
                <c:pt idx="4">
                  <c:v>-1.4181818181818182</c:v>
                </c:pt>
                <c:pt idx="5">
                  <c:v>-0.61818181818181817</c:v>
                </c:pt>
                <c:pt idx="6">
                  <c:v>-0.21818181818181825</c:v>
                </c:pt>
                <c:pt idx="7">
                  <c:v>-0.81818181818181823</c:v>
                </c:pt>
                <c:pt idx="8">
                  <c:v>-1.4181818181818182</c:v>
                </c:pt>
                <c:pt idx="9">
                  <c:v>-1.0181818181818181</c:v>
                </c:pt>
                <c:pt idx="10">
                  <c:v>-1.4181818181818182</c:v>
                </c:pt>
                <c:pt idx="11">
                  <c:v>-0.61818181818181817</c:v>
                </c:pt>
                <c:pt idx="12">
                  <c:v>-1.2181818181818183</c:v>
                </c:pt>
                <c:pt idx="13">
                  <c:v>-0.81818181818181823</c:v>
                </c:pt>
                <c:pt idx="14">
                  <c:v>-0.61818181818181817</c:v>
                </c:pt>
                <c:pt idx="15">
                  <c:v>-0.81818181818181823</c:v>
                </c:pt>
                <c:pt idx="16">
                  <c:v>-1.8181818181818299E-2</c:v>
                </c:pt>
                <c:pt idx="17">
                  <c:v>-1.2181818181818183</c:v>
                </c:pt>
                <c:pt idx="18">
                  <c:v>0.18181818181818188</c:v>
                </c:pt>
                <c:pt idx="19">
                  <c:v>0.18181818181818188</c:v>
                </c:pt>
                <c:pt idx="20">
                  <c:v>0.9818181818181817</c:v>
                </c:pt>
                <c:pt idx="21">
                  <c:v>1.781818181818182</c:v>
                </c:pt>
                <c:pt idx="22">
                  <c:v>-1.8181818181818299E-2</c:v>
                </c:pt>
                <c:pt idx="23">
                  <c:v>-1.8181818181818299E-2</c:v>
                </c:pt>
                <c:pt idx="24">
                  <c:v>-0.41818181818181821</c:v>
                </c:pt>
                <c:pt idx="25">
                  <c:v>0.18181818181818188</c:v>
                </c:pt>
                <c:pt idx="26">
                  <c:v>1.781818181818182</c:v>
                </c:pt>
                <c:pt idx="27">
                  <c:v>2.581818181818182</c:v>
                </c:pt>
                <c:pt idx="28">
                  <c:v>0.18181818181818188</c:v>
                </c:pt>
                <c:pt idx="29">
                  <c:v>-0.81818181818181823</c:v>
                </c:pt>
                <c:pt idx="30">
                  <c:v>3.7818181818181822</c:v>
                </c:pt>
                <c:pt idx="31">
                  <c:v>-1.8181818181818299E-2</c:v>
                </c:pt>
                <c:pt idx="32">
                  <c:v>3.7818181818181822</c:v>
                </c:pt>
                <c:pt idx="33">
                  <c:v>-1.4181818181818182</c:v>
                </c:pt>
                <c:pt idx="34">
                  <c:v>0.58181818181818179</c:v>
                </c:pt>
                <c:pt idx="35">
                  <c:v>-0.81818181818181823</c:v>
                </c:pt>
                <c:pt idx="36">
                  <c:v>0.38181818181818183</c:v>
                </c:pt>
                <c:pt idx="37">
                  <c:v>0.9818181818181817</c:v>
                </c:pt>
                <c:pt idx="38">
                  <c:v>-0.21818181818181825</c:v>
                </c:pt>
                <c:pt idx="39">
                  <c:v>-0.81818181818181823</c:v>
                </c:pt>
                <c:pt idx="40">
                  <c:v>0.9818181818181817</c:v>
                </c:pt>
                <c:pt idx="41">
                  <c:v>0.78181818181818197</c:v>
                </c:pt>
                <c:pt idx="42">
                  <c:v>-1.8181818181818299E-2</c:v>
                </c:pt>
                <c:pt idx="43">
                  <c:v>1.781818181818182</c:v>
                </c:pt>
              </c:numCache>
            </c:numRef>
          </c:val>
          <c:extLst>
            <c:ext xmlns:c16="http://schemas.microsoft.com/office/drawing/2014/chart" uri="{C3380CC4-5D6E-409C-BE32-E72D297353CC}">
              <c16:uniqueId val="{00000001-91F3-4B4D-9BE9-600D22B14E80}"/>
            </c:ext>
          </c:extLst>
        </c:ser>
        <c:dLbls>
          <c:showLegendKey val="0"/>
          <c:showVal val="0"/>
          <c:showCatName val="0"/>
          <c:showSerName val="0"/>
          <c:showPercent val="0"/>
          <c:showBubbleSize val="0"/>
        </c:dLbls>
        <c:gapWidth val="219"/>
        <c:overlap val="-27"/>
        <c:axId val="58023944"/>
        <c:axId val="2126545415"/>
      </c:barChart>
      <c:catAx>
        <c:axId val="5802394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126545415"/>
        <c:crosses val="autoZero"/>
        <c:auto val="1"/>
        <c:lblAlgn val="ctr"/>
        <c:lblOffset val="100"/>
        <c:tickLblSkip val="4"/>
        <c:tickMarkSkip val="4"/>
        <c:noMultiLvlLbl val="0"/>
      </c:catAx>
      <c:valAx>
        <c:axId val="2126545415"/>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023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Athens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WBGT&amp;ET'!$B$55:$AS$55</c:f>
              <c:numCache>
                <c:formatCode>General</c:formatCode>
                <c:ptCount val="44"/>
                <c:pt idx="0">
                  <c:v>-1.6727272727272702</c:v>
                </c:pt>
                <c:pt idx="1">
                  <c:v>-5.2727272727272707</c:v>
                </c:pt>
                <c:pt idx="2">
                  <c:v>-1.8727272727272712</c:v>
                </c:pt>
                <c:pt idx="3">
                  <c:v>-5.8727272727272704</c:v>
                </c:pt>
                <c:pt idx="4">
                  <c:v>-5.0727272727272705</c:v>
                </c:pt>
                <c:pt idx="5">
                  <c:v>-2.6727272727272702</c:v>
                </c:pt>
                <c:pt idx="6">
                  <c:v>-1.2727272727272698</c:v>
                </c:pt>
                <c:pt idx="7">
                  <c:v>-0.47272727272727089</c:v>
                </c:pt>
                <c:pt idx="8">
                  <c:v>2.1272727272727288</c:v>
                </c:pt>
                <c:pt idx="9">
                  <c:v>-4.0727272727272705</c:v>
                </c:pt>
                <c:pt idx="10">
                  <c:v>-1.8727272727272712</c:v>
                </c:pt>
                <c:pt idx="11">
                  <c:v>-3.0727272727272705</c:v>
                </c:pt>
                <c:pt idx="12">
                  <c:v>-1.8727272727272712</c:v>
                </c:pt>
                <c:pt idx="13">
                  <c:v>-0.87272727272727124</c:v>
                </c:pt>
                <c:pt idx="14">
                  <c:v>1.5272727272727291</c:v>
                </c:pt>
                <c:pt idx="15">
                  <c:v>-2.0727272727272705</c:v>
                </c:pt>
                <c:pt idx="16">
                  <c:v>-2.6727272727272702</c:v>
                </c:pt>
                <c:pt idx="17">
                  <c:v>-1.2727272727272698</c:v>
                </c:pt>
                <c:pt idx="18">
                  <c:v>1.1272727272727288</c:v>
                </c:pt>
                <c:pt idx="19">
                  <c:v>1.5272727272727291</c:v>
                </c:pt>
                <c:pt idx="20">
                  <c:v>-1.6727272727272702</c:v>
                </c:pt>
                <c:pt idx="21">
                  <c:v>1.9272727272727295</c:v>
                </c:pt>
                <c:pt idx="22">
                  <c:v>-1.0727272727272705</c:v>
                </c:pt>
                <c:pt idx="23">
                  <c:v>1.9272727272727295</c:v>
                </c:pt>
                <c:pt idx="24">
                  <c:v>-7.2727272727270531E-2</c:v>
                </c:pt>
                <c:pt idx="25">
                  <c:v>-0.47272727272727089</c:v>
                </c:pt>
                <c:pt idx="26">
                  <c:v>0.52727272727272911</c:v>
                </c:pt>
                <c:pt idx="27">
                  <c:v>3.5272727272727291</c:v>
                </c:pt>
                <c:pt idx="28">
                  <c:v>3.7272727272727302</c:v>
                </c:pt>
                <c:pt idx="29">
                  <c:v>-0.67272727272727018</c:v>
                </c:pt>
                <c:pt idx="30">
                  <c:v>4.3272727272727298</c:v>
                </c:pt>
                <c:pt idx="31">
                  <c:v>1.9272727272727295</c:v>
                </c:pt>
                <c:pt idx="32">
                  <c:v>4.3272727272727298</c:v>
                </c:pt>
                <c:pt idx="33">
                  <c:v>1.1272727272727288</c:v>
                </c:pt>
                <c:pt idx="34">
                  <c:v>2.9272727272727295</c:v>
                </c:pt>
                <c:pt idx="35">
                  <c:v>0.52727272727272911</c:v>
                </c:pt>
                <c:pt idx="36">
                  <c:v>1.5272727272727291</c:v>
                </c:pt>
                <c:pt idx="37">
                  <c:v>1.3272727272727298</c:v>
                </c:pt>
                <c:pt idx="38">
                  <c:v>1.3272727272727298</c:v>
                </c:pt>
                <c:pt idx="39">
                  <c:v>0.52727272727272911</c:v>
                </c:pt>
                <c:pt idx="40">
                  <c:v>1.7272727272727302</c:v>
                </c:pt>
                <c:pt idx="41">
                  <c:v>3.1272727272727288</c:v>
                </c:pt>
                <c:pt idx="42">
                  <c:v>0.92727272727272947</c:v>
                </c:pt>
                <c:pt idx="43">
                  <c:v>2.3272727272727298</c:v>
                </c:pt>
              </c:numCache>
            </c:numRef>
          </c:val>
          <c:extLst>
            <c:ext xmlns:c16="http://schemas.microsoft.com/office/drawing/2014/chart" uri="{C3380CC4-5D6E-409C-BE32-E72D297353CC}">
              <c16:uniqueId val="{00000001-B1C8-41B2-9CA1-E8E29DE36258}"/>
            </c:ext>
          </c:extLst>
        </c:ser>
        <c:dLbls>
          <c:showLegendKey val="0"/>
          <c:showVal val="0"/>
          <c:showCatName val="0"/>
          <c:showSerName val="0"/>
          <c:showPercent val="0"/>
          <c:showBubbleSize val="0"/>
        </c:dLbls>
        <c:gapWidth val="219"/>
        <c:overlap val="-27"/>
        <c:axId val="57243656"/>
        <c:axId val="57506824"/>
      </c:barChart>
      <c:catAx>
        <c:axId val="5724365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506824"/>
        <c:crosses val="autoZero"/>
        <c:auto val="1"/>
        <c:lblAlgn val="ctr"/>
        <c:lblOffset val="100"/>
        <c:tickLblSkip val="4"/>
        <c:tickMarkSkip val="4"/>
        <c:noMultiLvlLbl val="0"/>
      </c:catAx>
      <c:valAx>
        <c:axId val="5750682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243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Beirut (ET)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WBGT&amp;ET'!$B$57:$AS$57</c:f>
              <c:numCache>
                <c:formatCode>General</c:formatCode>
                <c:ptCount val="44"/>
                <c:pt idx="0">
                  <c:v>-3.0863636363636373</c:v>
                </c:pt>
                <c:pt idx="1">
                  <c:v>-2.8863636363636371</c:v>
                </c:pt>
                <c:pt idx="2">
                  <c:v>-3.8863636363636371</c:v>
                </c:pt>
                <c:pt idx="3">
                  <c:v>-3.6863636363636374</c:v>
                </c:pt>
                <c:pt idx="4">
                  <c:v>-4.286363636363637</c:v>
                </c:pt>
                <c:pt idx="5">
                  <c:v>-1.0863636363636373</c:v>
                </c:pt>
                <c:pt idx="6">
                  <c:v>-2.4863636363636372</c:v>
                </c:pt>
                <c:pt idx="7">
                  <c:v>-0.6863636363636374</c:v>
                </c:pt>
                <c:pt idx="8">
                  <c:v>0.51363636363636278</c:v>
                </c:pt>
                <c:pt idx="9">
                  <c:v>-4.0863636363636369</c:v>
                </c:pt>
                <c:pt idx="10">
                  <c:v>-4.0863636363636369</c:v>
                </c:pt>
                <c:pt idx="11">
                  <c:v>-4.286363636363637</c:v>
                </c:pt>
                <c:pt idx="12">
                  <c:v>-2.286363636363637</c:v>
                </c:pt>
                <c:pt idx="13">
                  <c:v>-2.286363636363637</c:v>
                </c:pt>
                <c:pt idx="14">
                  <c:v>-2.286363636363637</c:v>
                </c:pt>
                <c:pt idx="15">
                  <c:v>-1.6863636363636374</c:v>
                </c:pt>
                <c:pt idx="16">
                  <c:v>-1.286363636363637</c:v>
                </c:pt>
                <c:pt idx="17">
                  <c:v>-4.286363636363637</c:v>
                </c:pt>
                <c:pt idx="18">
                  <c:v>2.5136363636363628</c:v>
                </c:pt>
                <c:pt idx="19">
                  <c:v>-0.48636363636363722</c:v>
                </c:pt>
                <c:pt idx="20">
                  <c:v>1.5136363636363628</c:v>
                </c:pt>
                <c:pt idx="21">
                  <c:v>-0.6863636363636374</c:v>
                </c:pt>
                <c:pt idx="22">
                  <c:v>1.1136363636363624</c:v>
                </c:pt>
                <c:pt idx="23">
                  <c:v>0.3136363636363626</c:v>
                </c:pt>
                <c:pt idx="24">
                  <c:v>-1.4863636363636372</c:v>
                </c:pt>
                <c:pt idx="25">
                  <c:v>-0.88636363636363713</c:v>
                </c:pt>
                <c:pt idx="26">
                  <c:v>-0.88636363636363713</c:v>
                </c:pt>
                <c:pt idx="27">
                  <c:v>1.9136363636363631</c:v>
                </c:pt>
                <c:pt idx="28">
                  <c:v>1.713636363636363</c:v>
                </c:pt>
                <c:pt idx="29">
                  <c:v>0.91363636363636314</c:v>
                </c:pt>
                <c:pt idx="30">
                  <c:v>3.9136363636363631</c:v>
                </c:pt>
                <c:pt idx="31">
                  <c:v>-0.28636363636363704</c:v>
                </c:pt>
                <c:pt idx="32">
                  <c:v>3.9136363636363631</c:v>
                </c:pt>
                <c:pt idx="33">
                  <c:v>-1.286363636363637</c:v>
                </c:pt>
                <c:pt idx="34">
                  <c:v>-1.4863636363636372</c:v>
                </c:pt>
                <c:pt idx="35">
                  <c:v>5.1136363636363624</c:v>
                </c:pt>
                <c:pt idx="36">
                  <c:v>4.3136363636363635</c:v>
                </c:pt>
                <c:pt idx="37">
                  <c:v>6.3136363636363635</c:v>
                </c:pt>
                <c:pt idx="38">
                  <c:v>0.71363636363636296</c:v>
                </c:pt>
                <c:pt idx="39">
                  <c:v>2.1136363636363624</c:v>
                </c:pt>
                <c:pt idx="40">
                  <c:v>6.3136363636363635</c:v>
                </c:pt>
                <c:pt idx="41">
                  <c:v>5.9136363636363631</c:v>
                </c:pt>
                <c:pt idx="42">
                  <c:v>1.9136363636363631</c:v>
                </c:pt>
                <c:pt idx="43">
                  <c:v>5.1136363636363624</c:v>
                </c:pt>
              </c:numCache>
            </c:numRef>
          </c:val>
          <c:extLst>
            <c:ext xmlns:c16="http://schemas.microsoft.com/office/drawing/2014/chart" uri="{C3380CC4-5D6E-409C-BE32-E72D297353CC}">
              <c16:uniqueId val="{00000001-0706-4577-88E7-C81E090521D6}"/>
            </c:ext>
          </c:extLst>
        </c:ser>
        <c:dLbls>
          <c:showLegendKey val="0"/>
          <c:showVal val="0"/>
          <c:showCatName val="0"/>
          <c:showSerName val="0"/>
          <c:showPercent val="0"/>
          <c:showBubbleSize val="0"/>
        </c:dLbls>
        <c:gapWidth val="219"/>
        <c:overlap val="-27"/>
        <c:axId val="57715720"/>
        <c:axId val="57727496"/>
      </c:barChart>
      <c:catAx>
        <c:axId val="5771572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727496"/>
        <c:crosses val="autoZero"/>
        <c:auto val="1"/>
        <c:lblAlgn val="ctr"/>
        <c:lblOffset val="100"/>
        <c:tickLblSkip val="4"/>
        <c:tickMarkSkip val="4"/>
        <c:noMultiLvlLbl val="0"/>
      </c:catAx>
      <c:valAx>
        <c:axId val="57727496"/>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715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Doha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WBGT&amp;ET'!$B$60:$AS$60</c:f>
              <c:numCache>
                <c:formatCode>General</c:formatCode>
                <c:ptCount val="44"/>
                <c:pt idx="0">
                  <c:v>0.15000000000000924</c:v>
                </c:pt>
                <c:pt idx="1">
                  <c:v>-0.44999999999998863</c:v>
                </c:pt>
                <c:pt idx="2">
                  <c:v>0.15000000000000924</c:v>
                </c:pt>
                <c:pt idx="3">
                  <c:v>0.15000000000000924</c:v>
                </c:pt>
                <c:pt idx="4">
                  <c:v>-0.24999999999998934</c:v>
                </c:pt>
                <c:pt idx="5">
                  <c:v>-4.9999999999990052E-2</c:v>
                </c:pt>
                <c:pt idx="6">
                  <c:v>-0.24999999999998934</c:v>
                </c:pt>
                <c:pt idx="7">
                  <c:v>0.35000000000001208</c:v>
                </c:pt>
                <c:pt idx="8">
                  <c:v>0.35000000000001208</c:v>
                </c:pt>
                <c:pt idx="9">
                  <c:v>-0.24999999999998934</c:v>
                </c:pt>
                <c:pt idx="10">
                  <c:v>-4.9999999999990052E-2</c:v>
                </c:pt>
                <c:pt idx="11">
                  <c:v>-1.8499999999999908</c:v>
                </c:pt>
                <c:pt idx="12">
                  <c:v>-0.24999999999998934</c:v>
                </c:pt>
                <c:pt idx="13">
                  <c:v>-1.0499999999999901</c:v>
                </c:pt>
                <c:pt idx="14">
                  <c:v>-0.24999999999998934</c:v>
                </c:pt>
                <c:pt idx="15">
                  <c:v>-0.24999999999998934</c:v>
                </c:pt>
                <c:pt idx="16">
                  <c:v>0.35000000000001208</c:v>
                </c:pt>
                <c:pt idx="17">
                  <c:v>-0.44999999999998863</c:v>
                </c:pt>
                <c:pt idx="18">
                  <c:v>0.35000000000001208</c:v>
                </c:pt>
                <c:pt idx="19">
                  <c:v>0.35000000000001208</c:v>
                </c:pt>
                <c:pt idx="20">
                  <c:v>0.35000000000001208</c:v>
                </c:pt>
                <c:pt idx="21">
                  <c:v>0.35000000000001208</c:v>
                </c:pt>
                <c:pt idx="22">
                  <c:v>0.35000000000001208</c:v>
                </c:pt>
                <c:pt idx="23">
                  <c:v>-0.24999999999998934</c:v>
                </c:pt>
                <c:pt idx="24">
                  <c:v>0.15000000000000924</c:v>
                </c:pt>
                <c:pt idx="25">
                  <c:v>-0.44999999999998863</c:v>
                </c:pt>
                <c:pt idx="26">
                  <c:v>0.35000000000001208</c:v>
                </c:pt>
                <c:pt idx="27">
                  <c:v>0.35000000000001208</c:v>
                </c:pt>
                <c:pt idx="28">
                  <c:v>0.35000000000001208</c:v>
                </c:pt>
                <c:pt idx="29">
                  <c:v>0.15000000000000924</c:v>
                </c:pt>
                <c:pt idx="30">
                  <c:v>-4.9999999999990052E-2</c:v>
                </c:pt>
                <c:pt idx="31">
                  <c:v>-4.9999999999990052E-2</c:v>
                </c:pt>
                <c:pt idx="32">
                  <c:v>-4.9999999999990052E-2</c:v>
                </c:pt>
                <c:pt idx="33">
                  <c:v>-0.24999999999998934</c:v>
                </c:pt>
                <c:pt idx="34">
                  <c:v>0.35000000000001208</c:v>
                </c:pt>
                <c:pt idx="35">
                  <c:v>0.35000000000001208</c:v>
                </c:pt>
                <c:pt idx="36">
                  <c:v>0.15000000000000924</c:v>
                </c:pt>
                <c:pt idx="37">
                  <c:v>0.35000000000001208</c:v>
                </c:pt>
                <c:pt idx="38">
                  <c:v>0.35000000000001208</c:v>
                </c:pt>
                <c:pt idx="39">
                  <c:v>0.35000000000001208</c:v>
                </c:pt>
                <c:pt idx="40">
                  <c:v>0.35000000000001208</c:v>
                </c:pt>
                <c:pt idx="41">
                  <c:v>0.35000000000001208</c:v>
                </c:pt>
                <c:pt idx="42">
                  <c:v>-4.9999999999990052E-2</c:v>
                </c:pt>
                <c:pt idx="43">
                  <c:v>-0.64999999999998792</c:v>
                </c:pt>
              </c:numCache>
            </c:numRef>
          </c:val>
          <c:extLst>
            <c:ext xmlns:c16="http://schemas.microsoft.com/office/drawing/2014/chart" uri="{C3380CC4-5D6E-409C-BE32-E72D297353CC}">
              <c16:uniqueId val="{00000001-CC37-4483-A9DE-7195A990686E}"/>
            </c:ext>
          </c:extLst>
        </c:ser>
        <c:dLbls>
          <c:showLegendKey val="0"/>
          <c:showVal val="0"/>
          <c:showCatName val="0"/>
          <c:showSerName val="0"/>
          <c:showPercent val="0"/>
          <c:showBubbleSize val="0"/>
        </c:dLbls>
        <c:gapWidth val="219"/>
        <c:overlap val="-27"/>
        <c:axId val="59223560"/>
        <c:axId val="2126520327"/>
      </c:barChart>
      <c:catAx>
        <c:axId val="5922356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126520327"/>
        <c:crosses val="autoZero"/>
        <c:auto val="1"/>
        <c:lblAlgn val="ctr"/>
        <c:lblOffset val="100"/>
        <c:tickLblSkip val="4"/>
        <c:tickMarkSkip val="4"/>
        <c:noMultiLvlLbl val="0"/>
      </c:catAx>
      <c:valAx>
        <c:axId val="2126520327"/>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223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Manama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WBGT&amp;ET'!$B$64:$AS$64</c:f>
              <c:numCache>
                <c:formatCode>General</c:formatCode>
                <c:ptCount val="44"/>
                <c:pt idx="0">
                  <c:v>-4.5454545454550299E-2</c:v>
                </c:pt>
                <c:pt idx="1">
                  <c:v>-0.84545454545455101</c:v>
                </c:pt>
                <c:pt idx="2">
                  <c:v>-0.64545454545454817</c:v>
                </c:pt>
                <c:pt idx="3">
                  <c:v>-0.44545454545454888</c:v>
                </c:pt>
                <c:pt idx="4">
                  <c:v>-2.0454545454545503</c:v>
                </c:pt>
                <c:pt idx="5">
                  <c:v>0.55454545454545112</c:v>
                </c:pt>
                <c:pt idx="6">
                  <c:v>-0.44545454545454888</c:v>
                </c:pt>
                <c:pt idx="7">
                  <c:v>0.35454545454545183</c:v>
                </c:pt>
                <c:pt idx="8">
                  <c:v>-0.44545454545454888</c:v>
                </c:pt>
                <c:pt idx="9">
                  <c:v>-0.84545454545455101</c:v>
                </c:pt>
                <c:pt idx="10">
                  <c:v>-1.4454545454545489</c:v>
                </c:pt>
                <c:pt idx="11">
                  <c:v>-6.4454545454545489</c:v>
                </c:pt>
                <c:pt idx="12">
                  <c:v>-1.845454545454551</c:v>
                </c:pt>
                <c:pt idx="13">
                  <c:v>-1.0454545454545503</c:v>
                </c:pt>
                <c:pt idx="14">
                  <c:v>-1.2454545454545496</c:v>
                </c:pt>
                <c:pt idx="15">
                  <c:v>-4.5454545454550299E-2</c:v>
                </c:pt>
                <c:pt idx="16">
                  <c:v>1.7545454545454504</c:v>
                </c:pt>
                <c:pt idx="17">
                  <c:v>-0.44545454545454888</c:v>
                </c:pt>
                <c:pt idx="18">
                  <c:v>0.15454545454544899</c:v>
                </c:pt>
                <c:pt idx="19">
                  <c:v>0.75454545454545041</c:v>
                </c:pt>
                <c:pt idx="20">
                  <c:v>1.154545454545449</c:v>
                </c:pt>
                <c:pt idx="21">
                  <c:v>0.9545454545454497</c:v>
                </c:pt>
                <c:pt idx="22">
                  <c:v>0.75454545454545041</c:v>
                </c:pt>
                <c:pt idx="23">
                  <c:v>-4.5454545454550299E-2</c:v>
                </c:pt>
                <c:pt idx="24">
                  <c:v>-1.0454545454545503</c:v>
                </c:pt>
                <c:pt idx="25">
                  <c:v>-0.24545454545454959</c:v>
                </c:pt>
                <c:pt idx="26">
                  <c:v>1.9545454545454497</c:v>
                </c:pt>
                <c:pt idx="27">
                  <c:v>0.9545454545454497</c:v>
                </c:pt>
                <c:pt idx="28">
                  <c:v>1.154545454545449</c:v>
                </c:pt>
                <c:pt idx="29">
                  <c:v>-0.84545454545455101</c:v>
                </c:pt>
                <c:pt idx="30">
                  <c:v>1.154545454545449</c:v>
                </c:pt>
                <c:pt idx="31">
                  <c:v>0.9545454545454497</c:v>
                </c:pt>
                <c:pt idx="32">
                  <c:v>1.154545454545449</c:v>
                </c:pt>
                <c:pt idx="33">
                  <c:v>-0.44545454545454888</c:v>
                </c:pt>
                <c:pt idx="34">
                  <c:v>1.154545454545449</c:v>
                </c:pt>
                <c:pt idx="35">
                  <c:v>0.9545454545454497</c:v>
                </c:pt>
                <c:pt idx="36">
                  <c:v>1.7545454545454504</c:v>
                </c:pt>
                <c:pt idx="37">
                  <c:v>2.154545454545449</c:v>
                </c:pt>
                <c:pt idx="38">
                  <c:v>0.35454545454545183</c:v>
                </c:pt>
                <c:pt idx="39">
                  <c:v>-4.5454545454550299E-2</c:v>
                </c:pt>
                <c:pt idx="40">
                  <c:v>0.15454545454544899</c:v>
                </c:pt>
                <c:pt idx="41">
                  <c:v>1.9545454545454497</c:v>
                </c:pt>
                <c:pt idx="42">
                  <c:v>-1.6454545454545482</c:v>
                </c:pt>
                <c:pt idx="43">
                  <c:v>0.35454545454545183</c:v>
                </c:pt>
              </c:numCache>
            </c:numRef>
          </c:val>
          <c:extLst>
            <c:ext xmlns:c16="http://schemas.microsoft.com/office/drawing/2014/chart" uri="{C3380CC4-5D6E-409C-BE32-E72D297353CC}">
              <c16:uniqueId val="{00000001-E828-40EB-83FE-82A093697038}"/>
            </c:ext>
          </c:extLst>
        </c:ser>
        <c:dLbls>
          <c:showLegendKey val="0"/>
          <c:showVal val="0"/>
          <c:showCatName val="0"/>
          <c:showSerName val="0"/>
          <c:showPercent val="0"/>
          <c:showBubbleSize val="0"/>
        </c:dLbls>
        <c:gapWidth val="219"/>
        <c:overlap val="-27"/>
        <c:axId val="57439752"/>
        <c:axId val="57441800"/>
      </c:barChart>
      <c:catAx>
        <c:axId val="5743975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41800"/>
        <c:crosses val="autoZero"/>
        <c:auto val="1"/>
        <c:lblAlgn val="ctr"/>
        <c:lblOffset val="100"/>
        <c:tickLblSkip val="4"/>
        <c:tickMarkSkip val="4"/>
        <c:noMultiLvlLbl val="0"/>
      </c:catAx>
      <c:valAx>
        <c:axId val="5744180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3975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Muscat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WBGT&amp;ET'!$B$65:$AS$65</c:f>
              <c:numCache>
                <c:formatCode>General</c:formatCode>
                <c:ptCount val="44"/>
                <c:pt idx="0">
                  <c:v>0.2636363636363761</c:v>
                </c:pt>
                <c:pt idx="1">
                  <c:v>-0.13636363636362603</c:v>
                </c:pt>
                <c:pt idx="2">
                  <c:v>-0.33636363636362532</c:v>
                </c:pt>
                <c:pt idx="3">
                  <c:v>-0.53636363636362461</c:v>
                </c:pt>
                <c:pt idx="4">
                  <c:v>0.2636363636363761</c:v>
                </c:pt>
                <c:pt idx="5">
                  <c:v>-0.13636363636362603</c:v>
                </c:pt>
                <c:pt idx="6">
                  <c:v>6.3636363636373261E-2</c:v>
                </c:pt>
                <c:pt idx="7">
                  <c:v>0.2636363636363761</c:v>
                </c:pt>
                <c:pt idx="8">
                  <c:v>-0.13636363636362603</c:v>
                </c:pt>
                <c:pt idx="9">
                  <c:v>-0.93636363636362674</c:v>
                </c:pt>
                <c:pt idx="10">
                  <c:v>0.2636363636363761</c:v>
                </c:pt>
                <c:pt idx="11">
                  <c:v>-0.53636363636362461</c:v>
                </c:pt>
                <c:pt idx="12">
                  <c:v>6.3636363636373261E-2</c:v>
                </c:pt>
                <c:pt idx="13">
                  <c:v>0.2636363636363761</c:v>
                </c:pt>
                <c:pt idx="14">
                  <c:v>0.2636363636363761</c:v>
                </c:pt>
                <c:pt idx="15">
                  <c:v>0.2636363636363761</c:v>
                </c:pt>
                <c:pt idx="16">
                  <c:v>-0.13636363636362603</c:v>
                </c:pt>
                <c:pt idx="17">
                  <c:v>-0.33636363636362532</c:v>
                </c:pt>
                <c:pt idx="18">
                  <c:v>6.3636363636373261E-2</c:v>
                </c:pt>
                <c:pt idx="19">
                  <c:v>-0.33636363636362532</c:v>
                </c:pt>
                <c:pt idx="20">
                  <c:v>0.2636363636363761</c:v>
                </c:pt>
                <c:pt idx="21">
                  <c:v>-0.33636363636362532</c:v>
                </c:pt>
                <c:pt idx="22">
                  <c:v>6.3636363636373261E-2</c:v>
                </c:pt>
                <c:pt idx="23">
                  <c:v>-0.33636363636362532</c:v>
                </c:pt>
                <c:pt idx="24">
                  <c:v>-0.7363636363636239</c:v>
                </c:pt>
                <c:pt idx="25">
                  <c:v>-0.53636363636362461</c:v>
                </c:pt>
                <c:pt idx="26">
                  <c:v>0.2636363636363761</c:v>
                </c:pt>
                <c:pt idx="27">
                  <c:v>0.2636363636363761</c:v>
                </c:pt>
                <c:pt idx="28">
                  <c:v>-0.13636363636362603</c:v>
                </c:pt>
                <c:pt idx="29">
                  <c:v>0.2636363636363761</c:v>
                </c:pt>
                <c:pt idx="30">
                  <c:v>6.3636363636373261E-2</c:v>
                </c:pt>
                <c:pt idx="31">
                  <c:v>0.2636363636363761</c:v>
                </c:pt>
                <c:pt idx="32">
                  <c:v>6.3636363636373261E-2</c:v>
                </c:pt>
                <c:pt idx="33">
                  <c:v>0.2636363636363761</c:v>
                </c:pt>
                <c:pt idx="34">
                  <c:v>0.2636363636363761</c:v>
                </c:pt>
                <c:pt idx="35">
                  <c:v>0.2636363636363761</c:v>
                </c:pt>
                <c:pt idx="36">
                  <c:v>-0.13636363636362603</c:v>
                </c:pt>
                <c:pt idx="37">
                  <c:v>0.2636363636363761</c:v>
                </c:pt>
                <c:pt idx="38">
                  <c:v>0.2636363636363761</c:v>
                </c:pt>
                <c:pt idx="39">
                  <c:v>-0.13636363636362603</c:v>
                </c:pt>
                <c:pt idx="40">
                  <c:v>0.2636363636363761</c:v>
                </c:pt>
                <c:pt idx="41">
                  <c:v>0.2636363636363761</c:v>
                </c:pt>
                <c:pt idx="42">
                  <c:v>0.2636363636363761</c:v>
                </c:pt>
                <c:pt idx="43">
                  <c:v>0.2636363636363761</c:v>
                </c:pt>
              </c:numCache>
            </c:numRef>
          </c:val>
          <c:extLst>
            <c:ext xmlns:c16="http://schemas.microsoft.com/office/drawing/2014/chart" uri="{C3380CC4-5D6E-409C-BE32-E72D297353CC}">
              <c16:uniqueId val="{00000001-1FCD-4ECD-914B-CA7E3FEB5E70}"/>
            </c:ext>
          </c:extLst>
        </c:ser>
        <c:dLbls>
          <c:showLegendKey val="0"/>
          <c:showVal val="0"/>
          <c:showCatName val="0"/>
          <c:showSerName val="0"/>
          <c:showPercent val="0"/>
          <c:showBubbleSize val="0"/>
        </c:dLbls>
        <c:gapWidth val="219"/>
        <c:overlap val="-27"/>
        <c:axId val="57524232"/>
        <c:axId val="57526280"/>
      </c:barChart>
      <c:catAx>
        <c:axId val="575242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526280"/>
        <c:crosses val="autoZero"/>
        <c:auto val="1"/>
        <c:lblAlgn val="ctr"/>
        <c:lblOffset val="100"/>
        <c:tickLblSkip val="4"/>
        <c:tickMarkSkip val="4"/>
        <c:noMultiLvlLbl val="0"/>
      </c:catAx>
      <c:valAx>
        <c:axId val="5752628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52423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Nicosia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WBGT&amp;ET'!$B$66:$AS$66</c:f>
              <c:numCache>
                <c:formatCode>General</c:formatCode>
                <c:ptCount val="44"/>
                <c:pt idx="0">
                  <c:v>-2.3454545454545475</c:v>
                </c:pt>
                <c:pt idx="1">
                  <c:v>-2.9454545454545489</c:v>
                </c:pt>
                <c:pt idx="2">
                  <c:v>-3.1454545454545482</c:v>
                </c:pt>
                <c:pt idx="3">
                  <c:v>-4.3454545454545492</c:v>
                </c:pt>
                <c:pt idx="4">
                  <c:v>-4.7454545454545496</c:v>
                </c:pt>
                <c:pt idx="5">
                  <c:v>-1.9454545454545489</c:v>
                </c:pt>
                <c:pt idx="6">
                  <c:v>-1.1454545454545482</c:v>
                </c:pt>
                <c:pt idx="7">
                  <c:v>-1.1454545454545482</c:v>
                </c:pt>
                <c:pt idx="8">
                  <c:v>-1.1454545454545482</c:v>
                </c:pt>
                <c:pt idx="9">
                  <c:v>-1.5454545454545503</c:v>
                </c:pt>
                <c:pt idx="10">
                  <c:v>-0.5454545454545503</c:v>
                </c:pt>
                <c:pt idx="11">
                  <c:v>-2.5454545454545503</c:v>
                </c:pt>
                <c:pt idx="12">
                  <c:v>-5.1454545454545482</c:v>
                </c:pt>
                <c:pt idx="13">
                  <c:v>-1.7454545454545496</c:v>
                </c:pt>
                <c:pt idx="14">
                  <c:v>2.8545454545454518</c:v>
                </c:pt>
                <c:pt idx="15">
                  <c:v>1.0545454545454511</c:v>
                </c:pt>
                <c:pt idx="16">
                  <c:v>0.25454545454545041</c:v>
                </c:pt>
                <c:pt idx="17">
                  <c:v>-2.1454545454545482</c:v>
                </c:pt>
                <c:pt idx="18">
                  <c:v>5.4545454545451122E-2</c:v>
                </c:pt>
                <c:pt idx="19">
                  <c:v>1.8545454545454518</c:v>
                </c:pt>
                <c:pt idx="20">
                  <c:v>0.25454545454545041</c:v>
                </c:pt>
                <c:pt idx="21">
                  <c:v>2.8545454545454518</c:v>
                </c:pt>
                <c:pt idx="22">
                  <c:v>-0.5454545454545503</c:v>
                </c:pt>
                <c:pt idx="23">
                  <c:v>0.85454545454545183</c:v>
                </c:pt>
                <c:pt idx="24">
                  <c:v>0.4545454545454497</c:v>
                </c:pt>
                <c:pt idx="25">
                  <c:v>-0.34545454545454746</c:v>
                </c:pt>
                <c:pt idx="26">
                  <c:v>2.0545454545454511</c:v>
                </c:pt>
                <c:pt idx="27">
                  <c:v>1.0545454545454511</c:v>
                </c:pt>
                <c:pt idx="28">
                  <c:v>1.4545454545454497</c:v>
                </c:pt>
                <c:pt idx="29">
                  <c:v>1.2545454545454504</c:v>
                </c:pt>
                <c:pt idx="30">
                  <c:v>2.4545454545454497</c:v>
                </c:pt>
                <c:pt idx="31">
                  <c:v>0.65454545454545254</c:v>
                </c:pt>
                <c:pt idx="32">
                  <c:v>2.4545454545454497</c:v>
                </c:pt>
                <c:pt idx="33">
                  <c:v>1.2545454545454504</c:v>
                </c:pt>
                <c:pt idx="34">
                  <c:v>-0.74545454545454959</c:v>
                </c:pt>
                <c:pt idx="35">
                  <c:v>-0.74545454545454959</c:v>
                </c:pt>
                <c:pt idx="36">
                  <c:v>0.85454545454545183</c:v>
                </c:pt>
                <c:pt idx="37">
                  <c:v>2.0545454545454511</c:v>
                </c:pt>
                <c:pt idx="38">
                  <c:v>4.2545454545454504</c:v>
                </c:pt>
                <c:pt idx="39">
                  <c:v>4.2545454545454504</c:v>
                </c:pt>
                <c:pt idx="40">
                  <c:v>2.4545454545454497</c:v>
                </c:pt>
                <c:pt idx="41">
                  <c:v>-0.14545454545454817</c:v>
                </c:pt>
                <c:pt idx="42">
                  <c:v>1.0545454545454511</c:v>
                </c:pt>
                <c:pt idx="43">
                  <c:v>1.0545454545454511</c:v>
                </c:pt>
              </c:numCache>
            </c:numRef>
          </c:val>
          <c:extLst>
            <c:ext xmlns:c16="http://schemas.microsoft.com/office/drawing/2014/chart" uri="{C3380CC4-5D6E-409C-BE32-E72D297353CC}">
              <c16:uniqueId val="{00000001-53E6-4F8A-820A-7A4F2C70C908}"/>
            </c:ext>
          </c:extLst>
        </c:ser>
        <c:dLbls>
          <c:showLegendKey val="0"/>
          <c:showVal val="0"/>
          <c:showCatName val="0"/>
          <c:showSerName val="0"/>
          <c:showPercent val="0"/>
          <c:showBubbleSize val="0"/>
        </c:dLbls>
        <c:gapWidth val="219"/>
        <c:overlap val="-27"/>
        <c:axId val="2126535687"/>
        <c:axId val="57099272"/>
      </c:barChart>
      <c:catAx>
        <c:axId val="2126535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099272"/>
        <c:crosses val="autoZero"/>
        <c:auto val="1"/>
        <c:lblAlgn val="ctr"/>
        <c:lblOffset val="100"/>
        <c:tickLblSkip val="4"/>
        <c:tickMarkSkip val="4"/>
        <c:noMultiLvlLbl val="0"/>
      </c:catAx>
      <c:valAx>
        <c:axId val="5709927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126535687"/>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Riyadh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WBGT&amp;ET'!$B$67:$AS$67</c:f>
              <c:numCache>
                <c:formatCode>General</c:formatCode>
                <c:ptCount val="44"/>
                <c:pt idx="0">
                  <c:v>0.10454545454545183</c:v>
                </c:pt>
                <c:pt idx="1">
                  <c:v>-0.69545454545454888</c:v>
                </c:pt>
                <c:pt idx="2">
                  <c:v>-0.29545454545454675</c:v>
                </c:pt>
                <c:pt idx="3">
                  <c:v>0.30454545454545112</c:v>
                </c:pt>
                <c:pt idx="4">
                  <c:v>0.10454545454545183</c:v>
                </c:pt>
                <c:pt idx="5">
                  <c:v>-0.29545454545454675</c:v>
                </c:pt>
                <c:pt idx="6">
                  <c:v>-0.29545454545454675</c:v>
                </c:pt>
                <c:pt idx="7">
                  <c:v>0.50454545454545396</c:v>
                </c:pt>
                <c:pt idx="8">
                  <c:v>0.50454545454545396</c:v>
                </c:pt>
                <c:pt idx="9">
                  <c:v>-0.29545454545454675</c:v>
                </c:pt>
                <c:pt idx="10">
                  <c:v>-9.5454545454547457E-2</c:v>
                </c:pt>
                <c:pt idx="11">
                  <c:v>-0.49545454545454604</c:v>
                </c:pt>
                <c:pt idx="12">
                  <c:v>-1.495454545454546</c:v>
                </c:pt>
                <c:pt idx="13">
                  <c:v>-0.89545454545454817</c:v>
                </c:pt>
                <c:pt idx="14">
                  <c:v>-0.69545454545454888</c:v>
                </c:pt>
                <c:pt idx="15">
                  <c:v>-0.29545454545454675</c:v>
                </c:pt>
                <c:pt idx="16">
                  <c:v>0.50454545454545396</c:v>
                </c:pt>
                <c:pt idx="17">
                  <c:v>-0.49545454545454604</c:v>
                </c:pt>
                <c:pt idx="18">
                  <c:v>0.10454545454545183</c:v>
                </c:pt>
                <c:pt idx="19">
                  <c:v>0.50454545454545396</c:v>
                </c:pt>
                <c:pt idx="20">
                  <c:v>0.30454545454545112</c:v>
                </c:pt>
                <c:pt idx="21">
                  <c:v>0.50454545454545396</c:v>
                </c:pt>
                <c:pt idx="22">
                  <c:v>-9.5454545454547457E-2</c:v>
                </c:pt>
                <c:pt idx="23">
                  <c:v>0.30454545454545112</c:v>
                </c:pt>
                <c:pt idx="24">
                  <c:v>0.10454545454545183</c:v>
                </c:pt>
                <c:pt idx="25">
                  <c:v>-9.5454545454547457E-2</c:v>
                </c:pt>
                <c:pt idx="26">
                  <c:v>0.50454545454545396</c:v>
                </c:pt>
                <c:pt idx="27">
                  <c:v>0.50454545454545396</c:v>
                </c:pt>
                <c:pt idx="28">
                  <c:v>0.50454545454545396</c:v>
                </c:pt>
                <c:pt idx="29">
                  <c:v>0.30454545454545112</c:v>
                </c:pt>
                <c:pt idx="30">
                  <c:v>-0.49545454545454604</c:v>
                </c:pt>
                <c:pt idx="31">
                  <c:v>0.30454545454545112</c:v>
                </c:pt>
                <c:pt idx="32">
                  <c:v>-0.49545454545454604</c:v>
                </c:pt>
                <c:pt idx="33">
                  <c:v>-1.495454545454546</c:v>
                </c:pt>
                <c:pt idx="34">
                  <c:v>0.50454545454545396</c:v>
                </c:pt>
                <c:pt idx="35">
                  <c:v>0.30454545454545112</c:v>
                </c:pt>
                <c:pt idx="36">
                  <c:v>0.50454545454545396</c:v>
                </c:pt>
                <c:pt idx="37">
                  <c:v>0.50454545454545396</c:v>
                </c:pt>
                <c:pt idx="38">
                  <c:v>0.50454545454545396</c:v>
                </c:pt>
                <c:pt idx="39">
                  <c:v>0.30454545454545112</c:v>
                </c:pt>
                <c:pt idx="40">
                  <c:v>0.10454545454545183</c:v>
                </c:pt>
                <c:pt idx="41">
                  <c:v>0.50454545454545396</c:v>
                </c:pt>
                <c:pt idx="42">
                  <c:v>-9.5454545454547457E-2</c:v>
                </c:pt>
                <c:pt idx="43">
                  <c:v>-9.5454545454547457E-2</c:v>
                </c:pt>
              </c:numCache>
            </c:numRef>
          </c:val>
          <c:extLst>
            <c:ext xmlns:c16="http://schemas.microsoft.com/office/drawing/2014/chart" uri="{C3380CC4-5D6E-409C-BE32-E72D297353CC}">
              <c16:uniqueId val="{00000001-7C7F-48D3-9A49-53196A2C817A}"/>
            </c:ext>
          </c:extLst>
        </c:ser>
        <c:dLbls>
          <c:showLegendKey val="0"/>
          <c:showVal val="0"/>
          <c:showCatName val="0"/>
          <c:showSerName val="0"/>
          <c:showPercent val="0"/>
          <c:showBubbleSize val="0"/>
        </c:dLbls>
        <c:gapWidth val="219"/>
        <c:overlap val="-27"/>
        <c:axId val="58376712"/>
        <c:axId val="58380808"/>
      </c:barChart>
      <c:catAx>
        <c:axId val="583767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380808"/>
        <c:crosses val="autoZero"/>
        <c:auto val="1"/>
        <c:lblAlgn val="ctr"/>
        <c:lblOffset val="100"/>
        <c:tickLblSkip val="4"/>
        <c:tickMarkSkip val="4"/>
        <c:noMultiLvlLbl val="0"/>
      </c:catAx>
      <c:valAx>
        <c:axId val="58380808"/>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37671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Tehran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WBGT&amp;ET'!$B$69:$AS$69</c:f>
              <c:numCache>
                <c:formatCode>General</c:formatCode>
                <c:ptCount val="44"/>
                <c:pt idx="0">
                  <c:v>-1.1818181818181819</c:v>
                </c:pt>
                <c:pt idx="1">
                  <c:v>-1.1818181818181819</c:v>
                </c:pt>
                <c:pt idx="2">
                  <c:v>-1.1818181818181819</c:v>
                </c:pt>
                <c:pt idx="3">
                  <c:v>-0.98181818181818192</c:v>
                </c:pt>
                <c:pt idx="4">
                  <c:v>-1.1818181818181819</c:v>
                </c:pt>
                <c:pt idx="5">
                  <c:v>-1.1818181818181819</c:v>
                </c:pt>
                <c:pt idx="6">
                  <c:v>-1.1818181818181819</c:v>
                </c:pt>
                <c:pt idx="7">
                  <c:v>-1.1818181818181819</c:v>
                </c:pt>
                <c:pt idx="8">
                  <c:v>-1.1818181818181819</c:v>
                </c:pt>
                <c:pt idx="9">
                  <c:v>1.8181818181818077E-2</c:v>
                </c:pt>
                <c:pt idx="10">
                  <c:v>-0.78181818181818186</c:v>
                </c:pt>
                <c:pt idx="11">
                  <c:v>-0.18181818181818188</c:v>
                </c:pt>
                <c:pt idx="12">
                  <c:v>-0.5818181818181819</c:v>
                </c:pt>
                <c:pt idx="13">
                  <c:v>-0.98181818181818192</c:v>
                </c:pt>
                <c:pt idx="14">
                  <c:v>0.61818181818181817</c:v>
                </c:pt>
                <c:pt idx="15">
                  <c:v>2.0181818181818185</c:v>
                </c:pt>
                <c:pt idx="16">
                  <c:v>-1.1818181818181819</c:v>
                </c:pt>
                <c:pt idx="17">
                  <c:v>0.21818181818181803</c:v>
                </c:pt>
                <c:pt idx="18">
                  <c:v>-0.5818181818181819</c:v>
                </c:pt>
                <c:pt idx="19">
                  <c:v>-0.78181818181818186</c:v>
                </c:pt>
                <c:pt idx="20">
                  <c:v>-1.1818181818181819</c:v>
                </c:pt>
                <c:pt idx="21">
                  <c:v>-0.98181818181818192</c:v>
                </c:pt>
                <c:pt idx="22">
                  <c:v>-0.98181818181818192</c:v>
                </c:pt>
                <c:pt idx="23">
                  <c:v>1.8181818181818077E-2</c:v>
                </c:pt>
                <c:pt idx="24">
                  <c:v>-0.98181818181818192</c:v>
                </c:pt>
                <c:pt idx="25">
                  <c:v>1.0181818181818183</c:v>
                </c:pt>
                <c:pt idx="26">
                  <c:v>1.0181818181818183</c:v>
                </c:pt>
                <c:pt idx="27">
                  <c:v>-0.5818181818181819</c:v>
                </c:pt>
                <c:pt idx="28">
                  <c:v>0.61818181818181817</c:v>
                </c:pt>
                <c:pt idx="29">
                  <c:v>0.21818181818181803</c:v>
                </c:pt>
                <c:pt idx="30">
                  <c:v>1.6181818181818179</c:v>
                </c:pt>
                <c:pt idx="31">
                  <c:v>2.0181818181818185</c:v>
                </c:pt>
                <c:pt idx="32">
                  <c:v>1.6181818181818179</c:v>
                </c:pt>
                <c:pt idx="33">
                  <c:v>1.8181818181818181</c:v>
                </c:pt>
                <c:pt idx="34">
                  <c:v>2.418181818181818</c:v>
                </c:pt>
                <c:pt idx="35">
                  <c:v>0.61818181818181817</c:v>
                </c:pt>
                <c:pt idx="36">
                  <c:v>1.218181818181818</c:v>
                </c:pt>
                <c:pt idx="37">
                  <c:v>-0.5818181818181819</c:v>
                </c:pt>
                <c:pt idx="38">
                  <c:v>1.8181818181818181</c:v>
                </c:pt>
                <c:pt idx="39">
                  <c:v>1.4181818181818182</c:v>
                </c:pt>
                <c:pt idx="40">
                  <c:v>-0.98181818181818192</c:v>
                </c:pt>
                <c:pt idx="41">
                  <c:v>0.81818181818181812</c:v>
                </c:pt>
                <c:pt idx="42">
                  <c:v>0.81818181818181812</c:v>
                </c:pt>
                <c:pt idx="43">
                  <c:v>-0.18181818181818188</c:v>
                </c:pt>
              </c:numCache>
            </c:numRef>
          </c:val>
          <c:extLst>
            <c:ext xmlns:c16="http://schemas.microsoft.com/office/drawing/2014/chart" uri="{C3380CC4-5D6E-409C-BE32-E72D297353CC}">
              <c16:uniqueId val="{00000001-4BD2-4F66-97A4-BECE4481CC64}"/>
            </c:ext>
          </c:extLst>
        </c:ser>
        <c:dLbls>
          <c:showLegendKey val="0"/>
          <c:showVal val="0"/>
          <c:showCatName val="0"/>
          <c:showSerName val="0"/>
          <c:showPercent val="0"/>
          <c:showBubbleSize val="0"/>
        </c:dLbls>
        <c:gapWidth val="219"/>
        <c:overlap val="-27"/>
        <c:axId val="57868296"/>
        <c:axId val="57870344"/>
      </c:barChart>
      <c:catAx>
        <c:axId val="578682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70344"/>
        <c:crosses val="autoZero"/>
        <c:auto val="1"/>
        <c:lblAlgn val="ctr"/>
        <c:lblOffset val="100"/>
        <c:tickLblSkip val="4"/>
        <c:tickMarkSkip val="4"/>
        <c:noMultiLvlLbl val="0"/>
      </c:catAx>
      <c:valAx>
        <c:axId val="5787034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68296"/>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Amman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WBGT&amp;ET'!$B$77:$AS$77</c:f>
              <c:numCache>
                <c:formatCode>General</c:formatCode>
                <c:ptCount val="44"/>
                <c:pt idx="0">
                  <c:v>-2.3499999999999979</c:v>
                </c:pt>
                <c:pt idx="1">
                  <c:v>-3.5499999999999972</c:v>
                </c:pt>
                <c:pt idx="2">
                  <c:v>-5.3499999999999979</c:v>
                </c:pt>
                <c:pt idx="3">
                  <c:v>-5.5499999999999972</c:v>
                </c:pt>
                <c:pt idx="4">
                  <c:v>-7.7499999999999982</c:v>
                </c:pt>
                <c:pt idx="5">
                  <c:v>-2.5499999999999972</c:v>
                </c:pt>
                <c:pt idx="6">
                  <c:v>-0.74999999999999645</c:v>
                </c:pt>
                <c:pt idx="7">
                  <c:v>-0.34999999999999787</c:v>
                </c:pt>
                <c:pt idx="8">
                  <c:v>-0.14999999999999858</c:v>
                </c:pt>
                <c:pt idx="9">
                  <c:v>-1.1499999999999986</c:v>
                </c:pt>
                <c:pt idx="10">
                  <c:v>-3.3499999999999979</c:v>
                </c:pt>
                <c:pt idx="11">
                  <c:v>-3.3499999999999979</c:v>
                </c:pt>
                <c:pt idx="12">
                  <c:v>-6.9499999999999975</c:v>
                </c:pt>
                <c:pt idx="13">
                  <c:v>-2.3499999999999979</c:v>
                </c:pt>
                <c:pt idx="14">
                  <c:v>1.2500000000000036</c:v>
                </c:pt>
                <c:pt idx="15">
                  <c:v>2.6500000000000021</c:v>
                </c:pt>
                <c:pt idx="16">
                  <c:v>2.2500000000000036</c:v>
                </c:pt>
                <c:pt idx="17">
                  <c:v>-1.1499999999999986</c:v>
                </c:pt>
                <c:pt idx="18">
                  <c:v>0.85000000000000142</c:v>
                </c:pt>
                <c:pt idx="19">
                  <c:v>2.4500000000000028</c:v>
                </c:pt>
                <c:pt idx="20">
                  <c:v>1.0500000000000007</c:v>
                </c:pt>
                <c:pt idx="21">
                  <c:v>2.0500000000000007</c:v>
                </c:pt>
                <c:pt idx="22">
                  <c:v>-0.54999999999999716</c:v>
                </c:pt>
                <c:pt idx="23">
                  <c:v>0.25000000000000355</c:v>
                </c:pt>
                <c:pt idx="24">
                  <c:v>0.25000000000000355</c:v>
                </c:pt>
                <c:pt idx="25">
                  <c:v>-0.94999999999999929</c:v>
                </c:pt>
                <c:pt idx="26">
                  <c:v>1.2500000000000036</c:v>
                </c:pt>
                <c:pt idx="27">
                  <c:v>2.4500000000000028</c:v>
                </c:pt>
                <c:pt idx="28">
                  <c:v>0.85000000000000142</c:v>
                </c:pt>
                <c:pt idx="29">
                  <c:v>1.6500000000000021</c:v>
                </c:pt>
                <c:pt idx="30">
                  <c:v>2.6500000000000021</c:v>
                </c:pt>
                <c:pt idx="31">
                  <c:v>0.25000000000000355</c:v>
                </c:pt>
                <c:pt idx="32">
                  <c:v>2.6500000000000021</c:v>
                </c:pt>
                <c:pt idx="33">
                  <c:v>5.0000000000000711E-2</c:v>
                </c:pt>
                <c:pt idx="34">
                  <c:v>5.0000000000000711E-2</c:v>
                </c:pt>
                <c:pt idx="35">
                  <c:v>1.0500000000000007</c:v>
                </c:pt>
                <c:pt idx="36">
                  <c:v>1.6500000000000021</c:v>
                </c:pt>
                <c:pt idx="37">
                  <c:v>2.2500000000000036</c:v>
                </c:pt>
                <c:pt idx="38">
                  <c:v>4.2500000000000036</c:v>
                </c:pt>
                <c:pt idx="39">
                  <c:v>5.0500000000000007</c:v>
                </c:pt>
                <c:pt idx="40">
                  <c:v>3.0500000000000007</c:v>
                </c:pt>
                <c:pt idx="41">
                  <c:v>1.2500000000000036</c:v>
                </c:pt>
                <c:pt idx="42">
                  <c:v>3.4500000000000028</c:v>
                </c:pt>
                <c:pt idx="43">
                  <c:v>1.2500000000000036</c:v>
                </c:pt>
              </c:numCache>
            </c:numRef>
          </c:val>
          <c:extLst>
            <c:ext xmlns:c16="http://schemas.microsoft.com/office/drawing/2014/chart" uri="{C3380CC4-5D6E-409C-BE32-E72D297353CC}">
              <c16:uniqueId val="{00000001-A65C-4C8A-BAB0-77B5AFB7B594}"/>
            </c:ext>
          </c:extLst>
        </c:ser>
        <c:dLbls>
          <c:showLegendKey val="0"/>
          <c:showVal val="0"/>
          <c:showCatName val="0"/>
          <c:showSerName val="0"/>
          <c:showPercent val="0"/>
          <c:showBubbleSize val="0"/>
        </c:dLbls>
        <c:gapWidth val="219"/>
        <c:overlap val="-27"/>
        <c:axId val="57513480"/>
        <c:axId val="57515528"/>
      </c:barChart>
      <c:catAx>
        <c:axId val="5751348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7515528"/>
        <c:crosses val="autoZero"/>
        <c:auto val="1"/>
        <c:lblAlgn val="ctr"/>
        <c:lblOffset val="100"/>
        <c:tickLblSkip val="4"/>
        <c:tickMarkSkip val="4"/>
        <c:noMultiLvlLbl val="0"/>
      </c:catAx>
      <c:valAx>
        <c:axId val="57515528"/>
        <c:scaling>
          <c:orientation val="minMax"/>
          <c:max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513480"/>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Ankara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WBGT&amp;ET'!$B$78:$AS$78</c:f>
              <c:numCache>
                <c:formatCode>General</c:formatCode>
                <c:ptCount val="44"/>
                <c:pt idx="0">
                  <c:v>-0.73181818181818237</c:v>
                </c:pt>
                <c:pt idx="1">
                  <c:v>-2.331818181818182</c:v>
                </c:pt>
                <c:pt idx="2">
                  <c:v>-4.9318181818181817</c:v>
                </c:pt>
                <c:pt idx="3">
                  <c:v>-3.7318181818181819</c:v>
                </c:pt>
                <c:pt idx="4">
                  <c:v>-3.5318181818181822</c:v>
                </c:pt>
                <c:pt idx="5">
                  <c:v>-2.7318181818181819</c:v>
                </c:pt>
                <c:pt idx="6">
                  <c:v>-2.331818181818182</c:v>
                </c:pt>
                <c:pt idx="7">
                  <c:v>-1.7318181818181819</c:v>
                </c:pt>
                <c:pt idx="8">
                  <c:v>-1.5318181818181822</c:v>
                </c:pt>
                <c:pt idx="9">
                  <c:v>-0.93181818181818166</c:v>
                </c:pt>
                <c:pt idx="10">
                  <c:v>-2.331818181818182</c:v>
                </c:pt>
                <c:pt idx="11">
                  <c:v>0.26818181818181763</c:v>
                </c:pt>
                <c:pt idx="12">
                  <c:v>-3.5318181818181822</c:v>
                </c:pt>
                <c:pt idx="13">
                  <c:v>-3.1318181818181818</c:v>
                </c:pt>
                <c:pt idx="14">
                  <c:v>-0.93181818181818166</c:v>
                </c:pt>
                <c:pt idx="15">
                  <c:v>-2.1318181818181818</c:v>
                </c:pt>
                <c:pt idx="16">
                  <c:v>0.66818181818181799</c:v>
                </c:pt>
                <c:pt idx="17">
                  <c:v>-2.331818181818182</c:v>
                </c:pt>
                <c:pt idx="18">
                  <c:v>3.0681818181818183</c:v>
                </c:pt>
                <c:pt idx="19">
                  <c:v>2.0681818181818183</c:v>
                </c:pt>
                <c:pt idx="20">
                  <c:v>2.2681818181818176</c:v>
                </c:pt>
                <c:pt idx="21">
                  <c:v>3.668181818181818</c:v>
                </c:pt>
                <c:pt idx="22">
                  <c:v>1.8681818181818182</c:v>
                </c:pt>
                <c:pt idx="23">
                  <c:v>-1.5318181818181822</c:v>
                </c:pt>
                <c:pt idx="24">
                  <c:v>-2.1318181818181818</c:v>
                </c:pt>
                <c:pt idx="25">
                  <c:v>3.0681818181818183</c:v>
                </c:pt>
                <c:pt idx="26">
                  <c:v>0.66818181818181799</c:v>
                </c:pt>
                <c:pt idx="27">
                  <c:v>3.4681818181818187</c:v>
                </c:pt>
                <c:pt idx="28">
                  <c:v>0.66818181818181799</c:v>
                </c:pt>
                <c:pt idx="29">
                  <c:v>-2.7318181818181819</c:v>
                </c:pt>
                <c:pt idx="30">
                  <c:v>5.668181818181818</c:v>
                </c:pt>
                <c:pt idx="31">
                  <c:v>-1.5318181818181822</c:v>
                </c:pt>
                <c:pt idx="32">
                  <c:v>5.668181818181818</c:v>
                </c:pt>
                <c:pt idx="33">
                  <c:v>-3.331818181818182</c:v>
                </c:pt>
                <c:pt idx="34">
                  <c:v>3.2681818181818176</c:v>
                </c:pt>
                <c:pt idx="35">
                  <c:v>2.2681818181818176</c:v>
                </c:pt>
                <c:pt idx="36">
                  <c:v>3.0681818181818183</c:v>
                </c:pt>
                <c:pt idx="37">
                  <c:v>2.8681818181818173</c:v>
                </c:pt>
                <c:pt idx="38">
                  <c:v>1.2681818181818176</c:v>
                </c:pt>
                <c:pt idx="39">
                  <c:v>-1.7318181818181819</c:v>
                </c:pt>
                <c:pt idx="40">
                  <c:v>1.4681818181818178</c:v>
                </c:pt>
                <c:pt idx="41">
                  <c:v>-0.33181818181818201</c:v>
                </c:pt>
                <c:pt idx="42">
                  <c:v>1.668181818181818</c:v>
                </c:pt>
                <c:pt idx="43">
                  <c:v>3.2681818181818176</c:v>
                </c:pt>
              </c:numCache>
            </c:numRef>
          </c:val>
          <c:extLst>
            <c:ext xmlns:c16="http://schemas.microsoft.com/office/drawing/2014/chart" uri="{C3380CC4-5D6E-409C-BE32-E72D297353CC}">
              <c16:uniqueId val="{00000001-7F8E-4E43-908A-65AF8365F8D1}"/>
            </c:ext>
          </c:extLst>
        </c:ser>
        <c:dLbls>
          <c:showLegendKey val="0"/>
          <c:showVal val="0"/>
          <c:showCatName val="0"/>
          <c:showSerName val="0"/>
          <c:showPercent val="0"/>
          <c:showBubbleSize val="0"/>
        </c:dLbls>
        <c:gapWidth val="219"/>
        <c:overlap val="-27"/>
        <c:axId val="57119240"/>
        <c:axId val="57121288"/>
      </c:barChart>
      <c:catAx>
        <c:axId val="5711924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121288"/>
        <c:crosses val="autoZero"/>
        <c:auto val="1"/>
        <c:lblAlgn val="ctr"/>
        <c:lblOffset val="100"/>
        <c:tickLblSkip val="4"/>
        <c:tickMarkSkip val="4"/>
        <c:noMultiLvlLbl val="0"/>
      </c:catAx>
      <c:valAx>
        <c:axId val="57121288"/>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119240"/>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Athens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WBGT&amp;ET'!$B$79:$AS$79</c:f>
              <c:numCache>
                <c:formatCode>General</c:formatCode>
                <c:ptCount val="44"/>
                <c:pt idx="0">
                  <c:v>-2.9636363636363647</c:v>
                </c:pt>
                <c:pt idx="1">
                  <c:v>-0.76363636363636545</c:v>
                </c:pt>
                <c:pt idx="2">
                  <c:v>-0.96363636363636473</c:v>
                </c:pt>
                <c:pt idx="3">
                  <c:v>-1.7636363636363654</c:v>
                </c:pt>
                <c:pt idx="4">
                  <c:v>-2.9636363636363647</c:v>
                </c:pt>
                <c:pt idx="5">
                  <c:v>0.63636363636363313</c:v>
                </c:pt>
                <c:pt idx="6">
                  <c:v>-0.56363636363636616</c:v>
                </c:pt>
                <c:pt idx="7">
                  <c:v>-1.163636363636364</c:v>
                </c:pt>
                <c:pt idx="8">
                  <c:v>-0.36363636363636687</c:v>
                </c:pt>
                <c:pt idx="9">
                  <c:v>-3.5636363636363662</c:v>
                </c:pt>
                <c:pt idx="10">
                  <c:v>0.43636363636363384</c:v>
                </c:pt>
                <c:pt idx="11">
                  <c:v>-3.163636363636364</c:v>
                </c:pt>
                <c:pt idx="12">
                  <c:v>-3.5636363636363662</c:v>
                </c:pt>
                <c:pt idx="13">
                  <c:v>1.2363636363636346</c:v>
                </c:pt>
                <c:pt idx="14">
                  <c:v>2.836363636363636</c:v>
                </c:pt>
                <c:pt idx="15">
                  <c:v>1.2363636363636346</c:v>
                </c:pt>
                <c:pt idx="16">
                  <c:v>-0.76363636363636545</c:v>
                </c:pt>
                <c:pt idx="17">
                  <c:v>-3.163636363636364</c:v>
                </c:pt>
                <c:pt idx="18">
                  <c:v>-0.36363636363636687</c:v>
                </c:pt>
                <c:pt idx="19">
                  <c:v>3.2363636363636346</c:v>
                </c:pt>
                <c:pt idx="20">
                  <c:v>-0.76363636363636545</c:v>
                </c:pt>
                <c:pt idx="21">
                  <c:v>0.43636363636363384</c:v>
                </c:pt>
                <c:pt idx="22">
                  <c:v>-0.76363636363636545</c:v>
                </c:pt>
                <c:pt idx="23">
                  <c:v>-0.36363636363636687</c:v>
                </c:pt>
                <c:pt idx="24">
                  <c:v>-1.3636363636363669</c:v>
                </c:pt>
                <c:pt idx="25">
                  <c:v>0.43636363636363384</c:v>
                </c:pt>
                <c:pt idx="26">
                  <c:v>-0.16363636363636402</c:v>
                </c:pt>
                <c:pt idx="27">
                  <c:v>0.43636363636363384</c:v>
                </c:pt>
                <c:pt idx="28">
                  <c:v>0.63636363636363313</c:v>
                </c:pt>
                <c:pt idx="29">
                  <c:v>0.43636363636363384</c:v>
                </c:pt>
                <c:pt idx="30">
                  <c:v>1.2363636363636346</c:v>
                </c:pt>
                <c:pt idx="31">
                  <c:v>0.63636363636363313</c:v>
                </c:pt>
                <c:pt idx="32">
                  <c:v>1.2363636363636346</c:v>
                </c:pt>
                <c:pt idx="33">
                  <c:v>2.0363636363636353</c:v>
                </c:pt>
                <c:pt idx="34">
                  <c:v>1.4363636363636338</c:v>
                </c:pt>
                <c:pt idx="35">
                  <c:v>1.0363636363636353</c:v>
                </c:pt>
                <c:pt idx="36">
                  <c:v>0.43636363636363384</c:v>
                </c:pt>
                <c:pt idx="37">
                  <c:v>3.6363636363635266E-2</c:v>
                </c:pt>
                <c:pt idx="38">
                  <c:v>3.4363636363636338</c:v>
                </c:pt>
                <c:pt idx="39">
                  <c:v>1.4363636363636338</c:v>
                </c:pt>
                <c:pt idx="40">
                  <c:v>2.4363636363636338</c:v>
                </c:pt>
                <c:pt idx="41">
                  <c:v>-0.16363636363636402</c:v>
                </c:pt>
                <c:pt idx="42">
                  <c:v>2.2363636363636346</c:v>
                </c:pt>
                <c:pt idx="43">
                  <c:v>3.6363636363635266E-2</c:v>
                </c:pt>
              </c:numCache>
            </c:numRef>
          </c:val>
          <c:extLst>
            <c:ext xmlns:c16="http://schemas.microsoft.com/office/drawing/2014/chart" uri="{C3380CC4-5D6E-409C-BE32-E72D297353CC}">
              <c16:uniqueId val="{00000001-6B80-44BA-9A01-DD8C74371631}"/>
            </c:ext>
          </c:extLst>
        </c:ser>
        <c:dLbls>
          <c:showLegendKey val="0"/>
          <c:showVal val="0"/>
          <c:showCatName val="0"/>
          <c:showSerName val="0"/>
          <c:showPercent val="0"/>
          <c:showBubbleSize val="0"/>
        </c:dLbls>
        <c:gapWidth val="219"/>
        <c:overlap val="-27"/>
        <c:axId val="57823752"/>
        <c:axId val="57825800"/>
      </c:barChart>
      <c:catAx>
        <c:axId val="5782375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25800"/>
        <c:crosses val="autoZero"/>
        <c:auto val="1"/>
        <c:lblAlgn val="ctr"/>
        <c:lblOffset val="100"/>
        <c:tickLblSkip val="4"/>
        <c:tickMarkSkip val="4"/>
        <c:noMultiLvlLbl val="0"/>
      </c:catAx>
      <c:valAx>
        <c:axId val="5782580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2375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Baghdad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WBGT&amp;ET'!$B$80:$AS$80</c:f>
              <c:numCache>
                <c:formatCode>General</c:formatCode>
                <c:ptCount val="44"/>
                <c:pt idx="0">
                  <c:v>-0.82272727272726343</c:v>
                </c:pt>
                <c:pt idx="1">
                  <c:v>-2.4717802363152153</c:v>
                </c:pt>
                <c:pt idx="2">
                  <c:v>0.30798539685718601</c:v>
                </c:pt>
                <c:pt idx="3">
                  <c:v>1.0029268051502911</c:v>
                </c:pt>
                <c:pt idx="4">
                  <c:v>-1.4293681238755671</c:v>
                </c:pt>
                <c:pt idx="5">
                  <c:v>-3.9485307289363357E-2</c:v>
                </c:pt>
                <c:pt idx="6">
                  <c:v>-1.4293681238755671</c:v>
                </c:pt>
                <c:pt idx="7">
                  <c:v>0.65545610100373541</c:v>
                </c:pt>
                <c:pt idx="8">
                  <c:v>-3.9485307289363357E-2</c:v>
                </c:pt>
                <c:pt idx="9">
                  <c:v>0.65545610100373541</c:v>
                </c:pt>
                <c:pt idx="10">
                  <c:v>-1.4293681238755671</c:v>
                </c:pt>
                <c:pt idx="11">
                  <c:v>-1.4293681238755671</c:v>
                </c:pt>
                <c:pt idx="12">
                  <c:v>-2.8192509404617709</c:v>
                </c:pt>
                <c:pt idx="13">
                  <c:v>-1.4293681238755671</c:v>
                </c:pt>
                <c:pt idx="14">
                  <c:v>0.65545610100373541</c:v>
                </c:pt>
                <c:pt idx="15">
                  <c:v>-3.9485307289363357E-2</c:v>
                </c:pt>
                <c:pt idx="16">
                  <c:v>1.0029268051502911</c:v>
                </c:pt>
                <c:pt idx="17">
                  <c:v>-3.9485307289363357E-2</c:v>
                </c:pt>
                <c:pt idx="18">
                  <c:v>0.30798539685718601</c:v>
                </c:pt>
                <c:pt idx="19">
                  <c:v>0.65545610100373541</c:v>
                </c:pt>
                <c:pt idx="20">
                  <c:v>-0.38695601143591274</c:v>
                </c:pt>
                <c:pt idx="21">
                  <c:v>0.65545610100373541</c:v>
                </c:pt>
                <c:pt idx="22">
                  <c:v>1.0029268051502911</c:v>
                </c:pt>
                <c:pt idx="23">
                  <c:v>-1.0818974197290177</c:v>
                </c:pt>
                <c:pt idx="24">
                  <c:v>-3.9485307289363357E-2</c:v>
                </c:pt>
                <c:pt idx="25">
                  <c:v>-0.38695601143591274</c:v>
                </c:pt>
                <c:pt idx="26">
                  <c:v>1.0029268051502911</c:v>
                </c:pt>
                <c:pt idx="27">
                  <c:v>0.65545610100373541</c:v>
                </c:pt>
                <c:pt idx="28">
                  <c:v>-0.7344267155824622</c:v>
                </c:pt>
                <c:pt idx="29">
                  <c:v>-0.38695601143591274</c:v>
                </c:pt>
                <c:pt idx="30">
                  <c:v>0.65545610100373541</c:v>
                </c:pt>
                <c:pt idx="31">
                  <c:v>-3.9485307289363357E-2</c:v>
                </c:pt>
                <c:pt idx="32">
                  <c:v>0.65545610100373541</c:v>
                </c:pt>
                <c:pt idx="33">
                  <c:v>1.0029268051502911</c:v>
                </c:pt>
                <c:pt idx="34">
                  <c:v>1.0029268051502911</c:v>
                </c:pt>
                <c:pt idx="35">
                  <c:v>1.0029268051502911</c:v>
                </c:pt>
                <c:pt idx="36">
                  <c:v>1.0029268051502911</c:v>
                </c:pt>
                <c:pt idx="37">
                  <c:v>1.0029268051502911</c:v>
                </c:pt>
                <c:pt idx="38">
                  <c:v>0.65545610100373541</c:v>
                </c:pt>
                <c:pt idx="39">
                  <c:v>0.65545610100373541</c:v>
                </c:pt>
                <c:pt idx="40">
                  <c:v>0.65545610100373541</c:v>
                </c:pt>
                <c:pt idx="41">
                  <c:v>1.0029268051502911</c:v>
                </c:pt>
                <c:pt idx="42">
                  <c:v>-3.9485307289363357E-2</c:v>
                </c:pt>
                <c:pt idx="43">
                  <c:v>-0.7344267155824622</c:v>
                </c:pt>
              </c:numCache>
            </c:numRef>
          </c:val>
          <c:extLst>
            <c:ext xmlns:c16="http://schemas.microsoft.com/office/drawing/2014/chart" uri="{C3380CC4-5D6E-409C-BE32-E72D297353CC}">
              <c16:uniqueId val="{00000001-3655-4ADE-84AC-7BEAF42E7FF1}"/>
            </c:ext>
          </c:extLst>
        </c:ser>
        <c:dLbls>
          <c:showLegendKey val="0"/>
          <c:showVal val="0"/>
          <c:showCatName val="0"/>
          <c:showSerName val="0"/>
          <c:showPercent val="0"/>
          <c:showBubbleSize val="0"/>
        </c:dLbls>
        <c:gapWidth val="219"/>
        <c:overlap val="-27"/>
        <c:axId val="57479688"/>
        <c:axId val="57481736"/>
      </c:barChart>
      <c:catAx>
        <c:axId val="574796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81736"/>
        <c:crosses val="autoZero"/>
        <c:auto val="1"/>
        <c:lblAlgn val="ctr"/>
        <c:lblOffset val="100"/>
        <c:tickLblSkip val="4"/>
        <c:tickMarkSkip val="4"/>
        <c:noMultiLvlLbl val="0"/>
      </c:catAx>
      <c:valAx>
        <c:axId val="57481736"/>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79688"/>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Beirut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WBGT&amp;ET'!$B$81:$AS$81</c:f>
              <c:numCache>
                <c:formatCode>General</c:formatCode>
                <c:ptCount val="44"/>
                <c:pt idx="0">
                  <c:v>-0.86818181818181017</c:v>
                </c:pt>
                <c:pt idx="1">
                  <c:v>-2.0681818181818095</c:v>
                </c:pt>
                <c:pt idx="2">
                  <c:v>-3.0681818181818095</c:v>
                </c:pt>
                <c:pt idx="3">
                  <c:v>-0.86818181818181017</c:v>
                </c:pt>
                <c:pt idx="4">
                  <c:v>-0.26818181818180875</c:v>
                </c:pt>
                <c:pt idx="5">
                  <c:v>1.1318181818181898</c:v>
                </c:pt>
                <c:pt idx="6">
                  <c:v>-1.2681818181818088</c:v>
                </c:pt>
                <c:pt idx="7">
                  <c:v>-0.66818181818181088</c:v>
                </c:pt>
                <c:pt idx="8">
                  <c:v>0.13181818181818983</c:v>
                </c:pt>
                <c:pt idx="9">
                  <c:v>-0.26818181818180875</c:v>
                </c:pt>
                <c:pt idx="10">
                  <c:v>-1.4681818181818116</c:v>
                </c:pt>
                <c:pt idx="11">
                  <c:v>-2.4681818181818116</c:v>
                </c:pt>
                <c:pt idx="12">
                  <c:v>-2.4681818181818116</c:v>
                </c:pt>
                <c:pt idx="13">
                  <c:v>-1.2681818181818088</c:v>
                </c:pt>
                <c:pt idx="14">
                  <c:v>0.73181818181819125</c:v>
                </c:pt>
                <c:pt idx="15">
                  <c:v>1.3318181818181891</c:v>
                </c:pt>
                <c:pt idx="16">
                  <c:v>0.33181818181818912</c:v>
                </c:pt>
                <c:pt idx="17">
                  <c:v>0.33181818181818912</c:v>
                </c:pt>
                <c:pt idx="18">
                  <c:v>0.53181818181818841</c:v>
                </c:pt>
                <c:pt idx="19">
                  <c:v>1.1318181818181898</c:v>
                </c:pt>
                <c:pt idx="20">
                  <c:v>-0.66818181818181088</c:v>
                </c:pt>
                <c:pt idx="21">
                  <c:v>0.53181818181818841</c:v>
                </c:pt>
                <c:pt idx="22">
                  <c:v>-0.86818181818181017</c:v>
                </c:pt>
                <c:pt idx="23">
                  <c:v>1.5318181818181884</c:v>
                </c:pt>
                <c:pt idx="24">
                  <c:v>-1.8681818181818102</c:v>
                </c:pt>
                <c:pt idx="25">
                  <c:v>-1.0681818181818095</c:v>
                </c:pt>
                <c:pt idx="26">
                  <c:v>-0.46818181818181159</c:v>
                </c:pt>
                <c:pt idx="27">
                  <c:v>0.33181818181818912</c:v>
                </c:pt>
                <c:pt idx="28">
                  <c:v>-0.26818181818180875</c:v>
                </c:pt>
                <c:pt idx="29">
                  <c:v>0.53181818181818841</c:v>
                </c:pt>
                <c:pt idx="30">
                  <c:v>1.5318181818181884</c:v>
                </c:pt>
                <c:pt idx="31">
                  <c:v>0.13181818181818983</c:v>
                </c:pt>
                <c:pt idx="32">
                  <c:v>1.5318181818181884</c:v>
                </c:pt>
                <c:pt idx="33">
                  <c:v>2.7318181818181912</c:v>
                </c:pt>
                <c:pt idx="34">
                  <c:v>-0.26818181818180875</c:v>
                </c:pt>
                <c:pt idx="35">
                  <c:v>0.13181818181818983</c:v>
                </c:pt>
                <c:pt idx="36">
                  <c:v>-6.8181818181809462E-2</c:v>
                </c:pt>
                <c:pt idx="37">
                  <c:v>-6.8181818181809462E-2</c:v>
                </c:pt>
                <c:pt idx="38">
                  <c:v>2.9318181818181905</c:v>
                </c:pt>
                <c:pt idx="39">
                  <c:v>1.5318181818181884</c:v>
                </c:pt>
                <c:pt idx="40">
                  <c:v>0.13181818181818983</c:v>
                </c:pt>
                <c:pt idx="41">
                  <c:v>2.7318181818181912</c:v>
                </c:pt>
                <c:pt idx="42">
                  <c:v>0.93181818181819054</c:v>
                </c:pt>
                <c:pt idx="43">
                  <c:v>-0.26818181818180875</c:v>
                </c:pt>
              </c:numCache>
            </c:numRef>
          </c:val>
          <c:extLst>
            <c:ext xmlns:c16="http://schemas.microsoft.com/office/drawing/2014/chart" uri="{C3380CC4-5D6E-409C-BE32-E72D297353CC}">
              <c16:uniqueId val="{00000001-A7C0-4210-BE3B-3E3FA49CF483}"/>
            </c:ext>
          </c:extLst>
        </c:ser>
        <c:dLbls>
          <c:showLegendKey val="0"/>
          <c:showVal val="0"/>
          <c:showCatName val="0"/>
          <c:showSerName val="0"/>
          <c:showPercent val="0"/>
          <c:showBubbleSize val="0"/>
        </c:dLbls>
        <c:gapWidth val="219"/>
        <c:overlap val="-27"/>
        <c:axId val="58015752"/>
        <c:axId val="58017800"/>
      </c:barChart>
      <c:catAx>
        <c:axId val="5801575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017800"/>
        <c:crosses val="autoZero"/>
        <c:auto val="1"/>
        <c:lblAlgn val="ctr"/>
        <c:lblOffset val="100"/>
        <c:tickLblSkip val="4"/>
        <c:tickMarkSkip val="4"/>
        <c:noMultiLvlLbl val="0"/>
      </c:catAx>
      <c:valAx>
        <c:axId val="5801780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01575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Cairo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WBGT&amp;ET'!$B$82:$AS$82</c:f>
              <c:numCache>
                <c:formatCode>General</c:formatCode>
                <c:ptCount val="44"/>
                <c:pt idx="0">
                  <c:v>-1.4681818181818223</c:v>
                </c:pt>
                <c:pt idx="1">
                  <c:v>-2.268181818181823</c:v>
                </c:pt>
                <c:pt idx="2">
                  <c:v>-2.6681818181818215</c:v>
                </c:pt>
                <c:pt idx="3">
                  <c:v>-0.66818181818182154</c:v>
                </c:pt>
                <c:pt idx="4">
                  <c:v>-0.26818181818182296</c:v>
                </c:pt>
                <c:pt idx="5">
                  <c:v>0.13181818181817917</c:v>
                </c:pt>
                <c:pt idx="6">
                  <c:v>-2.268181818181823</c:v>
                </c:pt>
                <c:pt idx="7">
                  <c:v>-0.26818181818182296</c:v>
                </c:pt>
                <c:pt idx="8">
                  <c:v>0.93181818181817633</c:v>
                </c:pt>
                <c:pt idx="9">
                  <c:v>0.13181818181817917</c:v>
                </c:pt>
                <c:pt idx="10">
                  <c:v>-4.4681818181818223</c:v>
                </c:pt>
                <c:pt idx="11">
                  <c:v>-1.4681818181818223</c:v>
                </c:pt>
                <c:pt idx="12">
                  <c:v>-1.6681818181818215</c:v>
                </c:pt>
                <c:pt idx="13">
                  <c:v>-1.0681818181818237</c:v>
                </c:pt>
                <c:pt idx="14">
                  <c:v>-0.26818181818182296</c:v>
                </c:pt>
                <c:pt idx="15">
                  <c:v>-0.66818181818182154</c:v>
                </c:pt>
                <c:pt idx="16">
                  <c:v>1.1318181818181792</c:v>
                </c:pt>
                <c:pt idx="17">
                  <c:v>0.73181818181817704</c:v>
                </c:pt>
                <c:pt idx="18">
                  <c:v>0.53181818181817775</c:v>
                </c:pt>
                <c:pt idx="19">
                  <c:v>1.5318181818181777</c:v>
                </c:pt>
                <c:pt idx="20">
                  <c:v>0.53181818181817775</c:v>
                </c:pt>
                <c:pt idx="21">
                  <c:v>-0.26818181818182296</c:v>
                </c:pt>
                <c:pt idx="22">
                  <c:v>0.53181818181817775</c:v>
                </c:pt>
                <c:pt idx="23">
                  <c:v>1.9318181818181763</c:v>
                </c:pt>
                <c:pt idx="24">
                  <c:v>-6.8181818181823672E-2</c:v>
                </c:pt>
                <c:pt idx="25">
                  <c:v>0.13181818181817917</c:v>
                </c:pt>
                <c:pt idx="26">
                  <c:v>-0.66818181818182154</c:v>
                </c:pt>
                <c:pt idx="27">
                  <c:v>1.731818181818177</c:v>
                </c:pt>
                <c:pt idx="28">
                  <c:v>0.53181818181817775</c:v>
                </c:pt>
                <c:pt idx="29">
                  <c:v>-0.26818181818182296</c:v>
                </c:pt>
                <c:pt idx="30">
                  <c:v>1.1318181818181792</c:v>
                </c:pt>
                <c:pt idx="31">
                  <c:v>-6.8181818181823672E-2</c:v>
                </c:pt>
                <c:pt idx="32">
                  <c:v>1.1318181818181792</c:v>
                </c:pt>
                <c:pt idx="33">
                  <c:v>1.5318181818181777</c:v>
                </c:pt>
                <c:pt idx="34">
                  <c:v>0.53181818181817775</c:v>
                </c:pt>
                <c:pt idx="35">
                  <c:v>0.33181818181817846</c:v>
                </c:pt>
                <c:pt idx="36">
                  <c:v>0.73181818181817704</c:v>
                </c:pt>
                <c:pt idx="37">
                  <c:v>1.1318181818181792</c:v>
                </c:pt>
                <c:pt idx="38">
                  <c:v>0.93181818181817633</c:v>
                </c:pt>
                <c:pt idx="39">
                  <c:v>0.73181818181817704</c:v>
                </c:pt>
                <c:pt idx="40">
                  <c:v>-0.46818181818182225</c:v>
                </c:pt>
                <c:pt idx="41">
                  <c:v>1.9318181818181763</c:v>
                </c:pt>
                <c:pt idx="42">
                  <c:v>0.53181818181817775</c:v>
                </c:pt>
                <c:pt idx="43">
                  <c:v>0.13181818181817917</c:v>
                </c:pt>
              </c:numCache>
            </c:numRef>
          </c:val>
          <c:extLst>
            <c:ext xmlns:c16="http://schemas.microsoft.com/office/drawing/2014/chart" uri="{C3380CC4-5D6E-409C-BE32-E72D297353CC}">
              <c16:uniqueId val="{00000001-7C25-49D3-9603-C35A1443AFEB}"/>
            </c:ext>
          </c:extLst>
        </c:ser>
        <c:dLbls>
          <c:showLegendKey val="0"/>
          <c:showVal val="0"/>
          <c:showCatName val="0"/>
          <c:showSerName val="0"/>
          <c:showPercent val="0"/>
          <c:showBubbleSize val="0"/>
        </c:dLbls>
        <c:gapWidth val="219"/>
        <c:overlap val="-27"/>
        <c:axId val="58998280"/>
        <c:axId val="59004424"/>
      </c:barChart>
      <c:catAx>
        <c:axId val="5899828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004424"/>
        <c:crosses val="autoZero"/>
        <c:auto val="1"/>
        <c:lblAlgn val="ctr"/>
        <c:lblOffset val="100"/>
        <c:tickLblSkip val="4"/>
        <c:tickMarkSkip val="4"/>
        <c:noMultiLvlLbl val="0"/>
      </c:catAx>
      <c:valAx>
        <c:axId val="5900442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98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Damascus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WBGT&amp;ET'!$B$83:$AS$83</c:f>
              <c:numCache>
                <c:formatCode>General</c:formatCode>
                <c:ptCount val="44"/>
                <c:pt idx="0">
                  <c:v>-2.3681818181818226</c:v>
                </c:pt>
                <c:pt idx="1">
                  <c:v>-3.9681818181818223</c:v>
                </c:pt>
                <c:pt idx="2">
                  <c:v>-5.3681818181818226</c:v>
                </c:pt>
                <c:pt idx="3">
                  <c:v>-5.768181818181823</c:v>
                </c:pt>
                <c:pt idx="4">
                  <c:v>-8.3681818181818226</c:v>
                </c:pt>
                <c:pt idx="5">
                  <c:v>-2.768181818181823</c:v>
                </c:pt>
                <c:pt idx="6">
                  <c:v>-0.36818181818182083</c:v>
                </c:pt>
                <c:pt idx="7">
                  <c:v>-2.9681818181818223</c:v>
                </c:pt>
                <c:pt idx="8">
                  <c:v>-0.36818181818182083</c:v>
                </c:pt>
                <c:pt idx="9">
                  <c:v>-3.3681818181818226</c:v>
                </c:pt>
                <c:pt idx="10">
                  <c:v>-4.3681818181818226</c:v>
                </c:pt>
                <c:pt idx="11">
                  <c:v>-4.768181818181823</c:v>
                </c:pt>
                <c:pt idx="12">
                  <c:v>-5.5681818181818219</c:v>
                </c:pt>
                <c:pt idx="13">
                  <c:v>-1.3681818181818226</c:v>
                </c:pt>
                <c:pt idx="14">
                  <c:v>0.63181818181817917</c:v>
                </c:pt>
                <c:pt idx="15">
                  <c:v>1.0318181818181777</c:v>
                </c:pt>
                <c:pt idx="16">
                  <c:v>0.23181818181817704</c:v>
                </c:pt>
                <c:pt idx="17">
                  <c:v>-3.1681818181818215</c:v>
                </c:pt>
                <c:pt idx="18">
                  <c:v>1.231818181818177</c:v>
                </c:pt>
                <c:pt idx="19">
                  <c:v>1.0318181818181777</c:v>
                </c:pt>
                <c:pt idx="20">
                  <c:v>2.231818181818177</c:v>
                </c:pt>
                <c:pt idx="21">
                  <c:v>3.231818181818177</c:v>
                </c:pt>
                <c:pt idx="22">
                  <c:v>3.1818181818177749E-2</c:v>
                </c:pt>
                <c:pt idx="23">
                  <c:v>-0.36818181818182083</c:v>
                </c:pt>
                <c:pt idx="24">
                  <c:v>0.23181818181817704</c:v>
                </c:pt>
                <c:pt idx="25">
                  <c:v>-2.1681818181818215</c:v>
                </c:pt>
                <c:pt idx="26">
                  <c:v>1.6318181818181792</c:v>
                </c:pt>
                <c:pt idx="27">
                  <c:v>2.4318181818181763</c:v>
                </c:pt>
                <c:pt idx="28">
                  <c:v>2.0318181818181777</c:v>
                </c:pt>
                <c:pt idx="29">
                  <c:v>0.83181818181817846</c:v>
                </c:pt>
                <c:pt idx="30">
                  <c:v>4.231818181818177</c:v>
                </c:pt>
                <c:pt idx="31">
                  <c:v>0.23181818181817704</c:v>
                </c:pt>
                <c:pt idx="32">
                  <c:v>4.231818181818177</c:v>
                </c:pt>
                <c:pt idx="33">
                  <c:v>0.63181818181817917</c:v>
                </c:pt>
                <c:pt idx="34">
                  <c:v>-0.76818181818182296</c:v>
                </c:pt>
                <c:pt idx="35">
                  <c:v>0.63181818181817917</c:v>
                </c:pt>
                <c:pt idx="36">
                  <c:v>3.231818181818177</c:v>
                </c:pt>
                <c:pt idx="37">
                  <c:v>4.4318181818181763</c:v>
                </c:pt>
                <c:pt idx="38">
                  <c:v>4.0318181818181777</c:v>
                </c:pt>
                <c:pt idx="39">
                  <c:v>5.4318181818181763</c:v>
                </c:pt>
                <c:pt idx="40">
                  <c:v>5.4318181818181763</c:v>
                </c:pt>
                <c:pt idx="41">
                  <c:v>2.231818181818177</c:v>
                </c:pt>
                <c:pt idx="42">
                  <c:v>4.231818181818177</c:v>
                </c:pt>
                <c:pt idx="43">
                  <c:v>2.4318181818181763</c:v>
                </c:pt>
              </c:numCache>
            </c:numRef>
          </c:val>
          <c:extLst>
            <c:ext xmlns:c16="http://schemas.microsoft.com/office/drawing/2014/chart" uri="{C3380CC4-5D6E-409C-BE32-E72D297353CC}">
              <c16:uniqueId val="{00000001-4C24-4070-876B-1CB225121B41}"/>
            </c:ext>
          </c:extLst>
        </c:ser>
        <c:dLbls>
          <c:showLegendKey val="0"/>
          <c:showVal val="0"/>
          <c:showCatName val="0"/>
          <c:showSerName val="0"/>
          <c:showPercent val="0"/>
          <c:showBubbleSize val="0"/>
        </c:dLbls>
        <c:gapWidth val="219"/>
        <c:overlap val="-27"/>
        <c:axId val="59047432"/>
        <c:axId val="59188744"/>
      </c:barChart>
      <c:catAx>
        <c:axId val="590474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188744"/>
        <c:crosses val="autoZero"/>
        <c:auto val="1"/>
        <c:lblAlgn val="ctr"/>
        <c:lblOffset val="100"/>
        <c:tickLblSkip val="4"/>
        <c:tickMarkSkip val="4"/>
        <c:noMultiLvlLbl val="0"/>
      </c:catAx>
      <c:valAx>
        <c:axId val="59188744"/>
        <c:scaling>
          <c:orientation val="minMax"/>
          <c:max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047432"/>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Doha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WBGT&amp;ET'!$B$84:$AS$84</c:f>
              <c:numCache>
                <c:formatCode>General</c:formatCode>
                <c:ptCount val="44"/>
                <c:pt idx="0">
                  <c:v>4.5454545454646222E-3</c:v>
                </c:pt>
                <c:pt idx="1">
                  <c:v>4.5454545454646222E-3</c:v>
                </c:pt>
                <c:pt idx="2">
                  <c:v>4.5454545454646222E-3</c:v>
                </c:pt>
                <c:pt idx="3">
                  <c:v>4.5454545454646222E-3</c:v>
                </c:pt>
                <c:pt idx="4">
                  <c:v>-0.19545454545453822</c:v>
                </c:pt>
                <c:pt idx="5">
                  <c:v>4.5454545454646222E-3</c:v>
                </c:pt>
                <c:pt idx="6">
                  <c:v>4.5454545454646222E-3</c:v>
                </c:pt>
                <c:pt idx="7">
                  <c:v>4.5454545454646222E-3</c:v>
                </c:pt>
                <c:pt idx="8">
                  <c:v>4.5454545454646222E-3</c:v>
                </c:pt>
                <c:pt idx="9">
                  <c:v>4.5454545454646222E-3</c:v>
                </c:pt>
                <c:pt idx="10">
                  <c:v>4.5454545454646222E-3</c:v>
                </c:pt>
                <c:pt idx="11">
                  <c:v>4.5454545454646222E-3</c:v>
                </c:pt>
                <c:pt idx="12">
                  <c:v>4.5454545454646222E-3</c:v>
                </c:pt>
                <c:pt idx="13">
                  <c:v>4.5454545454646222E-3</c:v>
                </c:pt>
                <c:pt idx="14">
                  <c:v>4.5454545454646222E-3</c:v>
                </c:pt>
                <c:pt idx="15">
                  <c:v>4.5454545454646222E-3</c:v>
                </c:pt>
                <c:pt idx="16">
                  <c:v>4.5454545454646222E-3</c:v>
                </c:pt>
                <c:pt idx="17">
                  <c:v>4.5454545454646222E-3</c:v>
                </c:pt>
                <c:pt idx="18">
                  <c:v>4.5454545454646222E-3</c:v>
                </c:pt>
                <c:pt idx="19">
                  <c:v>4.5454545454646222E-3</c:v>
                </c:pt>
                <c:pt idx="20">
                  <c:v>4.5454545454646222E-3</c:v>
                </c:pt>
                <c:pt idx="21">
                  <c:v>4.5454545454646222E-3</c:v>
                </c:pt>
                <c:pt idx="22">
                  <c:v>4.5454545454646222E-3</c:v>
                </c:pt>
                <c:pt idx="23">
                  <c:v>4.5454545454646222E-3</c:v>
                </c:pt>
                <c:pt idx="24">
                  <c:v>4.5454545454646222E-3</c:v>
                </c:pt>
                <c:pt idx="25">
                  <c:v>4.5454545454646222E-3</c:v>
                </c:pt>
                <c:pt idx="26">
                  <c:v>4.5454545454646222E-3</c:v>
                </c:pt>
                <c:pt idx="27">
                  <c:v>4.5454545454646222E-3</c:v>
                </c:pt>
                <c:pt idx="28">
                  <c:v>4.5454545454646222E-3</c:v>
                </c:pt>
                <c:pt idx="29">
                  <c:v>4.5454545454646222E-3</c:v>
                </c:pt>
                <c:pt idx="30">
                  <c:v>4.5454545454646222E-3</c:v>
                </c:pt>
                <c:pt idx="31">
                  <c:v>4.5454545454646222E-3</c:v>
                </c:pt>
                <c:pt idx="32">
                  <c:v>4.5454545454646222E-3</c:v>
                </c:pt>
                <c:pt idx="33">
                  <c:v>4.5454545454646222E-3</c:v>
                </c:pt>
                <c:pt idx="34">
                  <c:v>4.5454545454646222E-3</c:v>
                </c:pt>
                <c:pt idx="35">
                  <c:v>4.5454545454646222E-3</c:v>
                </c:pt>
                <c:pt idx="36">
                  <c:v>4.5454545454646222E-3</c:v>
                </c:pt>
                <c:pt idx="37">
                  <c:v>4.5454545454646222E-3</c:v>
                </c:pt>
                <c:pt idx="38">
                  <c:v>4.5454545454646222E-3</c:v>
                </c:pt>
                <c:pt idx="39">
                  <c:v>4.5454545454646222E-3</c:v>
                </c:pt>
                <c:pt idx="40">
                  <c:v>4.5454545454646222E-3</c:v>
                </c:pt>
                <c:pt idx="41">
                  <c:v>4.5454545454646222E-3</c:v>
                </c:pt>
                <c:pt idx="42">
                  <c:v>4.5454545454646222E-3</c:v>
                </c:pt>
                <c:pt idx="43">
                  <c:v>4.5454545454646222E-3</c:v>
                </c:pt>
              </c:numCache>
            </c:numRef>
          </c:val>
          <c:extLst>
            <c:ext xmlns:c16="http://schemas.microsoft.com/office/drawing/2014/chart" uri="{C3380CC4-5D6E-409C-BE32-E72D297353CC}">
              <c16:uniqueId val="{00000001-D777-444D-B7FF-A390F217493E}"/>
            </c:ext>
          </c:extLst>
        </c:ser>
        <c:dLbls>
          <c:showLegendKey val="0"/>
          <c:showVal val="0"/>
          <c:showCatName val="0"/>
          <c:showSerName val="0"/>
          <c:showPercent val="0"/>
          <c:showBubbleSize val="0"/>
        </c:dLbls>
        <c:gapWidth val="219"/>
        <c:overlap val="-27"/>
        <c:axId val="2126514695"/>
        <c:axId val="55798792"/>
      </c:barChart>
      <c:catAx>
        <c:axId val="2126514695"/>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5798792"/>
        <c:crosses val="autoZero"/>
        <c:auto val="1"/>
        <c:lblAlgn val="ctr"/>
        <c:lblOffset val="100"/>
        <c:tickLblSkip val="4"/>
        <c:tickMarkSkip val="4"/>
        <c:noMultiLvlLbl val="0"/>
      </c:catAx>
      <c:valAx>
        <c:axId val="5579879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126514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Istanbul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WBGT&amp;ET'!$B$85:$AS$85</c:f>
              <c:numCache>
                <c:formatCode>General</c:formatCode>
                <c:ptCount val="44"/>
                <c:pt idx="0">
                  <c:v>-3.4954545454545514</c:v>
                </c:pt>
                <c:pt idx="1">
                  <c:v>-2.4954545454545514</c:v>
                </c:pt>
                <c:pt idx="2">
                  <c:v>-0.69545454545455243</c:v>
                </c:pt>
                <c:pt idx="3">
                  <c:v>-5.095454545454551</c:v>
                </c:pt>
                <c:pt idx="4">
                  <c:v>-3.2954545454545503</c:v>
                </c:pt>
                <c:pt idx="5">
                  <c:v>-5.4954545454545514</c:v>
                </c:pt>
                <c:pt idx="6">
                  <c:v>1.1045454545454483</c:v>
                </c:pt>
                <c:pt idx="7">
                  <c:v>-4.4954545454545514</c:v>
                </c:pt>
                <c:pt idx="8">
                  <c:v>-0.2954545454545503</c:v>
                </c:pt>
                <c:pt idx="9">
                  <c:v>-3.4954545454545514</c:v>
                </c:pt>
                <c:pt idx="10">
                  <c:v>-0.89545454545455172</c:v>
                </c:pt>
                <c:pt idx="11">
                  <c:v>-2.095454545454551</c:v>
                </c:pt>
                <c:pt idx="12">
                  <c:v>-3.2954545454545503</c:v>
                </c:pt>
                <c:pt idx="13">
                  <c:v>-4.2954545454545503</c:v>
                </c:pt>
                <c:pt idx="14">
                  <c:v>3.904545454545449</c:v>
                </c:pt>
                <c:pt idx="15">
                  <c:v>1.904545454545449</c:v>
                </c:pt>
                <c:pt idx="16">
                  <c:v>-2.8954545454545517</c:v>
                </c:pt>
                <c:pt idx="17">
                  <c:v>-4.095454545454551</c:v>
                </c:pt>
                <c:pt idx="18">
                  <c:v>-1.095454545454551</c:v>
                </c:pt>
                <c:pt idx="19">
                  <c:v>0.30454545454544757</c:v>
                </c:pt>
                <c:pt idx="20">
                  <c:v>-2.2954545454545503</c:v>
                </c:pt>
                <c:pt idx="21">
                  <c:v>1.7045454545454497</c:v>
                </c:pt>
                <c:pt idx="22">
                  <c:v>1.7045454545454497</c:v>
                </c:pt>
                <c:pt idx="23">
                  <c:v>-0.2954545454545503</c:v>
                </c:pt>
                <c:pt idx="24">
                  <c:v>-1.2954545454545503</c:v>
                </c:pt>
                <c:pt idx="25">
                  <c:v>-0.69545454545455243</c:v>
                </c:pt>
                <c:pt idx="26">
                  <c:v>-0.2954545454545503</c:v>
                </c:pt>
                <c:pt idx="27">
                  <c:v>1.1045454545454483</c:v>
                </c:pt>
                <c:pt idx="28">
                  <c:v>2.1045454545454483</c:v>
                </c:pt>
                <c:pt idx="29">
                  <c:v>0.90454545454544899</c:v>
                </c:pt>
                <c:pt idx="30">
                  <c:v>3.904545454545449</c:v>
                </c:pt>
                <c:pt idx="31">
                  <c:v>1.904545454545449</c:v>
                </c:pt>
                <c:pt idx="32">
                  <c:v>3.904545454545449</c:v>
                </c:pt>
                <c:pt idx="33">
                  <c:v>0.30454545454544757</c:v>
                </c:pt>
                <c:pt idx="34">
                  <c:v>2.1045454545454483</c:v>
                </c:pt>
                <c:pt idx="35">
                  <c:v>3.1045454545454483</c:v>
                </c:pt>
                <c:pt idx="36">
                  <c:v>3.5045454545454504</c:v>
                </c:pt>
                <c:pt idx="37">
                  <c:v>1.7045454545454497</c:v>
                </c:pt>
                <c:pt idx="38">
                  <c:v>4.1045454545454483</c:v>
                </c:pt>
                <c:pt idx="39">
                  <c:v>3.5045454545454504</c:v>
                </c:pt>
                <c:pt idx="40">
                  <c:v>4.1045454545454483</c:v>
                </c:pt>
                <c:pt idx="41">
                  <c:v>-9.545454545455101E-2</c:v>
                </c:pt>
                <c:pt idx="42">
                  <c:v>3.5045454545454504</c:v>
                </c:pt>
                <c:pt idx="43">
                  <c:v>2.1045454545454483</c:v>
                </c:pt>
              </c:numCache>
            </c:numRef>
          </c:val>
          <c:extLst>
            <c:ext xmlns:c16="http://schemas.microsoft.com/office/drawing/2014/chart" uri="{C3380CC4-5D6E-409C-BE32-E72D297353CC}">
              <c16:uniqueId val="{00000001-AC8D-4C5B-9D9B-33C9DC016285}"/>
            </c:ext>
          </c:extLst>
        </c:ser>
        <c:dLbls>
          <c:showLegendKey val="0"/>
          <c:showVal val="0"/>
          <c:showCatName val="0"/>
          <c:showSerName val="0"/>
          <c:showPercent val="0"/>
          <c:showBubbleSize val="0"/>
        </c:dLbls>
        <c:gapWidth val="219"/>
        <c:overlap val="-27"/>
        <c:axId val="57461768"/>
        <c:axId val="57505800"/>
      </c:barChart>
      <c:catAx>
        <c:axId val="5746176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505800"/>
        <c:crosses val="autoZero"/>
        <c:auto val="1"/>
        <c:lblAlgn val="ctr"/>
        <c:lblOffset val="100"/>
        <c:tickLblSkip val="4"/>
        <c:tickMarkSkip val="4"/>
        <c:noMultiLvlLbl val="0"/>
      </c:catAx>
      <c:valAx>
        <c:axId val="5750580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61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Jerusalem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WBGT&amp;ET'!$B$86:$AS$86</c:f>
              <c:numCache>
                <c:formatCode>General</c:formatCode>
                <c:ptCount val="44"/>
                <c:pt idx="0">
                  <c:v>-0.72272727272728332</c:v>
                </c:pt>
                <c:pt idx="1">
                  <c:v>-2.3227272727272812</c:v>
                </c:pt>
                <c:pt idx="2">
                  <c:v>-4.3227272727272812</c:v>
                </c:pt>
                <c:pt idx="3">
                  <c:v>-1.7227272727272833</c:v>
                </c:pt>
                <c:pt idx="4">
                  <c:v>-0.92272727272728261</c:v>
                </c:pt>
                <c:pt idx="5">
                  <c:v>-0.32272727272728119</c:v>
                </c:pt>
                <c:pt idx="6">
                  <c:v>-2.1227272727272819</c:v>
                </c:pt>
                <c:pt idx="7">
                  <c:v>-0.52272727272728403</c:v>
                </c:pt>
                <c:pt idx="8">
                  <c:v>7.727272727271739E-2</c:v>
                </c:pt>
                <c:pt idx="9">
                  <c:v>-0.52272727272728403</c:v>
                </c:pt>
                <c:pt idx="10">
                  <c:v>-1.522727272727284</c:v>
                </c:pt>
                <c:pt idx="11">
                  <c:v>-1.3227272727272812</c:v>
                </c:pt>
                <c:pt idx="12">
                  <c:v>-3.522727272727284</c:v>
                </c:pt>
                <c:pt idx="13">
                  <c:v>-1.9227272727272826</c:v>
                </c:pt>
                <c:pt idx="14">
                  <c:v>7.727272727271739E-2</c:v>
                </c:pt>
                <c:pt idx="15">
                  <c:v>0.67727272727271881</c:v>
                </c:pt>
                <c:pt idx="16">
                  <c:v>0.8772727272727181</c:v>
                </c:pt>
                <c:pt idx="17">
                  <c:v>-0.1227272727272819</c:v>
                </c:pt>
                <c:pt idx="18">
                  <c:v>-0.1227272727272819</c:v>
                </c:pt>
                <c:pt idx="19">
                  <c:v>1.6772727272727188</c:v>
                </c:pt>
                <c:pt idx="20">
                  <c:v>-0.32272727272728119</c:v>
                </c:pt>
                <c:pt idx="21">
                  <c:v>0.27727272727271668</c:v>
                </c:pt>
                <c:pt idx="22">
                  <c:v>-1.3227272727272812</c:v>
                </c:pt>
                <c:pt idx="23">
                  <c:v>2.477272727272716</c:v>
                </c:pt>
                <c:pt idx="24">
                  <c:v>-1.7227272727272833</c:v>
                </c:pt>
                <c:pt idx="25">
                  <c:v>-0.32272727272728119</c:v>
                </c:pt>
                <c:pt idx="26">
                  <c:v>-0.1227272727272819</c:v>
                </c:pt>
                <c:pt idx="27">
                  <c:v>1.2772727272727167</c:v>
                </c:pt>
                <c:pt idx="28">
                  <c:v>7.727272727271739E-2</c:v>
                </c:pt>
                <c:pt idx="29">
                  <c:v>1.477272727272716</c:v>
                </c:pt>
                <c:pt idx="30">
                  <c:v>1.6772727272727188</c:v>
                </c:pt>
                <c:pt idx="31">
                  <c:v>0.8772727272727181</c:v>
                </c:pt>
                <c:pt idx="32">
                  <c:v>1.6772727272727188</c:v>
                </c:pt>
                <c:pt idx="33">
                  <c:v>2.477272727272716</c:v>
                </c:pt>
                <c:pt idx="34">
                  <c:v>-0.32272727272728119</c:v>
                </c:pt>
                <c:pt idx="35">
                  <c:v>0.27727272727271668</c:v>
                </c:pt>
                <c:pt idx="36">
                  <c:v>0.27727272727271668</c:v>
                </c:pt>
                <c:pt idx="37">
                  <c:v>0.8772727272727181</c:v>
                </c:pt>
                <c:pt idx="38">
                  <c:v>2.477272727272716</c:v>
                </c:pt>
                <c:pt idx="39">
                  <c:v>1.8772727272727181</c:v>
                </c:pt>
                <c:pt idx="40">
                  <c:v>0.8772727272727181</c:v>
                </c:pt>
                <c:pt idx="41">
                  <c:v>2.477272727272716</c:v>
                </c:pt>
                <c:pt idx="42">
                  <c:v>0.8772727272727181</c:v>
                </c:pt>
                <c:pt idx="43">
                  <c:v>0.47727272727271597</c:v>
                </c:pt>
              </c:numCache>
            </c:numRef>
          </c:val>
          <c:extLst>
            <c:ext xmlns:c16="http://schemas.microsoft.com/office/drawing/2014/chart" uri="{C3380CC4-5D6E-409C-BE32-E72D297353CC}">
              <c16:uniqueId val="{00000001-FBFF-48CE-90BB-7E57829DAA78}"/>
            </c:ext>
          </c:extLst>
        </c:ser>
        <c:dLbls>
          <c:showLegendKey val="0"/>
          <c:showVal val="0"/>
          <c:showCatName val="0"/>
          <c:showSerName val="0"/>
          <c:showPercent val="0"/>
          <c:showBubbleSize val="0"/>
        </c:dLbls>
        <c:gapWidth val="219"/>
        <c:overlap val="-27"/>
        <c:axId val="57849864"/>
        <c:axId val="57867784"/>
      </c:barChart>
      <c:catAx>
        <c:axId val="5784986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67784"/>
        <c:crosses val="autoZero"/>
        <c:auto val="1"/>
        <c:lblAlgn val="ctr"/>
        <c:lblOffset val="100"/>
        <c:tickLblSkip val="4"/>
        <c:tickMarkSkip val="4"/>
        <c:noMultiLvlLbl val="0"/>
      </c:catAx>
      <c:valAx>
        <c:axId val="5786778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849864"/>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Kuwait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WBGT&amp;ET'!$B$87:$AS$87</c:f>
              <c:numCache>
                <c:formatCode>General</c:formatCode>
                <c:ptCount val="44"/>
                <c:pt idx="0">
                  <c:v>-0.13181818181817562</c:v>
                </c:pt>
                <c:pt idx="1">
                  <c:v>-0.73181818181817349</c:v>
                </c:pt>
                <c:pt idx="2">
                  <c:v>0.26818181818182651</c:v>
                </c:pt>
                <c:pt idx="3">
                  <c:v>6.8181818181823672E-2</c:v>
                </c:pt>
                <c:pt idx="4">
                  <c:v>-0.33181818181817491</c:v>
                </c:pt>
                <c:pt idx="5">
                  <c:v>-0.13181818181817562</c:v>
                </c:pt>
                <c:pt idx="6">
                  <c:v>6.8181818181823672E-2</c:v>
                </c:pt>
                <c:pt idx="7">
                  <c:v>0.26818181818182651</c:v>
                </c:pt>
                <c:pt idx="8">
                  <c:v>0.26818181818182651</c:v>
                </c:pt>
                <c:pt idx="9">
                  <c:v>6.8181818181823672E-2</c:v>
                </c:pt>
                <c:pt idx="10">
                  <c:v>-0.33181818181817491</c:v>
                </c:pt>
                <c:pt idx="11">
                  <c:v>-0.93181818181817633</c:v>
                </c:pt>
                <c:pt idx="12">
                  <c:v>-1.1318181818181756</c:v>
                </c:pt>
                <c:pt idx="13">
                  <c:v>-0.33181818181817491</c:v>
                </c:pt>
                <c:pt idx="14">
                  <c:v>-0.33181818181817491</c:v>
                </c:pt>
                <c:pt idx="15">
                  <c:v>-0.5318181818181742</c:v>
                </c:pt>
                <c:pt idx="16">
                  <c:v>0.26818181818182651</c:v>
                </c:pt>
                <c:pt idx="17">
                  <c:v>-0.33181818181817491</c:v>
                </c:pt>
                <c:pt idx="18">
                  <c:v>0.26818181818182651</c:v>
                </c:pt>
                <c:pt idx="19">
                  <c:v>0.26818181818182651</c:v>
                </c:pt>
                <c:pt idx="20">
                  <c:v>-0.13181818181817562</c:v>
                </c:pt>
                <c:pt idx="21">
                  <c:v>6.8181818181823672E-2</c:v>
                </c:pt>
                <c:pt idx="22">
                  <c:v>0.26818181818182651</c:v>
                </c:pt>
                <c:pt idx="23">
                  <c:v>-0.13181818181817562</c:v>
                </c:pt>
                <c:pt idx="24">
                  <c:v>-0.13181818181817562</c:v>
                </c:pt>
                <c:pt idx="25">
                  <c:v>-0.73181818181817349</c:v>
                </c:pt>
                <c:pt idx="26">
                  <c:v>0.26818181818182651</c:v>
                </c:pt>
                <c:pt idx="27">
                  <c:v>6.8181818181823672E-2</c:v>
                </c:pt>
                <c:pt idx="28">
                  <c:v>0.26818181818182651</c:v>
                </c:pt>
                <c:pt idx="29">
                  <c:v>0.26818181818182651</c:v>
                </c:pt>
                <c:pt idx="30">
                  <c:v>0.26818181818182651</c:v>
                </c:pt>
                <c:pt idx="31">
                  <c:v>0.26818181818182651</c:v>
                </c:pt>
                <c:pt idx="32">
                  <c:v>0.26818181818182651</c:v>
                </c:pt>
                <c:pt idx="33">
                  <c:v>0.26818181818182651</c:v>
                </c:pt>
                <c:pt idx="34">
                  <c:v>0.26818181818182651</c:v>
                </c:pt>
                <c:pt idx="35">
                  <c:v>0.26818181818182651</c:v>
                </c:pt>
                <c:pt idx="36">
                  <c:v>6.8181818181823672E-2</c:v>
                </c:pt>
                <c:pt idx="37">
                  <c:v>0.26818181818182651</c:v>
                </c:pt>
                <c:pt idx="38">
                  <c:v>0.26818181818182651</c:v>
                </c:pt>
                <c:pt idx="39">
                  <c:v>0.26818181818182651</c:v>
                </c:pt>
                <c:pt idx="40">
                  <c:v>0.26818181818182651</c:v>
                </c:pt>
                <c:pt idx="41">
                  <c:v>0.26818181818182651</c:v>
                </c:pt>
                <c:pt idx="42">
                  <c:v>6.8181818181823672E-2</c:v>
                </c:pt>
                <c:pt idx="43">
                  <c:v>0.26818181818182651</c:v>
                </c:pt>
              </c:numCache>
            </c:numRef>
          </c:val>
          <c:extLst>
            <c:ext xmlns:c16="http://schemas.microsoft.com/office/drawing/2014/chart" uri="{C3380CC4-5D6E-409C-BE32-E72D297353CC}">
              <c16:uniqueId val="{00000001-69F4-4067-96AF-EEDA36C8783F}"/>
            </c:ext>
          </c:extLst>
        </c:ser>
        <c:dLbls>
          <c:showLegendKey val="0"/>
          <c:showVal val="0"/>
          <c:showCatName val="0"/>
          <c:showSerName val="0"/>
          <c:showPercent val="0"/>
          <c:showBubbleSize val="0"/>
        </c:dLbls>
        <c:gapWidth val="219"/>
        <c:overlap val="-27"/>
        <c:axId val="57921032"/>
        <c:axId val="57923080"/>
      </c:barChart>
      <c:catAx>
        <c:axId val="579210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923080"/>
        <c:crosses val="autoZero"/>
        <c:auto val="1"/>
        <c:lblAlgn val="ctr"/>
        <c:lblOffset val="100"/>
        <c:tickLblSkip val="4"/>
        <c:tickMarkSkip val="4"/>
        <c:noMultiLvlLbl val="0"/>
      </c:catAx>
      <c:valAx>
        <c:axId val="57923080"/>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921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Manama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WBGT&amp;ET'!$B$88:$AS$88</c:f>
              <c:numCache>
                <c:formatCode>General</c:formatCode>
                <c:ptCount val="44"/>
                <c:pt idx="0">
                  <c:v>4.5454545454646222E-3</c:v>
                </c:pt>
                <c:pt idx="1">
                  <c:v>4.5454545454646222E-3</c:v>
                </c:pt>
                <c:pt idx="2">
                  <c:v>4.5454545454646222E-3</c:v>
                </c:pt>
                <c:pt idx="3">
                  <c:v>4.5454545454646222E-3</c:v>
                </c:pt>
                <c:pt idx="4">
                  <c:v>-0.19545454545453822</c:v>
                </c:pt>
                <c:pt idx="5">
                  <c:v>4.5454545454646222E-3</c:v>
                </c:pt>
                <c:pt idx="6">
                  <c:v>4.5454545454646222E-3</c:v>
                </c:pt>
                <c:pt idx="7">
                  <c:v>4.5454545454646222E-3</c:v>
                </c:pt>
                <c:pt idx="8">
                  <c:v>4.5454545454646222E-3</c:v>
                </c:pt>
                <c:pt idx="9">
                  <c:v>4.5454545454646222E-3</c:v>
                </c:pt>
                <c:pt idx="10">
                  <c:v>4.5454545454646222E-3</c:v>
                </c:pt>
                <c:pt idx="11">
                  <c:v>4.5454545454646222E-3</c:v>
                </c:pt>
                <c:pt idx="12">
                  <c:v>4.5454545454646222E-3</c:v>
                </c:pt>
                <c:pt idx="13">
                  <c:v>4.5454545454646222E-3</c:v>
                </c:pt>
                <c:pt idx="14">
                  <c:v>4.5454545454646222E-3</c:v>
                </c:pt>
                <c:pt idx="15">
                  <c:v>4.5454545454646222E-3</c:v>
                </c:pt>
                <c:pt idx="16">
                  <c:v>4.5454545454646222E-3</c:v>
                </c:pt>
                <c:pt idx="17">
                  <c:v>4.5454545454646222E-3</c:v>
                </c:pt>
                <c:pt idx="18">
                  <c:v>4.5454545454646222E-3</c:v>
                </c:pt>
                <c:pt idx="19">
                  <c:v>4.5454545454646222E-3</c:v>
                </c:pt>
                <c:pt idx="20">
                  <c:v>4.5454545454646222E-3</c:v>
                </c:pt>
                <c:pt idx="21">
                  <c:v>4.5454545454646222E-3</c:v>
                </c:pt>
                <c:pt idx="22">
                  <c:v>4.5454545454646222E-3</c:v>
                </c:pt>
                <c:pt idx="23">
                  <c:v>4.5454545454646222E-3</c:v>
                </c:pt>
                <c:pt idx="24">
                  <c:v>4.5454545454646222E-3</c:v>
                </c:pt>
                <c:pt idx="25">
                  <c:v>4.5454545454646222E-3</c:v>
                </c:pt>
                <c:pt idx="26">
                  <c:v>4.5454545454646222E-3</c:v>
                </c:pt>
                <c:pt idx="27">
                  <c:v>4.5454545454646222E-3</c:v>
                </c:pt>
                <c:pt idx="28">
                  <c:v>4.5454545454646222E-3</c:v>
                </c:pt>
                <c:pt idx="29">
                  <c:v>4.5454545454646222E-3</c:v>
                </c:pt>
                <c:pt idx="30">
                  <c:v>4.5454545454646222E-3</c:v>
                </c:pt>
                <c:pt idx="31">
                  <c:v>4.5454545454646222E-3</c:v>
                </c:pt>
                <c:pt idx="32">
                  <c:v>4.5454545454646222E-3</c:v>
                </c:pt>
                <c:pt idx="33">
                  <c:v>4.5454545454646222E-3</c:v>
                </c:pt>
                <c:pt idx="34">
                  <c:v>4.5454545454646222E-3</c:v>
                </c:pt>
                <c:pt idx="35">
                  <c:v>4.5454545454646222E-3</c:v>
                </c:pt>
                <c:pt idx="36">
                  <c:v>4.5454545454646222E-3</c:v>
                </c:pt>
                <c:pt idx="37">
                  <c:v>4.5454545454646222E-3</c:v>
                </c:pt>
                <c:pt idx="38">
                  <c:v>4.5454545454646222E-3</c:v>
                </c:pt>
                <c:pt idx="39">
                  <c:v>4.5454545454646222E-3</c:v>
                </c:pt>
                <c:pt idx="40">
                  <c:v>4.5454545454646222E-3</c:v>
                </c:pt>
                <c:pt idx="41">
                  <c:v>4.5454545454646222E-3</c:v>
                </c:pt>
                <c:pt idx="42">
                  <c:v>4.5454545454646222E-3</c:v>
                </c:pt>
                <c:pt idx="43">
                  <c:v>4.5454545454646222E-3</c:v>
                </c:pt>
              </c:numCache>
            </c:numRef>
          </c:val>
          <c:extLst>
            <c:ext xmlns:c16="http://schemas.microsoft.com/office/drawing/2014/chart" uri="{C3380CC4-5D6E-409C-BE32-E72D297353CC}">
              <c16:uniqueId val="{00000001-5EF2-48BB-9855-1A2A10EF6542}"/>
            </c:ext>
          </c:extLst>
        </c:ser>
        <c:dLbls>
          <c:showLegendKey val="0"/>
          <c:showVal val="0"/>
          <c:showCatName val="0"/>
          <c:showSerName val="0"/>
          <c:showPercent val="0"/>
          <c:showBubbleSize val="0"/>
        </c:dLbls>
        <c:gapWidth val="219"/>
        <c:overlap val="-27"/>
        <c:axId val="58036232"/>
        <c:axId val="58039816"/>
      </c:barChart>
      <c:catAx>
        <c:axId val="5803623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039816"/>
        <c:crosses val="autoZero"/>
        <c:auto val="1"/>
        <c:lblAlgn val="ctr"/>
        <c:lblOffset val="100"/>
        <c:tickLblSkip val="4"/>
        <c:tickMarkSkip val="4"/>
        <c:noMultiLvlLbl val="0"/>
      </c:catAx>
      <c:valAx>
        <c:axId val="58039816"/>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036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Nicosia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WBGT&amp;ET'!$B$90:$AS$90</c:f>
              <c:numCache>
                <c:formatCode>General</c:formatCode>
                <c:ptCount val="44"/>
                <c:pt idx="0">
                  <c:v>-3.3499999999999908</c:v>
                </c:pt>
                <c:pt idx="1">
                  <c:v>-2.5499999999999936</c:v>
                </c:pt>
                <c:pt idx="2">
                  <c:v>-2.3499999999999908</c:v>
                </c:pt>
                <c:pt idx="3">
                  <c:v>-0.94999999999999218</c:v>
                </c:pt>
                <c:pt idx="4">
                  <c:v>-0.54999999999999361</c:v>
                </c:pt>
                <c:pt idx="5">
                  <c:v>0.65000000000000924</c:v>
                </c:pt>
                <c:pt idx="6">
                  <c:v>-1.5499999999999936</c:v>
                </c:pt>
                <c:pt idx="7">
                  <c:v>-1.9499999999999922</c:v>
                </c:pt>
                <c:pt idx="8">
                  <c:v>0.65000000000000924</c:v>
                </c:pt>
                <c:pt idx="9">
                  <c:v>-0.14999999999999147</c:v>
                </c:pt>
                <c:pt idx="10">
                  <c:v>-1.5499999999999936</c:v>
                </c:pt>
                <c:pt idx="11">
                  <c:v>-2.3499999999999908</c:v>
                </c:pt>
                <c:pt idx="12">
                  <c:v>-2.3499999999999908</c:v>
                </c:pt>
                <c:pt idx="13">
                  <c:v>-1.1499999999999915</c:v>
                </c:pt>
                <c:pt idx="14">
                  <c:v>5.0000000000007816E-2</c:v>
                </c:pt>
                <c:pt idx="15">
                  <c:v>-0.14999999999999147</c:v>
                </c:pt>
                <c:pt idx="16">
                  <c:v>1.4500000000000064</c:v>
                </c:pt>
                <c:pt idx="17">
                  <c:v>0.85000000000000853</c:v>
                </c:pt>
                <c:pt idx="18">
                  <c:v>0.25000000000000711</c:v>
                </c:pt>
                <c:pt idx="19">
                  <c:v>1.8500000000000085</c:v>
                </c:pt>
                <c:pt idx="20">
                  <c:v>0.25000000000000711</c:v>
                </c:pt>
                <c:pt idx="21">
                  <c:v>0.25000000000000711</c:v>
                </c:pt>
                <c:pt idx="22">
                  <c:v>-2.1499999999999915</c:v>
                </c:pt>
                <c:pt idx="23">
                  <c:v>1.8500000000000085</c:v>
                </c:pt>
                <c:pt idx="24">
                  <c:v>-0.74999999999999289</c:v>
                </c:pt>
                <c:pt idx="25">
                  <c:v>0.65000000000000924</c:v>
                </c:pt>
                <c:pt idx="26">
                  <c:v>-0.14999999999999147</c:v>
                </c:pt>
                <c:pt idx="27">
                  <c:v>1.8500000000000085</c:v>
                </c:pt>
                <c:pt idx="28">
                  <c:v>-0.34999999999999076</c:v>
                </c:pt>
                <c:pt idx="29">
                  <c:v>-0.34999999999999076</c:v>
                </c:pt>
                <c:pt idx="30">
                  <c:v>1.4500000000000064</c:v>
                </c:pt>
                <c:pt idx="31">
                  <c:v>5.0000000000007816E-2</c:v>
                </c:pt>
                <c:pt idx="32">
                  <c:v>1.4500000000000064</c:v>
                </c:pt>
                <c:pt idx="33">
                  <c:v>2.4500000000000064</c:v>
                </c:pt>
                <c:pt idx="34">
                  <c:v>0.45000000000000639</c:v>
                </c:pt>
                <c:pt idx="35">
                  <c:v>1.0500000000000078</c:v>
                </c:pt>
                <c:pt idx="36">
                  <c:v>-0.34999999999999076</c:v>
                </c:pt>
                <c:pt idx="37">
                  <c:v>1.2500000000000071</c:v>
                </c:pt>
                <c:pt idx="38">
                  <c:v>2.6500000000000092</c:v>
                </c:pt>
                <c:pt idx="39">
                  <c:v>1.0500000000000078</c:v>
                </c:pt>
                <c:pt idx="40">
                  <c:v>-1.1499999999999915</c:v>
                </c:pt>
                <c:pt idx="41">
                  <c:v>2.6500000000000092</c:v>
                </c:pt>
                <c:pt idx="42">
                  <c:v>0.45000000000000639</c:v>
                </c:pt>
                <c:pt idx="43">
                  <c:v>0.65000000000000924</c:v>
                </c:pt>
              </c:numCache>
            </c:numRef>
          </c:val>
          <c:extLst>
            <c:ext xmlns:c16="http://schemas.microsoft.com/office/drawing/2014/chart" uri="{C3380CC4-5D6E-409C-BE32-E72D297353CC}">
              <c16:uniqueId val="{00000001-2DA3-45EF-96E6-5491D97CEC28}"/>
            </c:ext>
          </c:extLst>
        </c:ser>
        <c:dLbls>
          <c:showLegendKey val="0"/>
          <c:showVal val="0"/>
          <c:showCatName val="0"/>
          <c:showSerName val="0"/>
          <c:showPercent val="0"/>
          <c:showBubbleSize val="0"/>
        </c:dLbls>
        <c:gapWidth val="219"/>
        <c:overlap val="-27"/>
        <c:axId val="59040264"/>
        <c:axId val="59042312"/>
      </c:barChart>
      <c:catAx>
        <c:axId val="5904026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042312"/>
        <c:crosses val="autoZero"/>
        <c:auto val="1"/>
        <c:lblAlgn val="ctr"/>
        <c:lblOffset val="100"/>
        <c:tickLblSkip val="4"/>
        <c:tickMarkSkip val="4"/>
        <c:noMultiLvlLbl val="0"/>
      </c:catAx>
      <c:valAx>
        <c:axId val="5904231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9040264"/>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Riyadh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WBGT&amp;ET'!$B$91:$AS$91</c:f>
              <c:numCache>
                <c:formatCode>General</c:formatCode>
                <c:ptCount val="44"/>
                <c:pt idx="0">
                  <c:v>0.20454545454546391</c:v>
                </c:pt>
                <c:pt idx="1">
                  <c:v>4.5454545454610695E-3</c:v>
                </c:pt>
                <c:pt idx="2">
                  <c:v>-0.39545454545453751</c:v>
                </c:pt>
                <c:pt idx="3">
                  <c:v>0.20454545454546391</c:v>
                </c:pt>
                <c:pt idx="4">
                  <c:v>-0.19545454545453822</c:v>
                </c:pt>
                <c:pt idx="5">
                  <c:v>-0.39545454545453751</c:v>
                </c:pt>
                <c:pt idx="6">
                  <c:v>-0.39545454545453751</c:v>
                </c:pt>
                <c:pt idx="7">
                  <c:v>0.20454545454546391</c:v>
                </c:pt>
                <c:pt idx="8">
                  <c:v>0.20454545454546391</c:v>
                </c:pt>
                <c:pt idx="9">
                  <c:v>-0.39545454545453751</c:v>
                </c:pt>
                <c:pt idx="10">
                  <c:v>-0.19545454545453822</c:v>
                </c:pt>
                <c:pt idx="11">
                  <c:v>-0.99545454545453893</c:v>
                </c:pt>
                <c:pt idx="12">
                  <c:v>-0.5954545454545368</c:v>
                </c:pt>
                <c:pt idx="13">
                  <c:v>-0.19545454545453822</c:v>
                </c:pt>
                <c:pt idx="14">
                  <c:v>4.5454545454610695E-3</c:v>
                </c:pt>
                <c:pt idx="15">
                  <c:v>-0.19545454545453822</c:v>
                </c:pt>
                <c:pt idx="16">
                  <c:v>0.20454545454546391</c:v>
                </c:pt>
                <c:pt idx="17">
                  <c:v>-0.39545454545453751</c:v>
                </c:pt>
                <c:pt idx="18">
                  <c:v>0.20454545454546391</c:v>
                </c:pt>
                <c:pt idx="19">
                  <c:v>4.5454545454610695E-3</c:v>
                </c:pt>
                <c:pt idx="20">
                  <c:v>0.20454545454546391</c:v>
                </c:pt>
                <c:pt idx="21">
                  <c:v>0.20454545454546391</c:v>
                </c:pt>
                <c:pt idx="22">
                  <c:v>4.5454545454610695E-3</c:v>
                </c:pt>
                <c:pt idx="23">
                  <c:v>4.5454545454610695E-3</c:v>
                </c:pt>
                <c:pt idx="24">
                  <c:v>-0.19545454545453822</c:v>
                </c:pt>
                <c:pt idx="25">
                  <c:v>-0.39545454545453751</c:v>
                </c:pt>
                <c:pt idx="26">
                  <c:v>0.20454545454546391</c:v>
                </c:pt>
                <c:pt idx="27">
                  <c:v>0.20454545454546391</c:v>
                </c:pt>
                <c:pt idx="28">
                  <c:v>0.20454545454546391</c:v>
                </c:pt>
                <c:pt idx="29">
                  <c:v>0.20454545454546391</c:v>
                </c:pt>
                <c:pt idx="30">
                  <c:v>0.20454545454546391</c:v>
                </c:pt>
                <c:pt idx="31">
                  <c:v>0.20454545454546391</c:v>
                </c:pt>
                <c:pt idx="32">
                  <c:v>0.20454545454546391</c:v>
                </c:pt>
                <c:pt idx="33">
                  <c:v>0.20454545454546391</c:v>
                </c:pt>
                <c:pt idx="34">
                  <c:v>0.20454545454546391</c:v>
                </c:pt>
                <c:pt idx="35">
                  <c:v>0.20454545454546391</c:v>
                </c:pt>
                <c:pt idx="36">
                  <c:v>0.20454545454546391</c:v>
                </c:pt>
                <c:pt idx="37">
                  <c:v>0.20454545454546391</c:v>
                </c:pt>
                <c:pt idx="38">
                  <c:v>0.20454545454546391</c:v>
                </c:pt>
                <c:pt idx="39">
                  <c:v>0.20454545454546391</c:v>
                </c:pt>
                <c:pt idx="40">
                  <c:v>0.20454545454546391</c:v>
                </c:pt>
                <c:pt idx="41">
                  <c:v>0.20454545454546391</c:v>
                </c:pt>
                <c:pt idx="42">
                  <c:v>4.5454545454610695E-3</c:v>
                </c:pt>
                <c:pt idx="43">
                  <c:v>4.5454545454610695E-3</c:v>
                </c:pt>
              </c:numCache>
            </c:numRef>
          </c:val>
          <c:extLst>
            <c:ext xmlns:c16="http://schemas.microsoft.com/office/drawing/2014/chart" uri="{C3380CC4-5D6E-409C-BE32-E72D297353CC}">
              <c16:uniqueId val="{00000001-23FE-48C1-95D6-A6EB47049EC7}"/>
            </c:ext>
          </c:extLst>
        </c:ser>
        <c:dLbls>
          <c:showLegendKey val="0"/>
          <c:showVal val="0"/>
          <c:showCatName val="0"/>
          <c:showSerName val="0"/>
          <c:showPercent val="0"/>
          <c:showBubbleSize val="0"/>
        </c:dLbls>
        <c:gapWidth val="219"/>
        <c:overlap val="-27"/>
        <c:axId val="57241096"/>
        <c:axId val="57276424"/>
      </c:barChart>
      <c:catAx>
        <c:axId val="572410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276424"/>
        <c:crosses val="autoZero"/>
        <c:auto val="1"/>
        <c:lblAlgn val="ctr"/>
        <c:lblOffset val="100"/>
        <c:tickLblSkip val="4"/>
        <c:tickMarkSkip val="4"/>
        <c:noMultiLvlLbl val="0"/>
      </c:catAx>
      <c:valAx>
        <c:axId val="5727642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241096"/>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Tehran (WBGT)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WBGT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WBGT&amp;ET'!$B$93:$AS$93</c:f>
              <c:numCache>
                <c:formatCode>General</c:formatCode>
                <c:ptCount val="44"/>
                <c:pt idx="0">
                  <c:v>-2.1636363636363636</c:v>
                </c:pt>
                <c:pt idx="1">
                  <c:v>-2.3636363636363633</c:v>
                </c:pt>
                <c:pt idx="2">
                  <c:v>-1.5636363636363635</c:v>
                </c:pt>
                <c:pt idx="3">
                  <c:v>-0.36363636363636376</c:v>
                </c:pt>
                <c:pt idx="4">
                  <c:v>-3.1636363636363636</c:v>
                </c:pt>
                <c:pt idx="5">
                  <c:v>-3.1636363636363636</c:v>
                </c:pt>
                <c:pt idx="6">
                  <c:v>-2.9636363636363634</c:v>
                </c:pt>
                <c:pt idx="7">
                  <c:v>-2.7636363636363637</c:v>
                </c:pt>
                <c:pt idx="8">
                  <c:v>-1.3636363636363635</c:v>
                </c:pt>
                <c:pt idx="9">
                  <c:v>-0.36363636363636376</c:v>
                </c:pt>
                <c:pt idx="10">
                  <c:v>3.6363636363636598E-2</c:v>
                </c:pt>
                <c:pt idx="11">
                  <c:v>-1.3636363636363635</c:v>
                </c:pt>
                <c:pt idx="12">
                  <c:v>-0.9636363636363634</c:v>
                </c:pt>
                <c:pt idx="13">
                  <c:v>-1.9636363636363636</c:v>
                </c:pt>
                <c:pt idx="14">
                  <c:v>2.8363636363636364</c:v>
                </c:pt>
                <c:pt idx="15">
                  <c:v>2.8363636363636364</c:v>
                </c:pt>
                <c:pt idx="16">
                  <c:v>-3.1636363636363636</c:v>
                </c:pt>
                <c:pt idx="17">
                  <c:v>1.2363636363636368</c:v>
                </c:pt>
                <c:pt idx="18">
                  <c:v>0.83636363636363642</c:v>
                </c:pt>
                <c:pt idx="19">
                  <c:v>-1.7636363636363637</c:v>
                </c:pt>
                <c:pt idx="20">
                  <c:v>-0.9636363636363634</c:v>
                </c:pt>
                <c:pt idx="21">
                  <c:v>-0.36363636363636376</c:v>
                </c:pt>
                <c:pt idx="22">
                  <c:v>-1.5636363636363635</c:v>
                </c:pt>
                <c:pt idx="23">
                  <c:v>1.2363636363636368</c:v>
                </c:pt>
                <c:pt idx="24">
                  <c:v>-0.16363636363636358</c:v>
                </c:pt>
                <c:pt idx="25">
                  <c:v>2.4363636363636361</c:v>
                </c:pt>
                <c:pt idx="26">
                  <c:v>2.8363636363636364</c:v>
                </c:pt>
                <c:pt idx="27">
                  <c:v>0.43636363636363651</c:v>
                </c:pt>
                <c:pt idx="28">
                  <c:v>0.23636363636363633</c:v>
                </c:pt>
                <c:pt idx="29">
                  <c:v>1.4363636363636361</c:v>
                </c:pt>
                <c:pt idx="30">
                  <c:v>1.4363636363636361</c:v>
                </c:pt>
                <c:pt idx="31">
                  <c:v>3.0363636363636366</c:v>
                </c:pt>
                <c:pt idx="32">
                  <c:v>1.4363636363636361</c:v>
                </c:pt>
                <c:pt idx="33">
                  <c:v>2.8363636363636364</c:v>
                </c:pt>
                <c:pt idx="34">
                  <c:v>2.8363636363636364</c:v>
                </c:pt>
                <c:pt idx="35">
                  <c:v>-0.16363636363636358</c:v>
                </c:pt>
                <c:pt idx="36">
                  <c:v>0.83636363636363642</c:v>
                </c:pt>
                <c:pt idx="37">
                  <c:v>-2.1636363636363636</c:v>
                </c:pt>
                <c:pt idx="38">
                  <c:v>2.2363636363636368</c:v>
                </c:pt>
                <c:pt idx="39">
                  <c:v>1.6363636363636362</c:v>
                </c:pt>
                <c:pt idx="40">
                  <c:v>-1.3636363636363635</c:v>
                </c:pt>
                <c:pt idx="41">
                  <c:v>1.2363636363636368</c:v>
                </c:pt>
                <c:pt idx="42">
                  <c:v>1.4363636363636361</c:v>
                </c:pt>
                <c:pt idx="43">
                  <c:v>0.83636363636363642</c:v>
                </c:pt>
              </c:numCache>
            </c:numRef>
          </c:val>
          <c:extLst>
            <c:ext xmlns:c16="http://schemas.microsoft.com/office/drawing/2014/chart" uri="{C3380CC4-5D6E-409C-BE32-E72D297353CC}">
              <c16:uniqueId val="{00000001-1D8B-4FD8-BDA0-41BB08E4E1DF}"/>
            </c:ext>
          </c:extLst>
        </c:ser>
        <c:dLbls>
          <c:showLegendKey val="0"/>
          <c:showVal val="0"/>
          <c:showCatName val="0"/>
          <c:showSerName val="0"/>
          <c:showPercent val="0"/>
          <c:showBubbleSize val="0"/>
        </c:dLbls>
        <c:gapWidth val="219"/>
        <c:overlap val="-27"/>
        <c:axId val="62193160"/>
        <c:axId val="62129672"/>
      </c:barChart>
      <c:catAx>
        <c:axId val="6219316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29672"/>
        <c:crosses val="autoZero"/>
        <c:auto val="1"/>
        <c:lblAlgn val="ctr"/>
        <c:lblOffset val="100"/>
        <c:tickLblSkip val="4"/>
        <c:tickMarkSkip val="4"/>
        <c:noMultiLvlLbl val="0"/>
      </c:catAx>
      <c:valAx>
        <c:axId val="6212967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93160"/>
        <c:crosses val="autoZero"/>
        <c:crossBetween val="between"/>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Baghdad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WBGT&amp;ET'!$B$56:$AS$56</c:f>
              <c:numCache>
                <c:formatCode>General</c:formatCode>
                <c:ptCount val="44"/>
                <c:pt idx="0">
                  <c:v>-0.83181818181817491</c:v>
                </c:pt>
                <c:pt idx="1">
                  <c:v>-1.4318181818181728</c:v>
                </c:pt>
                <c:pt idx="2">
                  <c:v>-0.23181818181817349</c:v>
                </c:pt>
                <c:pt idx="3">
                  <c:v>0.9681818181818258</c:v>
                </c:pt>
                <c:pt idx="4">
                  <c:v>-0.83181818181817491</c:v>
                </c:pt>
                <c:pt idx="5">
                  <c:v>0.56818181818182723</c:v>
                </c:pt>
                <c:pt idx="6">
                  <c:v>-1.6318181818181721</c:v>
                </c:pt>
                <c:pt idx="7">
                  <c:v>0.76818181818182651</c:v>
                </c:pt>
                <c:pt idx="8">
                  <c:v>-3.1818181818174196E-2</c:v>
                </c:pt>
                <c:pt idx="9">
                  <c:v>0.76818181818182651</c:v>
                </c:pt>
                <c:pt idx="10">
                  <c:v>-0.83181818181817491</c:v>
                </c:pt>
                <c:pt idx="11">
                  <c:v>-1.0318181818181742</c:v>
                </c:pt>
                <c:pt idx="12">
                  <c:v>-2.2318181818181735</c:v>
                </c:pt>
                <c:pt idx="13">
                  <c:v>-1.6318181818181721</c:v>
                </c:pt>
                <c:pt idx="14">
                  <c:v>-1.8318181818181749</c:v>
                </c:pt>
                <c:pt idx="15">
                  <c:v>-0.23181818181817349</c:v>
                </c:pt>
                <c:pt idx="16">
                  <c:v>1.1681818181818251</c:v>
                </c:pt>
                <c:pt idx="17">
                  <c:v>0.36818181818182794</c:v>
                </c:pt>
                <c:pt idx="18">
                  <c:v>0.16818181818182509</c:v>
                </c:pt>
                <c:pt idx="19">
                  <c:v>0.9681818181818258</c:v>
                </c:pt>
                <c:pt idx="20">
                  <c:v>0.56818181818182723</c:v>
                </c:pt>
                <c:pt idx="21">
                  <c:v>-0.43181818181817277</c:v>
                </c:pt>
                <c:pt idx="22">
                  <c:v>-0.23181818181817349</c:v>
                </c:pt>
                <c:pt idx="23">
                  <c:v>0.16818181818182509</c:v>
                </c:pt>
                <c:pt idx="24">
                  <c:v>-0.83181818181817491</c:v>
                </c:pt>
                <c:pt idx="25">
                  <c:v>0.36818181818182794</c:v>
                </c:pt>
                <c:pt idx="26">
                  <c:v>1.1681818181818251</c:v>
                </c:pt>
                <c:pt idx="27">
                  <c:v>0.9681818181818258</c:v>
                </c:pt>
                <c:pt idx="28">
                  <c:v>-3.1818181818174196E-2</c:v>
                </c:pt>
                <c:pt idx="29">
                  <c:v>-3.1818181818174196E-2</c:v>
                </c:pt>
                <c:pt idx="30">
                  <c:v>0.56818181818182723</c:v>
                </c:pt>
                <c:pt idx="31">
                  <c:v>-0.23181818181817349</c:v>
                </c:pt>
                <c:pt idx="32">
                  <c:v>0.56818181818182723</c:v>
                </c:pt>
                <c:pt idx="33">
                  <c:v>-1.4318181818181728</c:v>
                </c:pt>
                <c:pt idx="34">
                  <c:v>1.3681818181818279</c:v>
                </c:pt>
                <c:pt idx="35">
                  <c:v>1.1681818181818251</c:v>
                </c:pt>
                <c:pt idx="36">
                  <c:v>0.76818181818182651</c:v>
                </c:pt>
                <c:pt idx="37">
                  <c:v>0.9681818181818258</c:v>
                </c:pt>
                <c:pt idx="38">
                  <c:v>-0.63181818181817206</c:v>
                </c:pt>
                <c:pt idx="39">
                  <c:v>0.36818181818182794</c:v>
                </c:pt>
                <c:pt idx="40">
                  <c:v>0.56818181818182723</c:v>
                </c:pt>
                <c:pt idx="41">
                  <c:v>1.3681818181818279</c:v>
                </c:pt>
                <c:pt idx="42">
                  <c:v>-0.43181818181817277</c:v>
                </c:pt>
                <c:pt idx="43">
                  <c:v>0.36818181818182794</c:v>
                </c:pt>
              </c:numCache>
            </c:numRef>
          </c:val>
          <c:extLst>
            <c:ext xmlns:c16="http://schemas.microsoft.com/office/drawing/2014/chart" uri="{C3380CC4-5D6E-409C-BE32-E72D297353CC}">
              <c16:uniqueId val="{00000001-4EE5-4B0F-B286-710D98D0A231}"/>
            </c:ext>
          </c:extLst>
        </c:ser>
        <c:dLbls>
          <c:showLegendKey val="0"/>
          <c:showVal val="0"/>
          <c:showCatName val="0"/>
          <c:showSerName val="0"/>
          <c:showPercent val="0"/>
          <c:showBubbleSize val="0"/>
        </c:dLbls>
        <c:gapWidth val="219"/>
        <c:overlap val="-27"/>
        <c:axId val="62188040"/>
        <c:axId val="57422344"/>
      </c:barChart>
      <c:catAx>
        <c:axId val="6218804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422344"/>
        <c:crosses val="autoZero"/>
        <c:auto val="1"/>
        <c:lblAlgn val="ctr"/>
        <c:lblOffset val="100"/>
        <c:tickLblSkip val="4"/>
        <c:tickMarkSkip val="4"/>
        <c:noMultiLvlLbl val="0"/>
      </c:catAx>
      <c:valAx>
        <c:axId val="5742234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88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Cairo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WBGT&amp;ET'!$B$58:$AS$58</c:f>
              <c:numCache>
                <c:formatCode>General</c:formatCode>
                <c:ptCount val="44"/>
                <c:pt idx="0">
                  <c:v>-5.0727272727272705</c:v>
                </c:pt>
                <c:pt idx="1">
                  <c:v>-7.6727272727272684</c:v>
                </c:pt>
                <c:pt idx="2">
                  <c:v>-6.0727272727272688</c:v>
                </c:pt>
                <c:pt idx="3">
                  <c:v>-6.8727272727272695</c:v>
                </c:pt>
                <c:pt idx="4">
                  <c:v>-6.8727272727272695</c:v>
                </c:pt>
                <c:pt idx="5">
                  <c:v>-2.8727272727272677</c:v>
                </c:pt>
                <c:pt idx="6">
                  <c:v>-0.6727272727272684</c:v>
                </c:pt>
                <c:pt idx="7">
                  <c:v>-2.8727272727272677</c:v>
                </c:pt>
                <c:pt idx="8">
                  <c:v>0.92727272727272947</c:v>
                </c:pt>
                <c:pt idx="9">
                  <c:v>-0.87272727272726769</c:v>
                </c:pt>
                <c:pt idx="10">
                  <c:v>-4.2727272727272698</c:v>
                </c:pt>
                <c:pt idx="11">
                  <c:v>-6.0727272727272688</c:v>
                </c:pt>
                <c:pt idx="12">
                  <c:v>-4.6727272727272684</c:v>
                </c:pt>
                <c:pt idx="13">
                  <c:v>-3.0727272727272705</c:v>
                </c:pt>
                <c:pt idx="14">
                  <c:v>1.3272727272727316</c:v>
                </c:pt>
                <c:pt idx="15">
                  <c:v>1.9272727272727295</c:v>
                </c:pt>
                <c:pt idx="16">
                  <c:v>-0.87272727272726769</c:v>
                </c:pt>
                <c:pt idx="17">
                  <c:v>-1.6727272727272684</c:v>
                </c:pt>
                <c:pt idx="18">
                  <c:v>0.12727272727273231</c:v>
                </c:pt>
                <c:pt idx="19">
                  <c:v>2.9272727272727295</c:v>
                </c:pt>
                <c:pt idx="20">
                  <c:v>-7.2727272727270531E-2</c:v>
                </c:pt>
                <c:pt idx="21">
                  <c:v>0.52727272727273089</c:v>
                </c:pt>
                <c:pt idx="22">
                  <c:v>0.92727272727272947</c:v>
                </c:pt>
                <c:pt idx="23">
                  <c:v>1.3272727272727316</c:v>
                </c:pt>
                <c:pt idx="24">
                  <c:v>-2.0727272727272705</c:v>
                </c:pt>
                <c:pt idx="25">
                  <c:v>0.72727272727273018</c:v>
                </c:pt>
                <c:pt idx="26">
                  <c:v>1.7272727272727302</c:v>
                </c:pt>
                <c:pt idx="27">
                  <c:v>0.12727272727273231</c:v>
                </c:pt>
                <c:pt idx="28">
                  <c:v>3.3272727272727316</c:v>
                </c:pt>
                <c:pt idx="29">
                  <c:v>3.3272727272727316</c:v>
                </c:pt>
                <c:pt idx="30">
                  <c:v>2.9272727272727295</c:v>
                </c:pt>
                <c:pt idx="31">
                  <c:v>2.5272727272727309</c:v>
                </c:pt>
                <c:pt idx="32">
                  <c:v>2.9272727272727295</c:v>
                </c:pt>
                <c:pt idx="33">
                  <c:v>1.3272727272727316</c:v>
                </c:pt>
                <c:pt idx="34">
                  <c:v>1.5272727272727309</c:v>
                </c:pt>
                <c:pt idx="35">
                  <c:v>0.92727272727272947</c:v>
                </c:pt>
                <c:pt idx="36">
                  <c:v>2.7272727272727302</c:v>
                </c:pt>
                <c:pt idx="37">
                  <c:v>3.7272727272727302</c:v>
                </c:pt>
                <c:pt idx="38">
                  <c:v>5.9272727272727295</c:v>
                </c:pt>
                <c:pt idx="39">
                  <c:v>5.5272727272727309</c:v>
                </c:pt>
                <c:pt idx="40">
                  <c:v>3.9272727272727295</c:v>
                </c:pt>
                <c:pt idx="41">
                  <c:v>2.3272727272727316</c:v>
                </c:pt>
                <c:pt idx="42">
                  <c:v>3.3272727272727316</c:v>
                </c:pt>
                <c:pt idx="43">
                  <c:v>3.7272727272727302</c:v>
                </c:pt>
              </c:numCache>
            </c:numRef>
          </c:val>
          <c:extLst>
            <c:ext xmlns:c16="http://schemas.microsoft.com/office/drawing/2014/chart" uri="{C3380CC4-5D6E-409C-BE32-E72D297353CC}">
              <c16:uniqueId val="{00000001-5EF2-48B0-9B6A-B25117AF8E81}"/>
            </c:ext>
          </c:extLst>
        </c:ser>
        <c:dLbls>
          <c:showLegendKey val="0"/>
          <c:showVal val="0"/>
          <c:showCatName val="0"/>
          <c:showSerName val="0"/>
          <c:showPercent val="0"/>
          <c:showBubbleSize val="0"/>
        </c:dLbls>
        <c:gapWidth val="219"/>
        <c:overlap val="-27"/>
        <c:axId val="63214088"/>
        <c:axId val="63216136"/>
      </c:barChart>
      <c:catAx>
        <c:axId val="632140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3216136"/>
        <c:crosses val="autoZero"/>
        <c:auto val="1"/>
        <c:lblAlgn val="ctr"/>
        <c:lblOffset val="100"/>
        <c:tickLblSkip val="4"/>
        <c:tickMarkSkip val="4"/>
        <c:noMultiLvlLbl val="0"/>
      </c:catAx>
      <c:valAx>
        <c:axId val="63216136"/>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3214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Damascus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WBGT&amp;ET'!$B$59:$AS$59</c:f>
              <c:numCache>
                <c:formatCode>General</c:formatCode>
                <c:ptCount val="44"/>
                <c:pt idx="0">
                  <c:v>-2.6590909090909065</c:v>
                </c:pt>
                <c:pt idx="1">
                  <c:v>-1.0590909090909069</c:v>
                </c:pt>
                <c:pt idx="2">
                  <c:v>-6.8590909090909067</c:v>
                </c:pt>
                <c:pt idx="3">
                  <c:v>-5.6590909090909065</c:v>
                </c:pt>
                <c:pt idx="4">
                  <c:v>-6.4590909090909072</c:v>
                </c:pt>
                <c:pt idx="5">
                  <c:v>-2.0590909090909069</c:v>
                </c:pt>
                <c:pt idx="6">
                  <c:v>-2.0590909090909069</c:v>
                </c:pt>
                <c:pt idx="7">
                  <c:v>-1.0590909090909069</c:v>
                </c:pt>
                <c:pt idx="8">
                  <c:v>-2.0590909090909069</c:v>
                </c:pt>
                <c:pt idx="9">
                  <c:v>-4.8590909090909067</c:v>
                </c:pt>
                <c:pt idx="10">
                  <c:v>-4.6590909090909065</c:v>
                </c:pt>
                <c:pt idx="11">
                  <c:v>-5.4590909090909072</c:v>
                </c:pt>
                <c:pt idx="12">
                  <c:v>-3.0590909090909069</c:v>
                </c:pt>
                <c:pt idx="13">
                  <c:v>-2.4590909090909063</c:v>
                </c:pt>
                <c:pt idx="14">
                  <c:v>-3.8590909090909067</c:v>
                </c:pt>
                <c:pt idx="15">
                  <c:v>-2.0590909090909069</c:v>
                </c:pt>
                <c:pt idx="16">
                  <c:v>2.940909090909094</c:v>
                </c:pt>
                <c:pt idx="17">
                  <c:v>-5.0590909090909069</c:v>
                </c:pt>
                <c:pt idx="18">
                  <c:v>3.5409090909090937</c:v>
                </c:pt>
                <c:pt idx="19">
                  <c:v>-0.85909090909090668</c:v>
                </c:pt>
                <c:pt idx="20">
                  <c:v>3.1409090909090933</c:v>
                </c:pt>
                <c:pt idx="21">
                  <c:v>2.1409090909090933</c:v>
                </c:pt>
                <c:pt idx="22">
                  <c:v>-1.8590909090909067</c:v>
                </c:pt>
                <c:pt idx="23">
                  <c:v>0.3409090909090926</c:v>
                </c:pt>
                <c:pt idx="24">
                  <c:v>-1.4590909090909063</c:v>
                </c:pt>
                <c:pt idx="25">
                  <c:v>-2.0590909090909069</c:v>
                </c:pt>
                <c:pt idx="26">
                  <c:v>-5.9090909090906862E-2</c:v>
                </c:pt>
                <c:pt idx="27">
                  <c:v>2.3409090909090926</c:v>
                </c:pt>
                <c:pt idx="28">
                  <c:v>3.3409090909090926</c:v>
                </c:pt>
                <c:pt idx="29">
                  <c:v>-1.6590909090909065</c:v>
                </c:pt>
                <c:pt idx="30">
                  <c:v>4.940909090909094</c:v>
                </c:pt>
                <c:pt idx="31">
                  <c:v>1.1409090909090933</c:v>
                </c:pt>
                <c:pt idx="32">
                  <c:v>4.940909090909094</c:v>
                </c:pt>
                <c:pt idx="33">
                  <c:v>-0.45909090909090633</c:v>
                </c:pt>
                <c:pt idx="34">
                  <c:v>0.3409090909090926</c:v>
                </c:pt>
                <c:pt idx="35">
                  <c:v>3.740909090909093</c:v>
                </c:pt>
                <c:pt idx="36">
                  <c:v>5.940909090909094</c:v>
                </c:pt>
                <c:pt idx="37">
                  <c:v>6.3409090909090926</c:v>
                </c:pt>
                <c:pt idx="38">
                  <c:v>1.940909090909094</c:v>
                </c:pt>
                <c:pt idx="39">
                  <c:v>2.5409090909090937</c:v>
                </c:pt>
                <c:pt idx="40">
                  <c:v>7.1409090909090933</c:v>
                </c:pt>
                <c:pt idx="41">
                  <c:v>4.1409090909090933</c:v>
                </c:pt>
                <c:pt idx="42">
                  <c:v>4.5409090909090937</c:v>
                </c:pt>
                <c:pt idx="43">
                  <c:v>4.3409090909090926</c:v>
                </c:pt>
              </c:numCache>
            </c:numRef>
          </c:val>
          <c:extLst>
            <c:ext xmlns:c16="http://schemas.microsoft.com/office/drawing/2014/chart" uri="{C3380CC4-5D6E-409C-BE32-E72D297353CC}">
              <c16:uniqueId val="{00000001-1175-4C3A-83BD-BC88D04E3C9F}"/>
            </c:ext>
          </c:extLst>
        </c:ser>
        <c:dLbls>
          <c:showLegendKey val="0"/>
          <c:showVal val="0"/>
          <c:showCatName val="0"/>
          <c:showSerName val="0"/>
          <c:showPercent val="0"/>
          <c:showBubbleSize val="0"/>
        </c:dLbls>
        <c:gapWidth val="219"/>
        <c:overlap val="-27"/>
        <c:axId val="57984008"/>
        <c:axId val="58985992"/>
      </c:barChart>
      <c:catAx>
        <c:axId val="5798400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85992"/>
        <c:crosses val="autoZero"/>
        <c:auto val="1"/>
        <c:lblAlgn val="ctr"/>
        <c:lblOffset val="100"/>
        <c:tickLblSkip val="4"/>
        <c:tickMarkSkip val="4"/>
        <c:noMultiLvlLbl val="0"/>
      </c:catAx>
      <c:valAx>
        <c:axId val="5898599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7984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Istanbul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WBGT&amp;ET'!$B$61:$AS$61</c:f>
              <c:numCache>
                <c:formatCode>General</c:formatCode>
                <c:ptCount val="44"/>
                <c:pt idx="0">
                  <c:v>-0.65909090909090906</c:v>
                </c:pt>
                <c:pt idx="1">
                  <c:v>-0.65909090909090906</c:v>
                </c:pt>
                <c:pt idx="2">
                  <c:v>-0.45909090909090905</c:v>
                </c:pt>
                <c:pt idx="3">
                  <c:v>-0.65909090909090906</c:v>
                </c:pt>
                <c:pt idx="4">
                  <c:v>-0.45909090909090905</c:v>
                </c:pt>
                <c:pt idx="5">
                  <c:v>-0.65909090909090906</c:v>
                </c:pt>
                <c:pt idx="6">
                  <c:v>-0.65909090909090906</c:v>
                </c:pt>
                <c:pt idx="7">
                  <c:v>0.14090909090909098</c:v>
                </c:pt>
                <c:pt idx="8">
                  <c:v>-0.25909090909090904</c:v>
                </c:pt>
                <c:pt idx="9">
                  <c:v>-0.65909090909090906</c:v>
                </c:pt>
                <c:pt idx="10">
                  <c:v>-0.65909090909090906</c:v>
                </c:pt>
                <c:pt idx="11">
                  <c:v>-0.45909090909090905</c:v>
                </c:pt>
                <c:pt idx="12">
                  <c:v>-0.45909090909090905</c:v>
                </c:pt>
                <c:pt idx="13">
                  <c:v>-0.65909090909090906</c:v>
                </c:pt>
                <c:pt idx="14">
                  <c:v>-0.25909090909090904</c:v>
                </c:pt>
                <c:pt idx="15">
                  <c:v>-0.65909090909090906</c:v>
                </c:pt>
                <c:pt idx="16">
                  <c:v>-0.45909090909090905</c:v>
                </c:pt>
                <c:pt idx="17">
                  <c:v>-0.65909090909090906</c:v>
                </c:pt>
                <c:pt idx="18">
                  <c:v>0.14090909090909098</c:v>
                </c:pt>
                <c:pt idx="19">
                  <c:v>-0.25909090909090904</c:v>
                </c:pt>
                <c:pt idx="20">
                  <c:v>-5.9090909090909083E-2</c:v>
                </c:pt>
                <c:pt idx="21">
                  <c:v>-0.45909090909090905</c:v>
                </c:pt>
                <c:pt idx="22">
                  <c:v>1.1409090909090911</c:v>
                </c:pt>
                <c:pt idx="23">
                  <c:v>-5.9090909090909083E-2</c:v>
                </c:pt>
                <c:pt idx="24">
                  <c:v>-0.65909090909090906</c:v>
                </c:pt>
                <c:pt idx="25">
                  <c:v>-0.65909090909090906</c:v>
                </c:pt>
                <c:pt idx="26">
                  <c:v>0.14090909090909098</c:v>
                </c:pt>
                <c:pt idx="27">
                  <c:v>1.1409090909090911</c:v>
                </c:pt>
                <c:pt idx="28">
                  <c:v>-0.25909090909090904</c:v>
                </c:pt>
                <c:pt idx="29">
                  <c:v>-5.9090909090909083E-2</c:v>
                </c:pt>
                <c:pt idx="30">
                  <c:v>2.9409090909090909</c:v>
                </c:pt>
                <c:pt idx="31">
                  <c:v>-5.9090909090909083E-2</c:v>
                </c:pt>
                <c:pt idx="32">
                  <c:v>2.9409090909090909</c:v>
                </c:pt>
                <c:pt idx="33">
                  <c:v>-0.25909090909090904</c:v>
                </c:pt>
                <c:pt idx="34">
                  <c:v>0.74090909090909085</c:v>
                </c:pt>
                <c:pt idx="35">
                  <c:v>0.74090909090909085</c:v>
                </c:pt>
                <c:pt idx="36">
                  <c:v>-5.9090909090909083E-2</c:v>
                </c:pt>
                <c:pt idx="37">
                  <c:v>0.54090909090909089</c:v>
                </c:pt>
                <c:pt idx="38">
                  <c:v>-5.9090909090909083E-2</c:v>
                </c:pt>
                <c:pt idx="39">
                  <c:v>-0.45909090909090905</c:v>
                </c:pt>
                <c:pt idx="40">
                  <c:v>-0.65909090909090906</c:v>
                </c:pt>
                <c:pt idx="41">
                  <c:v>1.9409090909090909</c:v>
                </c:pt>
                <c:pt idx="42">
                  <c:v>-0.45909090909090905</c:v>
                </c:pt>
                <c:pt idx="43">
                  <c:v>1.3409090909090908</c:v>
                </c:pt>
              </c:numCache>
            </c:numRef>
          </c:val>
          <c:extLst>
            <c:ext xmlns:c16="http://schemas.microsoft.com/office/drawing/2014/chart" uri="{C3380CC4-5D6E-409C-BE32-E72D297353CC}">
              <c16:uniqueId val="{00000001-0F3D-4C79-BB0C-D4B8FF537D19}"/>
            </c:ext>
          </c:extLst>
        </c:ser>
        <c:dLbls>
          <c:showLegendKey val="0"/>
          <c:showVal val="0"/>
          <c:showCatName val="0"/>
          <c:showSerName val="0"/>
          <c:showPercent val="0"/>
          <c:showBubbleSize val="0"/>
        </c:dLbls>
        <c:gapWidth val="219"/>
        <c:overlap val="-27"/>
        <c:axId val="588978696"/>
        <c:axId val="588993032"/>
      </c:barChart>
      <c:catAx>
        <c:axId val="5889786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8993032"/>
        <c:crosses val="autoZero"/>
        <c:auto val="1"/>
        <c:lblAlgn val="ctr"/>
        <c:lblOffset val="100"/>
        <c:tickLblSkip val="4"/>
        <c:tickMarkSkip val="4"/>
        <c:noMultiLvlLbl val="0"/>
      </c:catAx>
      <c:valAx>
        <c:axId val="588993032"/>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8978696"/>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Jerusalem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WBGT&amp;ET'!$B$62:$AS$62</c:f>
              <c:numCache>
                <c:formatCode>General</c:formatCode>
                <c:ptCount val="44"/>
                <c:pt idx="0">
                  <c:v>-5.2818181818181795</c:v>
                </c:pt>
                <c:pt idx="1">
                  <c:v>-4.8818181818181801</c:v>
                </c:pt>
                <c:pt idx="2">
                  <c:v>-8.8818181818181792</c:v>
                </c:pt>
                <c:pt idx="3">
                  <c:v>-8.2818181818181795</c:v>
                </c:pt>
                <c:pt idx="4">
                  <c:v>-8.2818181818181795</c:v>
                </c:pt>
                <c:pt idx="5">
                  <c:v>-5.6818181818181799</c:v>
                </c:pt>
                <c:pt idx="6">
                  <c:v>-1.8818181818181792</c:v>
                </c:pt>
                <c:pt idx="7">
                  <c:v>-2.2818181818181795</c:v>
                </c:pt>
                <c:pt idx="8">
                  <c:v>-0.48181818181818059</c:v>
                </c:pt>
                <c:pt idx="9">
                  <c:v>-6.0818181818181802</c:v>
                </c:pt>
                <c:pt idx="10">
                  <c:v>-7.4818181818181797</c:v>
                </c:pt>
                <c:pt idx="11">
                  <c:v>-8.6818181818181799</c:v>
                </c:pt>
                <c:pt idx="12">
                  <c:v>-6.4818181818181797</c:v>
                </c:pt>
                <c:pt idx="13">
                  <c:v>-3.4818181818181806</c:v>
                </c:pt>
                <c:pt idx="14">
                  <c:v>-2.6818181818181799</c:v>
                </c:pt>
                <c:pt idx="15">
                  <c:v>-2.8818181818181792</c:v>
                </c:pt>
                <c:pt idx="16">
                  <c:v>-0.48181818181818059</c:v>
                </c:pt>
                <c:pt idx="17">
                  <c:v>-4.0818181818181802</c:v>
                </c:pt>
                <c:pt idx="18">
                  <c:v>2.5181818181818194</c:v>
                </c:pt>
                <c:pt idx="19">
                  <c:v>0.31818181818182012</c:v>
                </c:pt>
                <c:pt idx="20">
                  <c:v>1.5181818181818194</c:v>
                </c:pt>
                <c:pt idx="21">
                  <c:v>-0.88181818181817917</c:v>
                </c:pt>
                <c:pt idx="22">
                  <c:v>0.91818181818181976</c:v>
                </c:pt>
                <c:pt idx="23">
                  <c:v>1.3181818181818201</c:v>
                </c:pt>
                <c:pt idx="24">
                  <c:v>1.1181818181818208</c:v>
                </c:pt>
                <c:pt idx="25">
                  <c:v>-1.0818181818181802</c:v>
                </c:pt>
                <c:pt idx="26">
                  <c:v>1.9181818181818198</c:v>
                </c:pt>
                <c:pt idx="27">
                  <c:v>1.9181818181818198</c:v>
                </c:pt>
                <c:pt idx="28">
                  <c:v>6.3181818181818201</c:v>
                </c:pt>
                <c:pt idx="29">
                  <c:v>4.5181818181818194</c:v>
                </c:pt>
                <c:pt idx="30">
                  <c:v>7.7181818181818187</c:v>
                </c:pt>
                <c:pt idx="31">
                  <c:v>2.9181818181818198</c:v>
                </c:pt>
                <c:pt idx="32">
                  <c:v>7.7181818181818187</c:v>
                </c:pt>
                <c:pt idx="33">
                  <c:v>1.1181818181818208</c:v>
                </c:pt>
                <c:pt idx="34">
                  <c:v>0.11818181818182083</c:v>
                </c:pt>
                <c:pt idx="35">
                  <c:v>4.1181818181818208</c:v>
                </c:pt>
                <c:pt idx="36">
                  <c:v>5.7181818181818187</c:v>
                </c:pt>
                <c:pt idx="37">
                  <c:v>5.3181818181818201</c:v>
                </c:pt>
                <c:pt idx="38">
                  <c:v>3.7181818181818187</c:v>
                </c:pt>
                <c:pt idx="39">
                  <c:v>6.1181818181818208</c:v>
                </c:pt>
                <c:pt idx="40">
                  <c:v>7.1181818181818208</c:v>
                </c:pt>
                <c:pt idx="41">
                  <c:v>4.9181818181818215</c:v>
                </c:pt>
                <c:pt idx="42">
                  <c:v>5.1181818181818208</c:v>
                </c:pt>
                <c:pt idx="43">
                  <c:v>6.1181818181818208</c:v>
                </c:pt>
              </c:numCache>
            </c:numRef>
          </c:val>
          <c:extLst>
            <c:ext xmlns:c16="http://schemas.microsoft.com/office/drawing/2014/chart" uri="{C3380CC4-5D6E-409C-BE32-E72D297353CC}">
              <c16:uniqueId val="{00000001-5153-439F-B6BD-CABAD1B12C72}"/>
            </c:ext>
          </c:extLst>
        </c:ser>
        <c:dLbls>
          <c:showLegendKey val="0"/>
          <c:showVal val="0"/>
          <c:showCatName val="0"/>
          <c:showSerName val="0"/>
          <c:showPercent val="0"/>
          <c:showBubbleSize val="0"/>
        </c:dLbls>
        <c:gapWidth val="219"/>
        <c:overlap val="-27"/>
        <c:axId val="589240328"/>
        <c:axId val="589246472"/>
      </c:barChart>
      <c:catAx>
        <c:axId val="589240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246472"/>
        <c:crosses val="autoZero"/>
        <c:auto val="1"/>
        <c:lblAlgn val="ctr"/>
        <c:lblOffset val="100"/>
        <c:tickLblSkip val="4"/>
        <c:tickMarkSkip val="4"/>
        <c:noMultiLvlLbl val="0"/>
      </c:catAx>
      <c:valAx>
        <c:axId val="589246472"/>
        <c:scaling>
          <c:orientation val="minMax"/>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589240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Kuwait (ET)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ET</c:v>
          </c:tx>
          <c:spPr>
            <a:solidFill>
              <a:schemeClr val="accent1"/>
            </a:solidFill>
            <a:ln>
              <a:noFill/>
            </a:ln>
            <a:effectLst/>
          </c:spPr>
          <c:invertIfNegative val="0"/>
          <c:cat>
            <c:numRef>
              <c:f>'Anomalies_notNormalized WBGT&amp;ET'!$B$75:$AS$75</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'Anomalies_notNormalized WBGT&amp;ET'!$B$63:$AS$63</c:f>
              <c:numCache>
                <c:formatCode>General</c:formatCode>
                <c:ptCount val="44"/>
                <c:pt idx="0">
                  <c:v>-0.86818181818181372</c:v>
                </c:pt>
                <c:pt idx="1">
                  <c:v>-1.068181818181813</c:v>
                </c:pt>
                <c:pt idx="2">
                  <c:v>0.53181818181818485</c:v>
                </c:pt>
                <c:pt idx="3">
                  <c:v>0.33181818181818556</c:v>
                </c:pt>
                <c:pt idx="4">
                  <c:v>-0.66818181818181444</c:v>
                </c:pt>
                <c:pt idx="5">
                  <c:v>0.13181818181818628</c:v>
                </c:pt>
                <c:pt idx="6">
                  <c:v>-6.8181818181813014E-2</c:v>
                </c:pt>
                <c:pt idx="7">
                  <c:v>0.7318181818181877</c:v>
                </c:pt>
                <c:pt idx="8">
                  <c:v>0.7318181818181877</c:v>
                </c:pt>
                <c:pt idx="9">
                  <c:v>-0.46818181818181515</c:v>
                </c:pt>
                <c:pt idx="10">
                  <c:v>-0.2681818181818123</c:v>
                </c:pt>
                <c:pt idx="11">
                  <c:v>-1.8681818181818137</c:v>
                </c:pt>
                <c:pt idx="12">
                  <c:v>-2.4681818181818151</c:v>
                </c:pt>
                <c:pt idx="13">
                  <c:v>-1.2681818181818123</c:v>
                </c:pt>
                <c:pt idx="14">
                  <c:v>-0.46818181818181515</c:v>
                </c:pt>
                <c:pt idx="15">
                  <c:v>-1.068181818181813</c:v>
                </c:pt>
                <c:pt idx="16">
                  <c:v>0.7318181818181877</c:v>
                </c:pt>
                <c:pt idx="17">
                  <c:v>0.13181818181818628</c:v>
                </c:pt>
                <c:pt idx="18">
                  <c:v>0.53181818181818485</c:v>
                </c:pt>
                <c:pt idx="19">
                  <c:v>0.53181818181818485</c:v>
                </c:pt>
                <c:pt idx="20">
                  <c:v>0.13181818181818628</c:v>
                </c:pt>
                <c:pt idx="21">
                  <c:v>0.53181818181818485</c:v>
                </c:pt>
                <c:pt idx="22">
                  <c:v>0.13181818181818628</c:v>
                </c:pt>
                <c:pt idx="23">
                  <c:v>0.33181818181818556</c:v>
                </c:pt>
                <c:pt idx="24">
                  <c:v>-6.8181818181813014E-2</c:v>
                </c:pt>
                <c:pt idx="25">
                  <c:v>-0.2681818181818123</c:v>
                </c:pt>
                <c:pt idx="26">
                  <c:v>0.7318181818181877</c:v>
                </c:pt>
                <c:pt idx="27">
                  <c:v>0.53181818181818485</c:v>
                </c:pt>
                <c:pt idx="28">
                  <c:v>0.13181818181818628</c:v>
                </c:pt>
                <c:pt idx="29">
                  <c:v>0.33181818181818556</c:v>
                </c:pt>
                <c:pt idx="30">
                  <c:v>-6.8181818181813014E-2</c:v>
                </c:pt>
                <c:pt idx="31">
                  <c:v>-6.8181818181813014E-2</c:v>
                </c:pt>
                <c:pt idx="32">
                  <c:v>-6.8181818181813014E-2</c:v>
                </c:pt>
                <c:pt idx="33">
                  <c:v>-1.068181818181813</c:v>
                </c:pt>
                <c:pt idx="34">
                  <c:v>0.53181818181818485</c:v>
                </c:pt>
                <c:pt idx="35">
                  <c:v>0.7318181818181877</c:v>
                </c:pt>
                <c:pt idx="36">
                  <c:v>0.53181818181818485</c:v>
                </c:pt>
                <c:pt idx="37">
                  <c:v>0.7318181818181877</c:v>
                </c:pt>
                <c:pt idx="38">
                  <c:v>0.53181818181818485</c:v>
                </c:pt>
                <c:pt idx="39">
                  <c:v>0.7318181818181877</c:v>
                </c:pt>
                <c:pt idx="40">
                  <c:v>0.53181818181818485</c:v>
                </c:pt>
                <c:pt idx="41">
                  <c:v>0.7318181818181877</c:v>
                </c:pt>
                <c:pt idx="42">
                  <c:v>-6.8181818181813014E-2</c:v>
                </c:pt>
                <c:pt idx="43">
                  <c:v>-6.8181818181813014E-2</c:v>
                </c:pt>
              </c:numCache>
            </c:numRef>
          </c:val>
          <c:extLst>
            <c:ext xmlns:c16="http://schemas.microsoft.com/office/drawing/2014/chart" uri="{C3380CC4-5D6E-409C-BE32-E72D297353CC}">
              <c16:uniqueId val="{00000001-A54B-4805-9661-45DEA8C0A7C5}"/>
            </c:ext>
          </c:extLst>
        </c:ser>
        <c:dLbls>
          <c:showLegendKey val="0"/>
          <c:showVal val="0"/>
          <c:showCatName val="0"/>
          <c:showSerName val="0"/>
          <c:showPercent val="0"/>
          <c:showBubbleSize val="0"/>
        </c:dLbls>
        <c:gapWidth val="219"/>
        <c:overlap val="-27"/>
        <c:axId val="62165000"/>
        <c:axId val="62168584"/>
      </c:barChart>
      <c:catAx>
        <c:axId val="6216500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68584"/>
        <c:crosses val="autoZero"/>
        <c:auto val="1"/>
        <c:lblAlgn val="ctr"/>
        <c:lblOffset val="100"/>
        <c:tickLblSkip val="4"/>
        <c:tickMarkSkip val="4"/>
        <c:noMultiLvlLbl val="0"/>
      </c:catAx>
      <c:valAx>
        <c:axId val="62168584"/>
        <c:scaling>
          <c:orientation val="minMax"/>
          <c:max val="10"/>
          <c:min val="-10"/>
        </c:scaling>
        <c:delete val="0"/>
        <c:axPos val="l"/>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62165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Abu Dhabi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5"/>
              </a:solidFill>
              <a:round/>
            </a:ln>
            <a:effectLst/>
          </c:spPr>
          <c:marker>
            <c:symbol val="circle"/>
            <c:size val="5"/>
            <c:spPr>
              <a:solidFill>
                <a:schemeClr val="accent5"/>
              </a:solidFill>
              <a:ln w="9525">
                <a:no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RH_Anomalies'!$B$45:$AS$45</c:f>
              <c:numCache>
                <c:formatCode>General</c:formatCode>
                <c:ptCount val="44"/>
                <c:pt idx="0">
                  <c:v>-0.91194450261951243</c:v>
                </c:pt>
                <c:pt idx="1">
                  <c:v>-1.2652728210346551</c:v>
                </c:pt>
                <c:pt idx="2">
                  <c:v>-1.5113191656573921</c:v>
                </c:pt>
                <c:pt idx="3">
                  <c:v>-1.0735953254568833</c:v>
                </c:pt>
                <c:pt idx="4">
                  <c:v>-1.8854591829537029</c:v>
                </c:pt>
                <c:pt idx="5">
                  <c:v>-0.72145851171741837</c:v>
                </c:pt>
                <c:pt idx="6">
                  <c:v>-0.21492433285474657</c:v>
                </c:pt>
                <c:pt idx="7">
                  <c:v>-0.42326779562795952</c:v>
                </c:pt>
                <c:pt idx="8">
                  <c:v>-0.56710392500916817</c:v>
                </c:pt>
                <c:pt idx="9">
                  <c:v>-0.79786830997949654</c:v>
                </c:pt>
                <c:pt idx="10">
                  <c:v>-0.62062727126421546</c:v>
                </c:pt>
                <c:pt idx="11">
                  <c:v>-2.7196684713271027</c:v>
                </c:pt>
                <c:pt idx="12">
                  <c:v>-1.4155571673777134</c:v>
                </c:pt>
                <c:pt idx="13">
                  <c:v>-0.88898255929194636</c:v>
                </c:pt>
                <c:pt idx="14">
                  <c:v>-1.0087407319904373</c:v>
                </c:pt>
                <c:pt idx="15">
                  <c:v>-1.099858755868913</c:v>
                </c:pt>
                <c:pt idx="16">
                  <c:v>0.46742535695388931</c:v>
                </c:pt>
                <c:pt idx="17">
                  <c:v>-0.78112559327484821</c:v>
                </c:pt>
                <c:pt idx="18">
                  <c:v>1.1299246040294308</c:v>
                </c:pt>
                <c:pt idx="19">
                  <c:v>0.69419750925691437</c:v>
                </c:pt>
                <c:pt idx="20">
                  <c:v>-9.4320657366329191E-2</c:v>
                </c:pt>
                <c:pt idx="21">
                  <c:v>0.3359547058753255</c:v>
                </c:pt>
                <c:pt idx="22">
                  <c:v>5.4044951246625367E-2</c:v>
                </c:pt>
                <c:pt idx="23">
                  <c:v>9.3860331882279782E-2</c:v>
                </c:pt>
                <c:pt idx="24">
                  <c:v>-4.309979638741343E-2</c:v>
                </c:pt>
                <c:pt idx="25">
                  <c:v>0.14446971316490806</c:v>
                </c:pt>
                <c:pt idx="26">
                  <c:v>0.71404669380132735</c:v>
                </c:pt>
                <c:pt idx="27">
                  <c:v>0.80374296447651206</c:v>
                </c:pt>
                <c:pt idx="28">
                  <c:v>0.35050565790729132</c:v>
                </c:pt>
                <c:pt idx="29">
                  <c:v>0.25201842295651344</c:v>
                </c:pt>
                <c:pt idx="30">
                  <c:v>1.1972729274506817</c:v>
                </c:pt>
                <c:pt idx="31">
                  <c:v>0.85292933436715901</c:v>
                </c:pt>
                <c:pt idx="32">
                  <c:v>1.1972729274506817</c:v>
                </c:pt>
                <c:pt idx="33">
                  <c:v>-0.24832924218881897</c:v>
                </c:pt>
                <c:pt idx="34">
                  <c:v>0.19899457760563227</c:v>
                </c:pt>
                <c:pt idx="35">
                  <c:v>1.3413380471708312</c:v>
                </c:pt>
                <c:pt idx="36">
                  <c:v>0.80028797837363341</c:v>
                </c:pt>
                <c:pt idx="37">
                  <c:v>1.3879904250690613</c:v>
                </c:pt>
                <c:pt idx="38">
                  <c:v>1.2264163517408979</c:v>
                </c:pt>
                <c:pt idx="39">
                  <c:v>1.0029846903712853</c:v>
                </c:pt>
                <c:pt idx="40">
                  <c:v>1.0610048029525092</c:v>
                </c:pt>
                <c:pt idx="41">
                  <c:v>1.3765862029144902</c:v>
                </c:pt>
                <c:pt idx="42">
                  <c:v>0.58622730625902253</c:v>
                </c:pt>
                <c:pt idx="43">
                  <c:v>1.0230276359717252</c:v>
                </c:pt>
              </c:numCache>
            </c:numRef>
          </c:val>
          <c:smooth val="0"/>
          <c:extLst>
            <c:ext xmlns:c16="http://schemas.microsoft.com/office/drawing/2014/chart" uri="{C3380CC4-5D6E-409C-BE32-E72D297353CC}">
              <c16:uniqueId val="{00000000-6174-4A34-A893-520DBCAC6490}"/>
            </c:ext>
          </c:extLst>
        </c:ser>
        <c:ser>
          <c:idx val="1"/>
          <c:order val="1"/>
          <c:tx>
            <c:v>RH</c:v>
          </c:tx>
          <c:spPr>
            <a:ln w="28575" cap="rnd">
              <a:solidFill>
                <a:schemeClr val="bg1">
                  <a:lumMod val="50000"/>
                </a:schemeClr>
              </a:solidFill>
              <a:round/>
            </a:ln>
            <a:effectLst/>
          </c:spPr>
          <c:marker>
            <c:symbol val="circle"/>
            <c:size val="5"/>
            <c:spPr>
              <a:solidFill>
                <a:schemeClr val="bg1">
                  <a:lumMod val="50000"/>
                </a:schemeClr>
              </a:solidFill>
              <a:ln w="9525">
                <a:noFill/>
              </a:ln>
              <a:effectLst/>
            </c:spPr>
          </c:marker>
          <c:val>
            <c:numRef>
              <c:f>'T and RH_Anomalies'!$B$67:$AS$67</c:f>
              <c:numCache>
                <c:formatCode>General</c:formatCode>
                <c:ptCount val="44"/>
                <c:pt idx="0">
                  <c:v>1.2895651651594842</c:v>
                </c:pt>
                <c:pt idx="1">
                  <c:v>0.73253495938338486</c:v>
                </c:pt>
                <c:pt idx="2">
                  <c:v>2.0125056033689188</c:v>
                </c:pt>
                <c:pt idx="3">
                  <c:v>1.7486002221995309</c:v>
                </c:pt>
                <c:pt idx="4">
                  <c:v>0.58462801194836023</c:v>
                </c:pt>
                <c:pt idx="5">
                  <c:v>0.17662785841589781</c:v>
                </c:pt>
                <c:pt idx="6">
                  <c:v>-0.68440767521880497</c:v>
                </c:pt>
                <c:pt idx="7">
                  <c:v>-6.8733530856793859E-2</c:v>
                </c:pt>
                <c:pt idx="8">
                  <c:v>1.3544214899272613</c:v>
                </c:pt>
                <c:pt idx="9">
                  <c:v>0.39568179380237578</c:v>
                </c:pt>
                <c:pt idx="10">
                  <c:v>1.4140366589215267</c:v>
                </c:pt>
                <c:pt idx="11">
                  <c:v>2.0061940946793264</c:v>
                </c:pt>
                <c:pt idx="12">
                  <c:v>-0.32382806971894396</c:v>
                </c:pt>
                <c:pt idx="13">
                  <c:v>0.96689375029809688</c:v>
                </c:pt>
                <c:pt idx="14">
                  <c:v>0.65773532829302173</c:v>
                </c:pt>
                <c:pt idx="15">
                  <c:v>0.33578457235049242</c:v>
                </c:pt>
                <c:pt idx="16">
                  <c:v>-0.55476862308169528</c:v>
                </c:pt>
                <c:pt idx="17">
                  <c:v>1.5996850329476868</c:v>
                </c:pt>
                <c:pt idx="18">
                  <c:v>-0.82033866679505496</c:v>
                </c:pt>
                <c:pt idx="19">
                  <c:v>-0.76346276744572761</c:v>
                </c:pt>
                <c:pt idx="20">
                  <c:v>-0.58261651731334896</c:v>
                </c:pt>
                <c:pt idx="21">
                  <c:v>-1.0315393768910304</c:v>
                </c:pt>
                <c:pt idx="22">
                  <c:v>0.86730923809046834</c:v>
                </c:pt>
                <c:pt idx="23">
                  <c:v>0.2685735562510308</c:v>
                </c:pt>
                <c:pt idx="24">
                  <c:v>-0.57240860069115884</c:v>
                </c:pt>
                <c:pt idx="25">
                  <c:v>-0.1803382424459605</c:v>
                </c:pt>
                <c:pt idx="26">
                  <c:v>-0.52323022346568604</c:v>
                </c:pt>
                <c:pt idx="27">
                  <c:v>0.5755853165651017</c:v>
                </c:pt>
                <c:pt idx="28">
                  <c:v>-0.6417854223135897</c:v>
                </c:pt>
                <c:pt idx="29">
                  <c:v>0.18734627722381833</c:v>
                </c:pt>
                <c:pt idx="30">
                  <c:v>-1.6191699345168558</c:v>
                </c:pt>
                <c:pt idx="31">
                  <c:v>-0.45564015949331749</c:v>
                </c:pt>
                <c:pt idx="32">
                  <c:v>-1.6191699345168558</c:v>
                </c:pt>
                <c:pt idx="33">
                  <c:v>-4.5164070360057061E-2</c:v>
                </c:pt>
                <c:pt idx="34">
                  <c:v>-5.9518966404340616E-2</c:v>
                </c:pt>
                <c:pt idx="35">
                  <c:v>-2.3981622364641502</c:v>
                </c:pt>
                <c:pt idx="36">
                  <c:v>-0.65826868705388353</c:v>
                </c:pt>
                <c:pt idx="37">
                  <c:v>-1.1506633602575365</c:v>
                </c:pt>
                <c:pt idx="38">
                  <c:v>-1.1270913472498683</c:v>
                </c:pt>
                <c:pt idx="39">
                  <c:v>-0.11039348714190442</c:v>
                </c:pt>
                <c:pt idx="40">
                  <c:v>-0.11603453629423909</c:v>
                </c:pt>
                <c:pt idx="41">
                  <c:v>-4.2824268675452019E-2</c:v>
                </c:pt>
                <c:pt idx="42">
                  <c:v>-1.1019746397118777</c:v>
                </c:pt>
                <c:pt idx="43">
                  <c:v>7.7824414552437368E-2</c:v>
                </c:pt>
              </c:numCache>
            </c:numRef>
          </c:val>
          <c:smooth val="0"/>
          <c:extLst>
            <c:ext xmlns:c16="http://schemas.microsoft.com/office/drawing/2014/chart" uri="{C3380CC4-5D6E-409C-BE32-E72D297353CC}">
              <c16:uniqueId val="{00000001-6174-4A34-A893-520DBCAC6490}"/>
            </c:ext>
          </c:extLst>
        </c:ser>
        <c:dLbls>
          <c:showLegendKey val="0"/>
          <c:showVal val="0"/>
          <c:showCatName val="0"/>
          <c:showSerName val="0"/>
          <c:showPercent val="0"/>
          <c:showBubbleSize val="0"/>
        </c:dLbls>
        <c:marker val="1"/>
        <c:smooth val="0"/>
        <c:axId val="1283040736"/>
        <c:axId val="1283057056"/>
      </c:lineChart>
      <c:catAx>
        <c:axId val="1283040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57056"/>
        <c:crosses val="autoZero"/>
        <c:auto val="1"/>
        <c:lblAlgn val="ctr"/>
        <c:lblOffset val="100"/>
        <c:tickLblSkip val="4"/>
        <c:tickMarkSkip val="4"/>
        <c:noMultiLvlLbl val="0"/>
      </c:catAx>
      <c:valAx>
        <c:axId val="128305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4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RH_Anomalies'!$B$46:$AS$46</c:f>
              <c:numCache>
                <c:formatCode>General</c:formatCode>
                <c:ptCount val="44"/>
                <c:pt idx="0">
                  <c:v>-0.79915273201468962</c:v>
                </c:pt>
                <c:pt idx="1">
                  <c:v>-1.1620518677076956</c:v>
                </c:pt>
                <c:pt idx="2">
                  <c:v>-1.9876488305409474</c:v>
                </c:pt>
                <c:pt idx="3">
                  <c:v>-1.7478890726128975</c:v>
                </c:pt>
                <c:pt idx="4">
                  <c:v>-1.6353166404974162</c:v>
                </c:pt>
                <c:pt idx="5">
                  <c:v>-0.56472552275368126</c:v>
                </c:pt>
                <c:pt idx="6">
                  <c:v>-1.2865729191867397</c:v>
                </c:pt>
                <c:pt idx="7">
                  <c:v>-0.54405434653931584</c:v>
                </c:pt>
                <c:pt idx="8">
                  <c:v>-0.14817516622817437</c:v>
                </c:pt>
                <c:pt idx="9">
                  <c:v>-0.65369732837573613</c:v>
                </c:pt>
                <c:pt idx="10">
                  <c:v>-1.2518132011663745</c:v>
                </c:pt>
                <c:pt idx="11">
                  <c:v>-1.4526660627518957</c:v>
                </c:pt>
                <c:pt idx="12">
                  <c:v>-1.5839682091884033</c:v>
                </c:pt>
                <c:pt idx="13">
                  <c:v>-0.71179449694398766</c:v>
                </c:pt>
                <c:pt idx="14">
                  <c:v>-0.38510362556177252</c:v>
                </c:pt>
                <c:pt idx="15">
                  <c:v>-0.17184050811804683</c:v>
                </c:pt>
                <c:pt idx="16">
                  <c:v>0.57416730298768492</c:v>
                </c:pt>
                <c:pt idx="17">
                  <c:v>-0.57591697197884495</c:v>
                </c:pt>
                <c:pt idx="18">
                  <c:v>0.75688259612965147</c:v>
                </c:pt>
                <c:pt idx="19">
                  <c:v>0.32038479724001917</c:v>
                </c:pt>
                <c:pt idx="20">
                  <c:v>0.47841440240817024</c:v>
                </c:pt>
                <c:pt idx="21">
                  <c:v>0.20238058618294907</c:v>
                </c:pt>
                <c:pt idx="22">
                  <c:v>-0.21598072285306674</c:v>
                </c:pt>
                <c:pt idx="23">
                  <c:v>0.41758516552001379</c:v>
                </c:pt>
                <c:pt idx="24">
                  <c:v>-0.40264689094797912</c:v>
                </c:pt>
                <c:pt idx="25">
                  <c:v>-0.52720137871518624</c:v>
                </c:pt>
                <c:pt idx="26">
                  <c:v>0.11953085706455618</c:v>
                </c:pt>
                <c:pt idx="27">
                  <c:v>0.59302752669154146</c:v>
                </c:pt>
                <c:pt idx="28">
                  <c:v>0.49875553010066587</c:v>
                </c:pt>
                <c:pt idx="29">
                  <c:v>0.14171745214566939</c:v>
                </c:pt>
                <c:pt idx="30">
                  <c:v>1.6119078069061687</c:v>
                </c:pt>
                <c:pt idx="31">
                  <c:v>-1.1046476931769677E-2</c:v>
                </c:pt>
                <c:pt idx="32">
                  <c:v>1.6119078069061687</c:v>
                </c:pt>
                <c:pt idx="33">
                  <c:v>1.2455997877047738E-2</c:v>
                </c:pt>
                <c:pt idx="34">
                  <c:v>-0.27229929660903041</c:v>
                </c:pt>
                <c:pt idx="35">
                  <c:v>0.82669756581414677</c:v>
                </c:pt>
                <c:pt idx="36">
                  <c:v>0.82060784700870215</c:v>
                </c:pt>
                <c:pt idx="37">
                  <c:v>1.5031201468927604</c:v>
                </c:pt>
                <c:pt idx="38">
                  <c:v>0.89901378557122813</c:v>
                </c:pt>
                <c:pt idx="39">
                  <c:v>1.2937421104155964</c:v>
                </c:pt>
                <c:pt idx="40">
                  <c:v>1.6113480187269218</c:v>
                </c:pt>
                <c:pt idx="41">
                  <c:v>1.2539464559618925</c:v>
                </c:pt>
                <c:pt idx="42">
                  <c:v>1.0927242245691404</c:v>
                </c:pt>
                <c:pt idx="43">
                  <c:v>1.4512442851027216</c:v>
                </c:pt>
              </c:numCache>
            </c:numRef>
          </c:val>
          <c:smooth val="0"/>
          <c:extLst>
            <c:ext xmlns:c16="http://schemas.microsoft.com/office/drawing/2014/chart" uri="{C3380CC4-5D6E-409C-BE32-E72D297353CC}">
              <c16:uniqueId val="{00000000-975F-4341-B70A-ECA2B0B617D0}"/>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RH_Anomalies'!$B$68:$AS$68</c:f>
              <c:numCache>
                <c:formatCode>General</c:formatCode>
                <c:ptCount val="44"/>
                <c:pt idx="0">
                  <c:v>0.41636472916211587</c:v>
                </c:pt>
                <c:pt idx="1">
                  <c:v>0.51327278139302956</c:v>
                </c:pt>
                <c:pt idx="2">
                  <c:v>2.160695101425564</c:v>
                </c:pt>
                <c:pt idx="3">
                  <c:v>2.0714376210028225</c:v>
                </c:pt>
                <c:pt idx="4">
                  <c:v>0.32566891210365356</c:v>
                </c:pt>
                <c:pt idx="5">
                  <c:v>1.1152020955499073</c:v>
                </c:pt>
                <c:pt idx="6">
                  <c:v>1.4689610396655077</c:v>
                </c:pt>
                <c:pt idx="7">
                  <c:v>-5.1313195842737566E-2</c:v>
                </c:pt>
                <c:pt idx="8">
                  <c:v>-0.59595184278741131</c:v>
                </c:pt>
                <c:pt idx="9">
                  <c:v>-0.40322007516135822</c:v>
                </c:pt>
                <c:pt idx="10">
                  <c:v>-5.3273548644360506E-2</c:v>
                </c:pt>
                <c:pt idx="11">
                  <c:v>1.6513321217885955</c:v>
                </c:pt>
                <c:pt idx="12">
                  <c:v>1.3906557012016068</c:v>
                </c:pt>
                <c:pt idx="13">
                  <c:v>-0.32412467130032036</c:v>
                </c:pt>
                <c:pt idx="14">
                  <c:v>0.46992310218722566</c:v>
                </c:pt>
                <c:pt idx="15">
                  <c:v>1.1832501805511577</c:v>
                </c:pt>
                <c:pt idx="16">
                  <c:v>-2.791230371732353E-2</c:v>
                </c:pt>
                <c:pt idx="17">
                  <c:v>0.65244957516900159</c:v>
                </c:pt>
                <c:pt idx="18">
                  <c:v>-0.59999346190257496</c:v>
                </c:pt>
                <c:pt idx="19">
                  <c:v>0.63323840907094286</c:v>
                </c:pt>
                <c:pt idx="20">
                  <c:v>0.20586644482736041</c:v>
                </c:pt>
                <c:pt idx="21">
                  <c:v>0.82027170255107895</c:v>
                </c:pt>
                <c:pt idx="22">
                  <c:v>1.1847263937086847</c:v>
                </c:pt>
                <c:pt idx="23">
                  <c:v>-0.84084443690325583</c:v>
                </c:pt>
                <c:pt idx="24">
                  <c:v>-0.44222803665615767</c:v>
                </c:pt>
                <c:pt idx="25">
                  <c:v>-0.31919246832630516</c:v>
                </c:pt>
                <c:pt idx="26">
                  <c:v>-1.2498409465106544</c:v>
                </c:pt>
                <c:pt idx="27">
                  <c:v>-0.10926233181862537</c:v>
                </c:pt>
                <c:pt idx="28">
                  <c:v>-0.36999362480258752</c:v>
                </c:pt>
                <c:pt idx="29">
                  <c:v>-0.56318816582966602</c:v>
                </c:pt>
                <c:pt idx="30">
                  <c:v>-0.82128558375888272</c:v>
                </c:pt>
                <c:pt idx="31">
                  <c:v>0.48294000018087152</c:v>
                </c:pt>
                <c:pt idx="32">
                  <c:v>-0.82128558375888272</c:v>
                </c:pt>
                <c:pt idx="33">
                  <c:v>4.2807974311783979E-3</c:v>
                </c:pt>
                <c:pt idx="34">
                  <c:v>0.67009177919075757</c:v>
                </c:pt>
                <c:pt idx="35">
                  <c:v>-0.55515057366407672</c:v>
                </c:pt>
                <c:pt idx="36">
                  <c:v>-0.37142807666684413</c:v>
                </c:pt>
                <c:pt idx="37">
                  <c:v>-1.3246019166071912</c:v>
                </c:pt>
                <c:pt idx="38">
                  <c:v>0.20753204059391361</c:v>
                </c:pt>
                <c:pt idx="39">
                  <c:v>-1.2182091948391605</c:v>
                </c:pt>
                <c:pt idx="40">
                  <c:v>-1.5595611500814643</c:v>
                </c:pt>
                <c:pt idx="41">
                  <c:v>-1.6848872767876477</c:v>
                </c:pt>
                <c:pt idx="42">
                  <c:v>-1.2726173616227194</c:v>
                </c:pt>
                <c:pt idx="43">
                  <c:v>-2.0487947007648164</c:v>
                </c:pt>
              </c:numCache>
            </c:numRef>
          </c:val>
          <c:smooth val="0"/>
          <c:extLst>
            <c:ext xmlns:c16="http://schemas.microsoft.com/office/drawing/2014/chart" uri="{C3380CC4-5D6E-409C-BE32-E72D297353CC}">
              <c16:uniqueId val="{00000001-975F-4341-B70A-ECA2B0B617D0}"/>
            </c:ext>
          </c:extLst>
        </c:ser>
        <c:dLbls>
          <c:showLegendKey val="0"/>
          <c:showVal val="0"/>
          <c:showCatName val="0"/>
          <c:showSerName val="0"/>
          <c:showPercent val="0"/>
          <c:showBubbleSize val="0"/>
        </c:dLbls>
        <c:marker val="1"/>
        <c:smooth val="0"/>
        <c:axId val="1283115136"/>
        <c:axId val="1283114656"/>
      </c:lineChart>
      <c:catAx>
        <c:axId val="128311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4656"/>
        <c:crosses val="autoZero"/>
        <c:auto val="1"/>
        <c:lblAlgn val="ctr"/>
        <c:lblOffset val="100"/>
        <c:noMultiLvlLbl val="0"/>
      </c:catAx>
      <c:valAx>
        <c:axId val="128311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RH_Anomalies'!$B$47:$AS$47</c:f>
              <c:numCache>
                <c:formatCode>General</c:formatCode>
                <c:ptCount val="44"/>
                <c:pt idx="0">
                  <c:v>-0.7089557452494033</c:v>
                </c:pt>
                <c:pt idx="1">
                  <c:v>-0.79830551700572583</c:v>
                </c:pt>
                <c:pt idx="2">
                  <c:v>-1.6111240518616421</c:v>
                </c:pt>
                <c:pt idx="3">
                  <c:v>-1.7206377502137618</c:v>
                </c:pt>
                <c:pt idx="4">
                  <c:v>-1.3368300343714556</c:v>
                </c:pt>
                <c:pt idx="5">
                  <c:v>-0.45489161164663761</c:v>
                </c:pt>
                <c:pt idx="6">
                  <c:v>-6.2999096938625238E-2</c:v>
                </c:pt>
                <c:pt idx="7">
                  <c:v>-0.55761506272133399</c:v>
                </c:pt>
                <c:pt idx="8">
                  <c:v>-0.62625759866605535</c:v>
                </c:pt>
                <c:pt idx="9">
                  <c:v>-0.20427402601165523</c:v>
                </c:pt>
                <c:pt idx="10">
                  <c:v>-1.1030997512344523</c:v>
                </c:pt>
                <c:pt idx="11">
                  <c:v>-0.87800092993955803</c:v>
                </c:pt>
                <c:pt idx="12">
                  <c:v>-1.7576532058612244</c:v>
                </c:pt>
                <c:pt idx="13">
                  <c:v>-0.70202911170792781</c:v>
                </c:pt>
                <c:pt idx="14">
                  <c:v>1.0544437482760525</c:v>
                </c:pt>
                <c:pt idx="15">
                  <c:v>-0.16299370481210448</c:v>
                </c:pt>
                <c:pt idx="16">
                  <c:v>-8.1393991044301332E-3</c:v>
                </c:pt>
                <c:pt idx="17">
                  <c:v>-1.6143995580392621</c:v>
                </c:pt>
                <c:pt idx="18">
                  <c:v>3.2492528380776806E-2</c:v>
                </c:pt>
                <c:pt idx="19">
                  <c:v>-0.1954715223793827</c:v>
                </c:pt>
                <c:pt idx="20">
                  <c:v>-0.1690997849288785</c:v>
                </c:pt>
                <c:pt idx="21">
                  <c:v>1.0361232720853417</c:v>
                </c:pt>
                <c:pt idx="22">
                  <c:v>-0.21194966608521315</c:v>
                </c:pt>
                <c:pt idx="23">
                  <c:v>0.72256118975045391</c:v>
                </c:pt>
                <c:pt idx="24">
                  <c:v>-0.53984013158682786</c:v>
                </c:pt>
                <c:pt idx="25">
                  <c:v>0.20935085732873596</c:v>
                </c:pt>
                <c:pt idx="26">
                  <c:v>0.81549277781840956</c:v>
                </c:pt>
                <c:pt idx="27">
                  <c:v>2.4247556704027531</c:v>
                </c:pt>
                <c:pt idx="28">
                  <c:v>0.63293752754583288</c:v>
                </c:pt>
                <c:pt idx="29">
                  <c:v>-0.76347335950327178</c:v>
                </c:pt>
                <c:pt idx="30">
                  <c:v>2.0417673900649542</c:v>
                </c:pt>
                <c:pt idx="31">
                  <c:v>-0.80540207441716227</c:v>
                </c:pt>
                <c:pt idx="32">
                  <c:v>2.0417673900649542</c:v>
                </c:pt>
                <c:pt idx="33">
                  <c:v>0.26339111965842793</c:v>
                </c:pt>
                <c:pt idx="34">
                  <c:v>0.47225103216968306</c:v>
                </c:pt>
                <c:pt idx="35">
                  <c:v>0.29187796212192052</c:v>
                </c:pt>
                <c:pt idx="36">
                  <c:v>0.2679287577386163</c:v>
                </c:pt>
                <c:pt idx="37">
                  <c:v>0.9069598904281132</c:v>
                </c:pt>
                <c:pt idx="38">
                  <c:v>1.0599372081247922</c:v>
                </c:pt>
                <c:pt idx="39">
                  <c:v>0.47866342242047422</c:v>
                </c:pt>
                <c:pt idx="40">
                  <c:v>1.6487144741923105</c:v>
                </c:pt>
                <c:pt idx="41">
                  <c:v>-0.10185688507097602</c:v>
                </c:pt>
                <c:pt idx="42">
                  <c:v>0.12972363752692778</c:v>
                </c:pt>
                <c:pt idx="43">
                  <c:v>0.56415972325725761</c:v>
                </c:pt>
              </c:numCache>
            </c:numRef>
          </c:val>
          <c:smooth val="0"/>
          <c:extLst>
            <c:ext xmlns:c16="http://schemas.microsoft.com/office/drawing/2014/chart" uri="{C3380CC4-5D6E-409C-BE32-E72D297353CC}">
              <c16:uniqueId val="{00000000-38A6-4236-92BE-09E74BBC3A3C}"/>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RH_Anomalies'!$B$69:$AS$69</c:f>
              <c:numCache>
                <c:formatCode>General</c:formatCode>
                <c:ptCount val="44"/>
                <c:pt idx="0">
                  <c:v>-0.55336899431593845</c:v>
                </c:pt>
                <c:pt idx="1">
                  <c:v>-0.27403701018750376</c:v>
                </c:pt>
                <c:pt idx="2">
                  <c:v>0.90291756258833589</c:v>
                </c:pt>
                <c:pt idx="3">
                  <c:v>1.0417544627088404</c:v>
                </c:pt>
                <c:pt idx="4">
                  <c:v>-0.12553931937138957</c:v>
                </c:pt>
                <c:pt idx="5">
                  <c:v>-0.91747354382602031</c:v>
                </c:pt>
                <c:pt idx="6">
                  <c:v>-0.16547818939198936</c:v>
                </c:pt>
                <c:pt idx="7">
                  <c:v>-0.77150948135374209</c:v>
                </c:pt>
                <c:pt idx="8">
                  <c:v>-0.25675555738830746</c:v>
                </c:pt>
                <c:pt idx="9">
                  <c:v>-0.6161309145366326</c:v>
                </c:pt>
                <c:pt idx="10">
                  <c:v>-2.4430583432749474E-2</c:v>
                </c:pt>
                <c:pt idx="11">
                  <c:v>1.0291641932109936</c:v>
                </c:pt>
                <c:pt idx="12">
                  <c:v>-0.10641798083500834</c:v>
                </c:pt>
                <c:pt idx="13">
                  <c:v>-0.70570745433384696</c:v>
                </c:pt>
                <c:pt idx="14">
                  <c:v>-1.8572327296292017</c:v>
                </c:pt>
                <c:pt idx="15">
                  <c:v>0.54329004777095724</c:v>
                </c:pt>
                <c:pt idx="16">
                  <c:v>9.8991325066357827E-2</c:v>
                </c:pt>
                <c:pt idx="17">
                  <c:v>1.2429935875515357</c:v>
                </c:pt>
                <c:pt idx="18">
                  <c:v>2.0344775745995349</c:v>
                </c:pt>
                <c:pt idx="19">
                  <c:v>1.7486086501142906</c:v>
                </c:pt>
                <c:pt idx="20">
                  <c:v>0.56087557305342239</c:v>
                </c:pt>
                <c:pt idx="21">
                  <c:v>3.2558285840327807E-2</c:v>
                </c:pt>
                <c:pt idx="22">
                  <c:v>0.90502382076513521</c:v>
                </c:pt>
                <c:pt idx="23">
                  <c:v>-1.4348806856180372</c:v>
                </c:pt>
                <c:pt idx="24">
                  <c:v>-0.40930353076359144</c:v>
                </c:pt>
                <c:pt idx="25">
                  <c:v>-3.2522187065302334E-2</c:v>
                </c:pt>
                <c:pt idx="26">
                  <c:v>-0.95200307561526998</c:v>
                </c:pt>
                <c:pt idx="27">
                  <c:v>-2.7925392930630339</c:v>
                </c:pt>
                <c:pt idx="28">
                  <c:v>-1.052555272384837</c:v>
                </c:pt>
                <c:pt idx="29">
                  <c:v>0.23811159354779646</c:v>
                </c:pt>
                <c:pt idx="30">
                  <c:v>-0.32847309207816511</c:v>
                </c:pt>
                <c:pt idx="31">
                  <c:v>1.223117939125254</c:v>
                </c:pt>
                <c:pt idx="32">
                  <c:v>-0.32847309207816511</c:v>
                </c:pt>
                <c:pt idx="33">
                  <c:v>-1.5940440896049581</c:v>
                </c:pt>
                <c:pt idx="34">
                  <c:v>0.91295164551950458</c:v>
                </c:pt>
                <c:pt idx="35">
                  <c:v>1.7549125918406243</c:v>
                </c:pt>
                <c:pt idx="36">
                  <c:v>0.70247353784671185</c:v>
                </c:pt>
                <c:pt idx="37">
                  <c:v>-0.1508919806975523</c:v>
                </c:pt>
                <c:pt idx="38">
                  <c:v>0.41521774618167318</c:v>
                </c:pt>
                <c:pt idx="39">
                  <c:v>0.19327326293548031</c:v>
                </c:pt>
                <c:pt idx="40">
                  <c:v>-1.3649081685227207</c:v>
                </c:pt>
                <c:pt idx="41">
                  <c:v>0.31092521065448236</c:v>
                </c:pt>
                <c:pt idx="42">
                  <c:v>0.13108086058741558</c:v>
                </c:pt>
                <c:pt idx="43">
                  <c:v>0.79195675458503689</c:v>
                </c:pt>
              </c:numCache>
            </c:numRef>
          </c:val>
          <c:smooth val="0"/>
          <c:extLst>
            <c:ext xmlns:c16="http://schemas.microsoft.com/office/drawing/2014/chart" uri="{C3380CC4-5D6E-409C-BE32-E72D297353CC}">
              <c16:uniqueId val="{00000001-38A6-4236-92BE-09E74BBC3A3C}"/>
            </c:ext>
          </c:extLst>
        </c:ser>
        <c:dLbls>
          <c:showLegendKey val="0"/>
          <c:showVal val="0"/>
          <c:showCatName val="0"/>
          <c:showSerName val="0"/>
          <c:showPercent val="0"/>
          <c:showBubbleSize val="0"/>
        </c:dLbls>
        <c:marker val="1"/>
        <c:smooth val="0"/>
        <c:axId val="1283094976"/>
        <c:axId val="1283119936"/>
      </c:lineChart>
      <c:catAx>
        <c:axId val="128309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9936"/>
        <c:crosses val="autoZero"/>
        <c:auto val="1"/>
        <c:lblAlgn val="ctr"/>
        <c:lblOffset val="100"/>
        <c:noMultiLvlLbl val="0"/>
      </c:catAx>
      <c:valAx>
        <c:axId val="128311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RH_Anomalies'!$B$48:$AS$48</c:f>
              <c:numCache>
                <c:formatCode>General</c:formatCode>
                <c:ptCount val="44"/>
                <c:pt idx="0">
                  <c:v>-1.6454616235457313</c:v>
                </c:pt>
                <c:pt idx="1">
                  <c:v>-1.2109406536609264</c:v>
                </c:pt>
                <c:pt idx="2">
                  <c:v>-1.023152431131191</c:v>
                </c:pt>
                <c:pt idx="3">
                  <c:v>-1.5890606738802393</c:v>
                </c:pt>
                <c:pt idx="4">
                  <c:v>-1.6006497265113164</c:v>
                </c:pt>
                <c:pt idx="5">
                  <c:v>-0.51569131619144448</c:v>
                </c:pt>
                <c:pt idx="6">
                  <c:v>-0.27750069244108505</c:v>
                </c:pt>
                <c:pt idx="7">
                  <c:v>-0.41234293859035975</c:v>
                </c:pt>
                <c:pt idx="8">
                  <c:v>0.7350164590524968</c:v>
                </c:pt>
                <c:pt idx="9">
                  <c:v>-1.6841826409526561</c:v>
                </c:pt>
                <c:pt idx="10">
                  <c:v>-0.76005919390140808</c:v>
                </c:pt>
                <c:pt idx="11">
                  <c:v>-1.8279765441779245</c:v>
                </c:pt>
                <c:pt idx="12">
                  <c:v>-2.0101295861427673</c:v>
                </c:pt>
                <c:pt idx="13">
                  <c:v>-0.61840082157731724</c:v>
                </c:pt>
                <c:pt idx="14">
                  <c:v>0.50187277688101062</c:v>
                </c:pt>
                <c:pt idx="15">
                  <c:v>-0.33053751079154353</c:v>
                </c:pt>
                <c:pt idx="16">
                  <c:v>-0.18733482497754364</c:v>
                </c:pt>
                <c:pt idx="17">
                  <c:v>-1.0135187146739257</c:v>
                </c:pt>
                <c:pt idx="18">
                  <c:v>0.27586391238563185</c:v>
                </c:pt>
                <c:pt idx="19">
                  <c:v>1.0890037887184012</c:v>
                </c:pt>
                <c:pt idx="20">
                  <c:v>-1.3135667631386325E-2</c:v>
                </c:pt>
                <c:pt idx="21">
                  <c:v>0.89162652611008453</c:v>
                </c:pt>
                <c:pt idx="22">
                  <c:v>-0.75401447986523151</c:v>
                </c:pt>
                <c:pt idx="23">
                  <c:v>0.87721988319655841</c:v>
                </c:pt>
                <c:pt idx="24">
                  <c:v>-0.58322413021279185</c:v>
                </c:pt>
                <c:pt idx="25">
                  <c:v>9.2710254921333952E-3</c:v>
                </c:pt>
                <c:pt idx="26">
                  <c:v>0.15842758337231738</c:v>
                </c:pt>
                <c:pt idx="27">
                  <c:v>1.816476708921283</c:v>
                </c:pt>
                <c:pt idx="28">
                  <c:v>0.81313906403499359</c:v>
                </c:pt>
                <c:pt idx="29">
                  <c:v>0.53577619145298527</c:v>
                </c:pt>
                <c:pt idx="30">
                  <c:v>1.6658190247172602</c:v>
                </c:pt>
                <c:pt idx="31">
                  <c:v>0.35525979416066872</c:v>
                </c:pt>
                <c:pt idx="32">
                  <c:v>1.6658190247172602</c:v>
                </c:pt>
                <c:pt idx="33">
                  <c:v>0.94361791719929633</c:v>
                </c:pt>
                <c:pt idx="34">
                  <c:v>0.41765780305840455</c:v>
                </c:pt>
                <c:pt idx="35">
                  <c:v>-8.1363808564512297E-3</c:v>
                </c:pt>
                <c:pt idx="36">
                  <c:v>0.38429944030639002</c:v>
                </c:pt>
                <c:pt idx="37">
                  <c:v>0.73487945149119593</c:v>
                </c:pt>
                <c:pt idx="38">
                  <c:v>0.64857511235872067</c:v>
                </c:pt>
                <c:pt idx="39">
                  <c:v>0.36784810846168409</c:v>
                </c:pt>
                <c:pt idx="40">
                  <c:v>0.37402983005916679</c:v>
                </c:pt>
                <c:pt idx="41">
                  <c:v>1.3480523244645035</c:v>
                </c:pt>
                <c:pt idx="42">
                  <c:v>0.84318095027590201</c:v>
                </c:pt>
                <c:pt idx="43">
                  <c:v>0.61271785082555341</c:v>
                </c:pt>
              </c:numCache>
            </c:numRef>
          </c:val>
          <c:smooth val="0"/>
          <c:extLst>
            <c:ext xmlns:c16="http://schemas.microsoft.com/office/drawing/2014/chart" uri="{C3380CC4-5D6E-409C-BE32-E72D297353CC}">
              <c16:uniqueId val="{00000000-A39E-4B6A-98F1-A3233423B796}"/>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RH_Anomalies'!$B$70:$AS$70</c:f>
              <c:numCache>
                <c:formatCode>General</c:formatCode>
                <c:ptCount val="44"/>
                <c:pt idx="0">
                  <c:v>1.1714595002379129</c:v>
                </c:pt>
                <c:pt idx="1">
                  <c:v>-0.2807454248755471</c:v>
                </c:pt>
                <c:pt idx="2">
                  <c:v>1.0562102608820896</c:v>
                </c:pt>
                <c:pt idx="3">
                  <c:v>1.4853829800797369</c:v>
                </c:pt>
                <c:pt idx="4">
                  <c:v>0.2111488052967502</c:v>
                </c:pt>
                <c:pt idx="5">
                  <c:v>0.30452165940416853</c:v>
                </c:pt>
                <c:pt idx="6">
                  <c:v>-0.76086435584526213</c:v>
                </c:pt>
                <c:pt idx="7">
                  <c:v>-0.12164315141013658</c:v>
                </c:pt>
                <c:pt idx="8">
                  <c:v>-0.87857620195455022</c:v>
                </c:pt>
                <c:pt idx="9">
                  <c:v>0.53189021080748411</c:v>
                </c:pt>
                <c:pt idx="10">
                  <c:v>-1.4179173492246473</c:v>
                </c:pt>
                <c:pt idx="11">
                  <c:v>1.4735135655047817</c:v>
                </c:pt>
                <c:pt idx="12">
                  <c:v>0.44772221847129007</c:v>
                </c:pt>
                <c:pt idx="13">
                  <c:v>0.48428816887482201</c:v>
                </c:pt>
                <c:pt idx="14">
                  <c:v>-0.26991506292923789</c:v>
                </c:pt>
                <c:pt idx="15">
                  <c:v>0.53328349667184405</c:v>
                </c:pt>
                <c:pt idx="16">
                  <c:v>-0.17137390334805588</c:v>
                </c:pt>
                <c:pt idx="17">
                  <c:v>0.62322279498318245</c:v>
                </c:pt>
                <c:pt idx="18">
                  <c:v>1.1476582428007975</c:v>
                </c:pt>
                <c:pt idx="19">
                  <c:v>0.43482084539123023</c:v>
                </c:pt>
                <c:pt idx="20">
                  <c:v>-1.9202077809822626</c:v>
                </c:pt>
                <c:pt idx="21">
                  <c:v>-1.6670705352118478</c:v>
                </c:pt>
                <c:pt idx="22">
                  <c:v>2.3844113252428696</c:v>
                </c:pt>
                <c:pt idx="23">
                  <c:v>-0.77218657702406568</c:v>
                </c:pt>
                <c:pt idx="24">
                  <c:v>0.68237075945711967</c:v>
                </c:pt>
                <c:pt idx="25">
                  <c:v>1.3931598469282822</c:v>
                </c:pt>
                <c:pt idx="26">
                  <c:v>-0.50346354182392883</c:v>
                </c:pt>
                <c:pt idx="27">
                  <c:v>-1.469193674212371</c:v>
                </c:pt>
                <c:pt idx="28">
                  <c:v>-1.1284203555750933</c:v>
                </c:pt>
                <c:pt idx="29">
                  <c:v>-0.58810825926238441</c:v>
                </c:pt>
                <c:pt idx="30">
                  <c:v>0.25097805253126693</c:v>
                </c:pt>
                <c:pt idx="31">
                  <c:v>0.16540305902519245</c:v>
                </c:pt>
                <c:pt idx="32">
                  <c:v>0.25097805253126693</c:v>
                </c:pt>
                <c:pt idx="33">
                  <c:v>-1.2953044096284747</c:v>
                </c:pt>
                <c:pt idx="34">
                  <c:v>6.5409022941866526E-2</c:v>
                </c:pt>
                <c:pt idx="35">
                  <c:v>0.58262549063946045</c:v>
                </c:pt>
                <c:pt idx="36">
                  <c:v>-0.85332443272314029</c:v>
                </c:pt>
                <c:pt idx="37">
                  <c:v>-1.400856927980576</c:v>
                </c:pt>
                <c:pt idx="38">
                  <c:v>1.4480177584234004</c:v>
                </c:pt>
                <c:pt idx="39">
                  <c:v>0.23721072343707073</c:v>
                </c:pt>
                <c:pt idx="40">
                  <c:v>0.19900508461136487</c:v>
                </c:pt>
                <c:pt idx="41">
                  <c:v>-1.47174992339664</c:v>
                </c:pt>
                <c:pt idx="42">
                  <c:v>-0.98862592169300401</c:v>
                </c:pt>
                <c:pt idx="43">
                  <c:v>0.39485586392621064</c:v>
                </c:pt>
              </c:numCache>
            </c:numRef>
          </c:val>
          <c:smooth val="0"/>
          <c:extLst>
            <c:ext xmlns:c16="http://schemas.microsoft.com/office/drawing/2014/chart" uri="{C3380CC4-5D6E-409C-BE32-E72D297353CC}">
              <c16:uniqueId val="{00000001-A39E-4B6A-98F1-A3233423B796}"/>
            </c:ext>
          </c:extLst>
        </c:ser>
        <c:dLbls>
          <c:showLegendKey val="0"/>
          <c:showVal val="0"/>
          <c:showCatName val="0"/>
          <c:showSerName val="0"/>
          <c:showPercent val="0"/>
          <c:showBubbleSize val="0"/>
        </c:dLbls>
        <c:marker val="1"/>
        <c:smooth val="0"/>
        <c:axId val="1283091616"/>
        <c:axId val="1283114176"/>
      </c:lineChart>
      <c:catAx>
        <c:axId val="128309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4176"/>
        <c:crosses val="autoZero"/>
        <c:auto val="1"/>
        <c:lblAlgn val="ctr"/>
        <c:lblOffset val="100"/>
        <c:noMultiLvlLbl val="0"/>
      </c:catAx>
      <c:valAx>
        <c:axId val="128311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9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Baghdad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RH_Anomalies'!$B$49:$AS$49</c:f>
              <c:numCache>
                <c:formatCode>General</c:formatCode>
                <c:ptCount val="44"/>
                <c:pt idx="0">
                  <c:v>-1.2738924786733037</c:v>
                </c:pt>
                <c:pt idx="1">
                  <c:v>-0.83329246581822258</c:v>
                </c:pt>
                <c:pt idx="2">
                  <c:v>-1.2915611867138534</c:v>
                </c:pt>
                <c:pt idx="3">
                  <c:v>-1.1910047721937451</c:v>
                </c:pt>
                <c:pt idx="4">
                  <c:v>-2.3065262259604964</c:v>
                </c:pt>
                <c:pt idx="5">
                  <c:v>-0.56060023496206501</c:v>
                </c:pt>
                <c:pt idx="6">
                  <c:v>-0.49942693613938011</c:v>
                </c:pt>
                <c:pt idx="7">
                  <c:v>0.10807091380016678</c:v>
                </c:pt>
                <c:pt idx="8">
                  <c:v>-0.75213812317779394</c:v>
                </c:pt>
                <c:pt idx="9">
                  <c:v>-0.79542485948833908</c:v>
                </c:pt>
                <c:pt idx="10">
                  <c:v>-0.96232151258111454</c:v>
                </c:pt>
                <c:pt idx="11">
                  <c:v>-1.2727712385396619</c:v>
                </c:pt>
                <c:pt idx="12">
                  <c:v>-1.7633463567812875</c:v>
                </c:pt>
                <c:pt idx="13">
                  <c:v>-1.0947462475206651</c:v>
                </c:pt>
                <c:pt idx="14">
                  <c:v>-0.33318147847797708</c:v>
                </c:pt>
                <c:pt idx="15">
                  <c:v>-0.22872262733643753</c:v>
                </c:pt>
                <c:pt idx="16">
                  <c:v>1.1840233651736298</c:v>
                </c:pt>
                <c:pt idx="17">
                  <c:v>-0.58777284432550136</c:v>
                </c:pt>
                <c:pt idx="18">
                  <c:v>1.5606700667099433</c:v>
                </c:pt>
                <c:pt idx="19">
                  <c:v>1.14626587007124</c:v>
                </c:pt>
                <c:pt idx="20">
                  <c:v>1.1067371233955265</c:v>
                </c:pt>
                <c:pt idx="21">
                  <c:v>0.56518169081966074</c:v>
                </c:pt>
                <c:pt idx="22">
                  <c:v>0.16291814500503368</c:v>
                </c:pt>
                <c:pt idx="23">
                  <c:v>0.1171024024373865</c:v>
                </c:pt>
                <c:pt idx="24">
                  <c:v>-0.26080761823577098</c:v>
                </c:pt>
                <c:pt idx="25">
                  <c:v>-0.18070229223569251</c:v>
                </c:pt>
                <c:pt idx="26">
                  <c:v>1.1555886206650401</c:v>
                </c:pt>
                <c:pt idx="27">
                  <c:v>0.97008317012716794</c:v>
                </c:pt>
                <c:pt idx="28">
                  <c:v>0.58570500283298199</c:v>
                </c:pt>
                <c:pt idx="29">
                  <c:v>-0.3763948073035403</c:v>
                </c:pt>
                <c:pt idx="30">
                  <c:v>1.5286205955614063</c:v>
                </c:pt>
                <c:pt idx="31">
                  <c:v>4.014057438327065E-2</c:v>
                </c:pt>
                <c:pt idx="32">
                  <c:v>1.5286205955614063</c:v>
                </c:pt>
                <c:pt idx="33">
                  <c:v>-1.5068037726230517</c:v>
                </c:pt>
                <c:pt idx="34">
                  <c:v>0.20093138231319901</c:v>
                </c:pt>
                <c:pt idx="35">
                  <c:v>0.94945093087805166</c:v>
                </c:pt>
                <c:pt idx="36">
                  <c:v>0.33747522435408051</c:v>
                </c:pt>
                <c:pt idx="37">
                  <c:v>1.3733590288396416</c:v>
                </c:pt>
                <c:pt idx="38">
                  <c:v>-0.45332229959855025</c:v>
                </c:pt>
                <c:pt idx="39">
                  <c:v>0.51000767790740875</c:v>
                </c:pt>
                <c:pt idx="40">
                  <c:v>0.82659995277129839</c:v>
                </c:pt>
                <c:pt idx="41">
                  <c:v>1.2436077471437761</c:v>
                </c:pt>
                <c:pt idx="42">
                  <c:v>0.45797597894943737</c:v>
                </c:pt>
                <c:pt idx="43">
                  <c:v>0.86562431898562842</c:v>
                </c:pt>
              </c:numCache>
            </c:numRef>
          </c:val>
          <c:smooth val="0"/>
          <c:extLst>
            <c:ext xmlns:c16="http://schemas.microsoft.com/office/drawing/2014/chart" uri="{C3380CC4-5D6E-409C-BE32-E72D297353CC}">
              <c16:uniqueId val="{00000000-E142-42EC-AAD2-9D31F44C4DEC}"/>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RH_Anomalies'!$B$71:$AS$71</c:f>
              <c:numCache>
                <c:formatCode>General</c:formatCode>
                <c:ptCount val="44"/>
                <c:pt idx="0">
                  <c:v>0.18310718082797778</c:v>
                </c:pt>
                <c:pt idx="1">
                  <c:v>-0.91549083467925252</c:v>
                </c:pt>
                <c:pt idx="2">
                  <c:v>-2.0750161488740208E-2</c:v>
                </c:pt>
                <c:pt idx="3">
                  <c:v>-0.229786606810995</c:v>
                </c:pt>
                <c:pt idx="4">
                  <c:v>-1.0333824772506566</c:v>
                </c:pt>
                <c:pt idx="5">
                  <c:v>-1.3255355051701516</c:v>
                </c:pt>
                <c:pt idx="6">
                  <c:v>-0.53779103291400332</c:v>
                </c:pt>
                <c:pt idx="7">
                  <c:v>-1.7559850247026132</c:v>
                </c:pt>
                <c:pt idx="8">
                  <c:v>-0.44338323948817604</c:v>
                </c:pt>
                <c:pt idx="9">
                  <c:v>0.6610346882900503</c:v>
                </c:pt>
                <c:pt idx="10">
                  <c:v>-0.54754800657876823</c:v>
                </c:pt>
                <c:pt idx="11">
                  <c:v>-0.31044773629643385</c:v>
                </c:pt>
                <c:pt idx="12">
                  <c:v>-0.43633517963022406</c:v>
                </c:pt>
                <c:pt idx="13">
                  <c:v>0.99822119783478269</c:v>
                </c:pt>
                <c:pt idx="14">
                  <c:v>-0.29847403412795948</c:v>
                </c:pt>
                <c:pt idx="15">
                  <c:v>0.3163740354598753</c:v>
                </c:pt>
                <c:pt idx="16">
                  <c:v>-0.68839342019770855</c:v>
                </c:pt>
                <c:pt idx="17">
                  <c:v>-0.31627775331274577</c:v>
                </c:pt>
                <c:pt idx="18">
                  <c:v>-0.89542323151261449</c:v>
                </c:pt>
                <c:pt idx="19">
                  <c:v>-1.1435477789347679</c:v>
                </c:pt>
                <c:pt idx="20">
                  <c:v>-1.6429655534977694</c:v>
                </c:pt>
                <c:pt idx="21">
                  <c:v>-0.51419224229045801</c:v>
                </c:pt>
                <c:pt idx="22">
                  <c:v>-0.66084914755929647</c:v>
                </c:pt>
                <c:pt idx="23">
                  <c:v>-0.79972624099688006</c:v>
                </c:pt>
                <c:pt idx="24">
                  <c:v>-0.43572889491126104</c:v>
                </c:pt>
                <c:pt idx="25">
                  <c:v>1.0211620221773363E-2</c:v>
                </c:pt>
                <c:pt idx="26">
                  <c:v>-0.40584621579429098</c:v>
                </c:pt>
                <c:pt idx="27">
                  <c:v>-0.1889032282932756</c:v>
                </c:pt>
                <c:pt idx="28">
                  <c:v>-0.71575159710988345</c:v>
                </c:pt>
                <c:pt idx="29">
                  <c:v>-0.53713169828213037</c:v>
                </c:pt>
                <c:pt idx="30">
                  <c:v>0.75433390694849667</c:v>
                </c:pt>
                <c:pt idx="31">
                  <c:v>1.3060033195408365</c:v>
                </c:pt>
                <c:pt idx="32">
                  <c:v>0.75433390694849667</c:v>
                </c:pt>
                <c:pt idx="33">
                  <c:v>2.7195704568601706</c:v>
                </c:pt>
                <c:pt idx="34">
                  <c:v>1.5513760079885843</c:v>
                </c:pt>
                <c:pt idx="35">
                  <c:v>1.044428935071954</c:v>
                </c:pt>
                <c:pt idx="36">
                  <c:v>1.3779280546384345</c:v>
                </c:pt>
                <c:pt idx="37">
                  <c:v>5.4798808928882212E-2</c:v>
                </c:pt>
                <c:pt idx="38">
                  <c:v>2.6817054499745678</c:v>
                </c:pt>
                <c:pt idx="39">
                  <c:v>1.4636739761731257</c:v>
                </c:pt>
                <c:pt idx="40">
                  <c:v>0.60369404790090986</c:v>
                </c:pt>
                <c:pt idx="41">
                  <c:v>-0.14836088492997374</c:v>
                </c:pt>
                <c:pt idx="42">
                  <c:v>2.309811771713214E-2</c:v>
                </c:pt>
                <c:pt idx="43">
                  <c:v>0.44411401543494167</c:v>
                </c:pt>
              </c:numCache>
            </c:numRef>
          </c:val>
          <c:smooth val="0"/>
          <c:extLst>
            <c:ext xmlns:c16="http://schemas.microsoft.com/office/drawing/2014/chart" uri="{C3380CC4-5D6E-409C-BE32-E72D297353CC}">
              <c16:uniqueId val="{00000001-E142-42EC-AAD2-9D31F44C4DEC}"/>
            </c:ext>
          </c:extLst>
        </c:ser>
        <c:dLbls>
          <c:showLegendKey val="0"/>
          <c:showVal val="0"/>
          <c:showCatName val="0"/>
          <c:showSerName val="0"/>
          <c:showPercent val="0"/>
          <c:showBubbleSize val="0"/>
        </c:dLbls>
        <c:marker val="1"/>
        <c:smooth val="0"/>
        <c:axId val="1283116096"/>
        <c:axId val="1283107936"/>
      </c:lineChart>
      <c:catAx>
        <c:axId val="128311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07936"/>
        <c:crosses val="autoZero"/>
        <c:auto val="1"/>
        <c:lblAlgn val="ctr"/>
        <c:lblOffset val="100"/>
        <c:noMultiLvlLbl val="0"/>
      </c:catAx>
      <c:valAx>
        <c:axId val="128310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RH_Anomalies'!$B$50:$AS$50</c:f>
              <c:numCache>
                <c:formatCode>General</c:formatCode>
                <c:ptCount val="44"/>
                <c:pt idx="0">
                  <c:v>-1.2100957449882499</c:v>
                </c:pt>
                <c:pt idx="1">
                  <c:v>-1.0735623860135846</c:v>
                </c:pt>
                <c:pt idx="2">
                  <c:v>-1.6380378998118788</c:v>
                </c:pt>
                <c:pt idx="3">
                  <c:v>-1.3932026918052312</c:v>
                </c:pt>
                <c:pt idx="4">
                  <c:v>-1.5679551582814482</c:v>
                </c:pt>
                <c:pt idx="5">
                  <c:v>-0.72646102084300213</c:v>
                </c:pt>
                <c:pt idx="6">
                  <c:v>-1.254851783431171</c:v>
                </c:pt>
                <c:pt idx="7">
                  <c:v>-0.88718920476036911</c:v>
                </c:pt>
                <c:pt idx="8">
                  <c:v>6.9371278165424516E-2</c:v>
                </c:pt>
                <c:pt idx="9">
                  <c:v>-0.84906082599315547</c:v>
                </c:pt>
                <c:pt idx="10">
                  <c:v>-1.3524863130748752</c:v>
                </c:pt>
                <c:pt idx="11">
                  <c:v>-1.5868832545635481</c:v>
                </c:pt>
                <c:pt idx="12">
                  <c:v>-1.8466544945413421</c:v>
                </c:pt>
                <c:pt idx="13">
                  <c:v>-1.0524553127510299</c:v>
                </c:pt>
                <c:pt idx="14">
                  <c:v>-0.25648766431924208</c:v>
                </c:pt>
                <c:pt idx="15">
                  <c:v>-0.21109801209224174</c:v>
                </c:pt>
                <c:pt idx="16">
                  <c:v>-6.7254296899875748E-2</c:v>
                </c:pt>
                <c:pt idx="17">
                  <c:v>-0.66745313432722975</c:v>
                </c:pt>
                <c:pt idx="18">
                  <c:v>0.59295193047728589</c:v>
                </c:pt>
                <c:pt idx="19">
                  <c:v>0.77174405666607859</c:v>
                </c:pt>
                <c:pt idx="20">
                  <c:v>0.63352998507167646</c:v>
                </c:pt>
                <c:pt idx="21">
                  <c:v>0.5684402986425422</c:v>
                </c:pt>
                <c:pt idx="22">
                  <c:v>0.60924591875092859</c:v>
                </c:pt>
                <c:pt idx="23">
                  <c:v>0.93932597841685206</c:v>
                </c:pt>
                <c:pt idx="24">
                  <c:v>-0.41762338386299447</c:v>
                </c:pt>
                <c:pt idx="25">
                  <c:v>-0.44626391678834965</c:v>
                </c:pt>
                <c:pt idx="26">
                  <c:v>7.095669857121064E-3</c:v>
                </c:pt>
                <c:pt idx="27">
                  <c:v>0.25864926627381402</c:v>
                </c:pt>
                <c:pt idx="28">
                  <c:v>0.26704687994729398</c:v>
                </c:pt>
                <c:pt idx="29">
                  <c:v>0.31107560115919891</c:v>
                </c:pt>
                <c:pt idx="30">
                  <c:v>1.0939708750645549</c:v>
                </c:pt>
                <c:pt idx="31">
                  <c:v>-0.161711833485392</c:v>
                </c:pt>
                <c:pt idx="32">
                  <c:v>1.0939708750645549</c:v>
                </c:pt>
                <c:pt idx="33">
                  <c:v>0.51428863044839745</c:v>
                </c:pt>
                <c:pt idx="34">
                  <c:v>1.9442214508833502E-2</c:v>
                </c:pt>
                <c:pt idx="35">
                  <c:v>0.89788376981178208</c:v>
                </c:pt>
                <c:pt idx="36">
                  <c:v>0.86824373345238637</c:v>
                </c:pt>
                <c:pt idx="37">
                  <c:v>1.075088886827775</c:v>
                </c:pt>
                <c:pt idx="38">
                  <c:v>1.6213636215749856</c:v>
                </c:pt>
                <c:pt idx="39">
                  <c:v>1.4612705387979947</c:v>
                </c:pt>
                <c:pt idx="40">
                  <c:v>1.3615031402191506</c:v>
                </c:pt>
                <c:pt idx="41">
                  <c:v>1.5822372267300335</c:v>
                </c:pt>
                <c:pt idx="42">
                  <c:v>0.79552985862610825</c:v>
                </c:pt>
                <c:pt idx="43">
                  <c:v>1.2535180980792056</c:v>
                </c:pt>
              </c:numCache>
            </c:numRef>
          </c:val>
          <c:smooth val="0"/>
          <c:extLst>
            <c:ext xmlns:c16="http://schemas.microsoft.com/office/drawing/2014/chart" uri="{C3380CC4-5D6E-409C-BE32-E72D297353CC}">
              <c16:uniqueId val="{00000000-0134-4B11-B9A0-D02018A7A5BA}"/>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RH_Anomalies'!$B$72:$AS$72</c:f>
              <c:numCache>
                <c:formatCode>General</c:formatCode>
                <c:ptCount val="44"/>
                <c:pt idx="0">
                  <c:v>1.3907651511680852</c:v>
                </c:pt>
                <c:pt idx="1">
                  <c:v>0.18491497879857313</c:v>
                </c:pt>
                <c:pt idx="2">
                  <c:v>1.3633870488407869</c:v>
                </c:pt>
                <c:pt idx="3">
                  <c:v>1.0398426181926921</c:v>
                </c:pt>
                <c:pt idx="4">
                  <c:v>-0.46153325282904334</c:v>
                </c:pt>
                <c:pt idx="5">
                  <c:v>1.7072700021322855</c:v>
                </c:pt>
                <c:pt idx="6">
                  <c:v>1.9000128416636444</c:v>
                </c:pt>
                <c:pt idx="7">
                  <c:v>1.1153149643549582</c:v>
                </c:pt>
                <c:pt idx="8">
                  <c:v>-0.96290678187062606</c:v>
                </c:pt>
                <c:pt idx="9">
                  <c:v>-0.74108875912386984</c:v>
                </c:pt>
                <c:pt idx="10">
                  <c:v>-0.98102367135141444</c:v>
                </c:pt>
                <c:pt idx="11">
                  <c:v>0.61223847708887191</c:v>
                </c:pt>
                <c:pt idx="12">
                  <c:v>1.2660803979190298</c:v>
                </c:pt>
                <c:pt idx="13">
                  <c:v>-2.0211408546574057E-2</c:v>
                </c:pt>
                <c:pt idx="14">
                  <c:v>0.69228339097735447</c:v>
                </c:pt>
                <c:pt idx="15">
                  <c:v>0.471633488841885</c:v>
                </c:pt>
                <c:pt idx="16">
                  <c:v>1.0426020276367216</c:v>
                </c:pt>
                <c:pt idx="17">
                  <c:v>-0.64503398085722541</c:v>
                </c:pt>
                <c:pt idx="18">
                  <c:v>0.47141676206180683</c:v>
                </c:pt>
                <c:pt idx="19">
                  <c:v>-0.21777807193563717</c:v>
                </c:pt>
                <c:pt idx="20">
                  <c:v>-0.11847312663480696</c:v>
                </c:pt>
                <c:pt idx="21">
                  <c:v>5.0151328275100646E-2</c:v>
                </c:pt>
                <c:pt idx="22">
                  <c:v>-1.7245067270918786</c:v>
                </c:pt>
                <c:pt idx="23">
                  <c:v>-2.194517319720847</c:v>
                </c:pt>
                <c:pt idx="24">
                  <c:v>-0.29769515375722272</c:v>
                </c:pt>
                <c:pt idx="25">
                  <c:v>-0.68930207868992699</c:v>
                </c:pt>
                <c:pt idx="26">
                  <c:v>-0.26764727136613564</c:v>
                </c:pt>
                <c:pt idx="27">
                  <c:v>1.5533646015917009</c:v>
                </c:pt>
                <c:pt idx="28">
                  <c:v>0.26363087999157114</c:v>
                </c:pt>
                <c:pt idx="29">
                  <c:v>-1.0807841102239417</c:v>
                </c:pt>
                <c:pt idx="30">
                  <c:v>0.94687197220668018</c:v>
                </c:pt>
                <c:pt idx="31">
                  <c:v>0.76829939075746012</c:v>
                </c:pt>
                <c:pt idx="32">
                  <c:v>0.94687197220668018</c:v>
                </c:pt>
                <c:pt idx="33">
                  <c:v>-0.83304997258162394</c:v>
                </c:pt>
                <c:pt idx="34">
                  <c:v>0.1064709044144948</c:v>
                </c:pt>
                <c:pt idx="35">
                  <c:v>-0.60852543641852141</c:v>
                </c:pt>
                <c:pt idx="36">
                  <c:v>-0.25840515986295887</c:v>
                </c:pt>
                <c:pt idx="37">
                  <c:v>0.26183461905156985</c:v>
                </c:pt>
                <c:pt idx="38">
                  <c:v>-0.74220912637682868</c:v>
                </c:pt>
                <c:pt idx="39">
                  <c:v>-1.2120911522718609</c:v>
                </c:pt>
                <c:pt idx="40">
                  <c:v>-0.64892477755999456</c:v>
                </c:pt>
                <c:pt idx="41">
                  <c:v>-1.8394013072176221</c:v>
                </c:pt>
                <c:pt idx="42">
                  <c:v>-0.35188419544834065</c:v>
                </c:pt>
                <c:pt idx="43">
                  <c:v>-1.2582649764351872</c:v>
                </c:pt>
              </c:numCache>
            </c:numRef>
          </c:val>
          <c:smooth val="0"/>
          <c:extLst>
            <c:ext xmlns:c16="http://schemas.microsoft.com/office/drawing/2014/chart" uri="{C3380CC4-5D6E-409C-BE32-E72D297353CC}">
              <c16:uniqueId val="{00000001-0134-4B11-B9A0-D02018A7A5BA}"/>
            </c:ext>
          </c:extLst>
        </c:ser>
        <c:dLbls>
          <c:showLegendKey val="0"/>
          <c:showVal val="0"/>
          <c:showCatName val="0"/>
          <c:showSerName val="0"/>
          <c:showPercent val="0"/>
          <c:showBubbleSize val="0"/>
        </c:dLbls>
        <c:marker val="1"/>
        <c:smooth val="0"/>
        <c:axId val="1283128096"/>
        <c:axId val="1283132416"/>
      </c:lineChart>
      <c:catAx>
        <c:axId val="12831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2416"/>
        <c:crosses val="autoZero"/>
        <c:auto val="1"/>
        <c:lblAlgn val="ctr"/>
        <c:lblOffset val="100"/>
        <c:noMultiLvlLbl val="0"/>
      </c:catAx>
      <c:valAx>
        <c:axId val="128313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2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RH_Anomalies'!$B$51:$AS$51</c:f>
              <c:numCache>
                <c:formatCode>General</c:formatCode>
                <c:ptCount val="44"/>
                <c:pt idx="0">
                  <c:v>-1.0549069930210433</c:v>
                </c:pt>
                <c:pt idx="1">
                  <c:v>-1.2567810950368115</c:v>
                </c:pt>
                <c:pt idx="2">
                  <c:v>-1.4431871557482132</c:v>
                </c:pt>
                <c:pt idx="3">
                  <c:v>-1.021358925573965</c:v>
                </c:pt>
                <c:pt idx="4">
                  <c:v>-1.1651419891951376</c:v>
                </c:pt>
                <c:pt idx="5">
                  <c:v>-0.85818928022040208</c:v>
                </c:pt>
                <c:pt idx="6">
                  <c:v>-0.97990507046829922</c:v>
                </c:pt>
                <c:pt idx="7">
                  <c:v>-1.0732967629457817</c:v>
                </c:pt>
                <c:pt idx="8">
                  <c:v>0.26306406295298662</c:v>
                </c:pt>
                <c:pt idx="9">
                  <c:v>-0.86509938241237239</c:v>
                </c:pt>
                <c:pt idx="10">
                  <c:v>-1.601715149735335</c:v>
                </c:pt>
                <c:pt idx="11">
                  <c:v>-1.7779469719626162</c:v>
                </c:pt>
                <c:pt idx="12">
                  <c:v>-1.4197784102134585</c:v>
                </c:pt>
                <c:pt idx="13">
                  <c:v>-0.86413636083549483</c:v>
                </c:pt>
                <c:pt idx="14">
                  <c:v>-0.46093781122443728</c:v>
                </c:pt>
                <c:pt idx="15">
                  <c:v>-0.14064809816573792</c:v>
                </c:pt>
                <c:pt idx="16">
                  <c:v>-0.22823237631530377</c:v>
                </c:pt>
                <c:pt idx="17">
                  <c:v>-0.45093590291723645</c:v>
                </c:pt>
                <c:pt idx="18">
                  <c:v>0.51962540078403197</c:v>
                </c:pt>
                <c:pt idx="19">
                  <c:v>0.32232311699111504</c:v>
                </c:pt>
                <c:pt idx="20">
                  <c:v>-0.50115494388401083</c:v>
                </c:pt>
                <c:pt idx="21">
                  <c:v>-0.2232821075078508</c:v>
                </c:pt>
                <c:pt idx="22">
                  <c:v>0.38007062137290587</c:v>
                </c:pt>
                <c:pt idx="23">
                  <c:v>0.15324243393527909</c:v>
                </c:pt>
                <c:pt idx="24">
                  <c:v>-0.62668677752659041</c:v>
                </c:pt>
                <c:pt idx="25">
                  <c:v>-0.27848520751284445</c:v>
                </c:pt>
                <c:pt idx="26">
                  <c:v>-0.22874711416399746</c:v>
                </c:pt>
                <c:pt idx="27">
                  <c:v>0.19613913189471907</c:v>
                </c:pt>
                <c:pt idx="28">
                  <c:v>0.82977579193040785</c:v>
                </c:pt>
                <c:pt idx="29">
                  <c:v>0.55881193140519536</c:v>
                </c:pt>
                <c:pt idx="30">
                  <c:v>1.0509328523042099</c:v>
                </c:pt>
                <c:pt idx="31">
                  <c:v>-0.13116205404825354</c:v>
                </c:pt>
                <c:pt idx="32">
                  <c:v>1.0509328523042099</c:v>
                </c:pt>
                <c:pt idx="33">
                  <c:v>0.22755728846241369</c:v>
                </c:pt>
                <c:pt idx="34">
                  <c:v>0.64099765701912448</c:v>
                </c:pt>
                <c:pt idx="35">
                  <c:v>1.13951168957937</c:v>
                </c:pt>
                <c:pt idx="36">
                  <c:v>1.4128127077326749</c:v>
                </c:pt>
                <c:pt idx="37">
                  <c:v>1.4811478177549731</c:v>
                </c:pt>
                <c:pt idx="38">
                  <c:v>1.781156634306972</c:v>
                </c:pt>
                <c:pt idx="39">
                  <c:v>1.7897506163321957</c:v>
                </c:pt>
                <c:pt idx="40">
                  <c:v>1.0674652858777607</c:v>
                </c:pt>
                <c:pt idx="41">
                  <c:v>1.6605750694718413</c:v>
                </c:pt>
                <c:pt idx="42">
                  <c:v>0.87989120952282984</c:v>
                </c:pt>
                <c:pt idx="43">
                  <c:v>1.2459317686998088</c:v>
                </c:pt>
              </c:numCache>
            </c:numRef>
          </c:val>
          <c:smooth val="0"/>
          <c:extLst>
            <c:ext xmlns:c16="http://schemas.microsoft.com/office/drawing/2014/chart" uri="{C3380CC4-5D6E-409C-BE32-E72D297353CC}">
              <c16:uniqueId val="{00000000-DFF6-4E34-A60E-A04F5D1369E6}"/>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RH_Anomalies'!$B$73:$AS$73</c:f>
              <c:numCache>
                <c:formatCode>General</c:formatCode>
                <c:ptCount val="44"/>
                <c:pt idx="0">
                  <c:v>-0.34145517971709216</c:v>
                </c:pt>
                <c:pt idx="1">
                  <c:v>-0.43121415255386791</c:v>
                </c:pt>
                <c:pt idx="2">
                  <c:v>-0.25106331564553203</c:v>
                </c:pt>
                <c:pt idx="3">
                  <c:v>-1.3528372171024544E-2</c:v>
                </c:pt>
                <c:pt idx="4">
                  <c:v>-1.3883688645598848</c:v>
                </c:pt>
                <c:pt idx="5">
                  <c:v>1.9048405295746355E-2</c:v>
                </c:pt>
                <c:pt idx="6">
                  <c:v>0.53790881608613172</c:v>
                </c:pt>
                <c:pt idx="7">
                  <c:v>1.3643319324062204</c:v>
                </c:pt>
                <c:pt idx="8">
                  <c:v>-0.61505370628585276</c:v>
                </c:pt>
                <c:pt idx="9">
                  <c:v>0.4194194150313254</c:v>
                </c:pt>
                <c:pt idx="10">
                  <c:v>1.034807546799198</c:v>
                </c:pt>
                <c:pt idx="11">
                  <c:v>1.7578946382989087</c:v>
                </c:pt>
                <c:pt idx="12">
                  <c:v>0.7729057004017289</c:v>
                </c:pt>
                <c:pt idx="13">
                  <c:v>-0.41285027022356141</c:v>
                </c:pt>
                <c:pt idx="14">
                  <c:v>0.57215342726398233</c:v>
                </c:pt>
                <c:pt idx="15">
                  <c:v>0.27698523533795832</c:v>
                </c:pt>
                <c:pt idx="16">
                  <c:v>6.4408759168178412E-2</c:v>
                </c:pt>
                <c:pt idx="17">
                  <c:v>7.5440077005879638E-2</c:v>
                </c:pt>
                <c:pt idx="18">
                  <c:v>-0.63555477730079724</c:v>
                </c:pt>
                <c:pt idx="19">
                  <c:v>0.35615922034961917</c:v>
                </c:pt>
                <c:pt idx="20">
                  <c:v>1.2650335411256894</c:v>
                </c:pt>
                <c:pt idx="21">
                  <c:v>1.2859714960153945</c:v>
                </c:pt>
                <c:pt idx="22">
                  <c:v>0.58768642016255879</c:v>
                </c:pt>
                <c:pt idx="23">
                  <c:v>0.86010831218753936</c:v>
                </c:pt>
                <c:pt idx="24">
                  <c:v>1.2330731241524997</c:v>
                </c:pt>
                <c:pt idx="25">
                  <c:v>1.2292858132652196</c:v>
                </c:pt>
                <c:pt idx="26">
                  <c:v>1.3539216981310132</c:v>
                </c:pt>
                <c:pt idx="27">
                  <c:v>0.83968576219333202</c:v>
                </c:pt>
                <c:pt idx="28">
                  <c:v>-0.24809309568077795</c:v>
                </c:pt>
                <c:pt idx="29">
                  <c:v>-0.21804965430400458</c:v>
                </c:pt>
                <c:pt idx="30">
                  <c:v>0.5627722316289191</c:v>
                </c:pt>
                <c:pt idx="31">
                  <c:v>0.85736184761269363</c:v>
                </c:pt>
                <c:pt idx="32">
                  <c:v>0.5627722316289191</c:v>
                </c:pt>
                <c:pt idx="33">
                  <c:v>-8.8520079657276082E-2</c:v>
                </c:pt>
                <c:pt idx="34">
                  <c:v>-0.62668367310870166</c:v>
                </c:pt>
                <c:pt idx="35">
                  <c:v>-1.0789570775494424</c:v>
                </c:pt>
                <c:pt idx="36">
                  <c:v>-1.5744754913717103</c:v>
                </c:pt>
                <c:pt idx="37">
                  <c:v>-1.5422287383454694</c:v>
                </c:pt>
                <c:pt idx="38">
                  <c:v>-0.92670068566095143</c:v>
                </c:pt>
                <c:pt idx="39">
                  <c:v>-2.3956725319358814</c:v>
                </c:pt>
                <c:pt idx="40">
                  <c:v>-0.58278038599695758</c:v>
                </c:pt>
                <c:pt idx="41">
                  <c:v>-2.0902263516643091</c:v>
                </c:pt>
                <c:pt idx="42">
                  <c:v>-1.0326957982812213</c:v>
                </c:pt>
                <c:pt idx="43">
                  <c:v>-1.3949634495343102</c:v>
                </c:pt>
              </c:numCache>
            </c:numRef>
          </c:val>
          <c:smooth val="0"/>
          <c:extLst>
            <c:ext xmlns:c16="http://schemas.microsoft.com/office/drawing/2014/chart" uri="{C3380CC4-5D6E-409C-BE32-E72D297353CC}">
              <c16:uniqueId val="{00000001-DFF6-4E34-A60E-A04F5D1369E6}"/>
            </c:ext>
          </c:extLst>
        </c:ser>
        <c:dLbls>
          <c:showLegendKey val="0"/>
          <c:showVal val="0"/>
          <c:showCatName val="0"/>
          <c:showSerName val="0"/>
          <c:showPercent val="0"/>
          <c:showBubbleSize val="0"/>
        </c:dLbls>
        <c:marker val="1"/>
        <c:smooth val="0"/>
        <c:axId val="1283120896"/>
        <c:axId val="1283113216"/>
      </c:lineChart>
      <c:catAx>
        <c:axId val="128312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3216"/>
        <c:crosses val="autoZero"/>
        <c:auto val="1"/>
        <c:lblAlgn val="ctr"/>
        <c:lblOffset val="100"/>
        <c:noMultiLvlLbl val="0"/>
      </c:catAx>
      <c:valAx>
        <c:axId val="128311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2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RH_Anomalies'!$B$52:$AS$52</c:f>
              <c:numCache>
                <c:formatCode>General</c:formatCode>
                <c:ptCount val="44"/>
                <c:pt idx="0">
                  <c:v>-0.72992085352883418</c:v>
                </c:pt>
                <c:pt idx="1">
                  <c:v>-0.99044548575153268</c:v>
                </c:pt>
                <c:pt idx="2">
                  <c:v>-1.8928785474112881</c:v>
                </c:pt>
                <c:pt idx="3">
                  <c:v>-1.7402125730201572</c:v>
                </c:pt>
                <c:pt idx="4">
                  <c:v>-1.5236879366402114</c:v>
                </c:pt>
                <c:pt idx="5">
                  <c:v>-0.40227980670188213</c:v>
                </c:pt>
                <c:pt idx="6">
                  <c:v>-1.0460499543158592</c:v>
                </c:pt>
                <c:pt idx="7">
                  <c:v>-0.24734947055214984</c:v>
                </c:pt>
                <c:pt idx="8">
                  <c:v>-0.53319387669166363</c:v>
                </c:pt>
                <c:pt idx="9">
                  <c:v>-0.62321013661574565</c:v>
                </c:pt>
                <c:pt idx="10">
                  <c:v>-1.0150830024882742</c:v>
                </c:pt>
                <c:pt idx="11">
                  <c:v>-1.2806030587433139</c:v>
                </c:pt>
                <c:pt idx="12">
                  <c:v>-1.9220773245203222</c:v>
                </c:pt>
                <c:pt idx="13">
                  <c:v>-1.0167891538268199</c:v>
                </c:pt>
                <c:pt idx="14">
                  <c:v>-0.35375007056520419</c:v>
                </c:pt>
                <c:pt idx="15">
                  <c:v>-0.44479022464775436</c:v>
                </c:pt>
                <c:pt idx="16">
                  <c:v>0.77848876500969344</c:v>
                </c:pt>
                <c:pt idx="17">
                  <c:v>-0.66662040196007522</c:v>
                </c:pt>
                <c:pt idx="18">
                  <c:v>0.73855282572246028</c:v>
                </c:pt>
                <c:pt idx="19">
                  <c:v>0.51368146923637259</c:v>
                </c:pt>
                <c:pt idx="20">
                  <c:v>0.80064331299272762</c:v>
                </c:pt>
                <c:pt idx="21">
                  <c:v>0.6025813083203323</c:v>
                </c:pt>
                <c:pt idx="22">
                  <c:v>-0.20666925070483397</c:v>
                </c:pt>
                <c:pt idx="23">
                  <c:v>0.31633324182241496</c:v>
                </c:pt>
                <c:pt idx="24">
                  <c:v>-0.46151518493840243</c:v>
                </c:pt>
                <c:pt idx="25">
                  <c:v>-0.76222283319164408</c:v>
                </c:pt>
                <c:pt idx="26">
                  <c:v>0.10198145729614262</c:v>
                </c:pt>
                <c:pt idx="27">
                  <c:v>0.66045115541998267</c:v>
                </c:pt>
                <c:pt idx="28">
                  <c:v>0.31025190025160027</c:v>
                </c:pt>
                <c:pt idx="29">
                  <c:v>-0.31037030852251601</c:v>
                </c:pt>
                <c:pt idx="30">
                  <c:v>1.5299620036168635</c:v>
                </c:pt>
                <c:pt idx="31">
                  <c:v>-0.28806019370110719</c:v>
                </c:pt>
                <c:pt idx="32">
                  <c:v>1.5299620036168635</c:v>
                </c:pt>
                <c:pt idx="33">
                  <c:v>8.3177188610190605E-2</c:v>
                </c:pt>
                <c:pt idx="34">
                  <c:v>-0.16481058663739401</c:v>
                </c:pt>
                <c:pt idx="35">
                  <c:v>0.64065451265392637</c:v>
                </c:pt>
                <c:pt idx="36">
                  <c:v>0.93056399212567875</c:v>
                </c:pt>
                <c:pt idx="37">
                  <c:v>1.5550336840136501</c:v>
                </c:pt>
                <c:pt idx="38">
                  <c:v>0.7406321341177643</c:v>
                </c:pt>
                <c:pt idx="39">
                  <c:v>1.1576387037670883</c:v>
                </c:pt>
                <c:pt idx="40">
                  <c:v>1.6358348965114999</c:v>
                </c:pt>
                <c:pt idx="41">
                  <c:v>1.4218542354885446</c:v>
                </c:pt>
                <c:pt idx="42">
                  <c:v>1.2200698112390314</c:v>
                </c:pt>
                <c:pt idx="43">
                  <c:v>1.3542416338442445</c:v>
                </c:pt>
              </c:numCache>
            </c:numRef>
          </c:val>
          <c:smooth val="0"/>
          <c:extLst>
            <c:ext xmlns:c16="http://schemas.microsoft.com/office/drawing/2014/chart" uri="{C3380CC4-5D6E-409C-BE32-E72D297353CC}">
              <c16:uniqueId val="{00000000-CB70-4893-8896-B10B6E7B0CF2}"/>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RH_Anomalies'!$B$74:$AS$74</c:f>
              <c:numCache>
                <c:formatCode>General</c:formatCode>
                <c:ptCount val="44"/>
                <c:pt idx="0">
                  <c:v>0.76552463952489813</c:v>
                </c:pt>
                <c:pt idx="1">
                  <c:v>-0.31640797601480208</c:v>
                </c:pt>
                <c:pt idx="2">
                  <c:v>2.0398564713029832</c:v>
                </c:pt>
                <c:pt idx="3">
                  <c:v>1.9122035224928666</c:v>
                </c:pt>
                <c:pt idx="4">
                  <c:v>0.26890488793332723</c:v>
                </c:pt>
                <c:pt idx="5">
                  <c:v>0.59053524772627142</c:v>
                </c:pt>
                <c:pt idx="6">
                  <c:v>0.95760830633196203</c:v>
                </c:pt>
                <c:pt idx="7">
                  <c:v>-0.58648292978431771</c:v>
                </c:pt>
                <c:pt idx="8">
                  <c:v>-6.2971652826654512E-2</c:v>
                </c:pt>
                <c:pt idx="9">
                  <c:v>-0.8157065408637445</c:v>
                </c:pt>
                <c:pt idx="10">
                  <c:v>-0.52832515544686032</c:v>
                </c:pt>
                <c:pt idx="11">
                  <c:v>1.1385582254736837</c:v>
                </c:pt>
                <c:pt idx="12">
                  <c:v>2.04633441019587</c:v>
                </c:pt>
                <c:pt idx="13">
                  <c:v>0.14850689051647833</c:v>
                </c:pt>
                <c:pt idx="14">
                  <c:v>0.12213770016648592</c:v>
                </c:pt>
                <c:pt idx="15">
                  <c:v>1.3546464760411518</c:v>
                </c:pt>
                <c:pt idx="16">
                  <c:v>-0.43620486295468447</c:v>
                </c:pt>
                <c:pt idx="17">
                  <c:v>0.45699338562839853</c:v>
                </c:pt>
                <c:pt idx="18">
                  <c:v>2.3247641505929239E-2</c:v>
                </c:pt>
                <c:pt idx="19">
                  <c:v>-1.8191384025752856E-2</c:v>
                </c:pt>
                <c:pt idx="20">
                  <c:v>-0.51555189350219377</c:v>
                </c:pt>
                <c:pt idx="21">
                  <c:v>-8.8763790546212893E-4</c:v>
                </c:pt>
                <c:pt idx="22">
                  <c:v>0.6420955772160013</c:v>
                </c:pt>
                <c:pt idx="23">
                  <c:v>-0.35625000811251889</c:v>
                </c:pt>
                <c:pt idx="24">
                  <c:v>-5.1272601712008599E-2</c:v>
                </c:pt>
                <c:pt idx="25">
                  <c:v>6.9719344776272313E-2</c:v>
                </c:pt>
                <c:pt idx="26">
                  <c:v>-0.53168340705422035</c:v>
                </c:pt>
                <c:pt idx="27">
                  <c:v>0.26815741623077066</c:v>
                </c:pt>
                <c:pt idx="28">
                  <c:v>-0.33839751929322348</c:v>
                </c:pt>
                <c:pt idx="29">
                  <c:v>0.22589527665058154</c:v>
                </c:pt>
                <c:pt idx="30">
                  <c:v>-0.96430615327146796</c:v>
                </c:pt>
                <c:pt idx="31">
                  <c:v>1.1915615781784128</c:v>
                </c:pt>
                <c:pt idx="32">
                  <c:v>-0.96430615327146796</c:v>
                </c:pt>
                <c:pt idx="33">
                  <c:v>0.38088689108479079</c:v>
                </c:pt>
                <c:pt idx="34">
                  <c:v>1.262822934290768</c:v>
                </c:pt>
                <c:pt idx="35">
                  <c:v>-0.2213604590108092</c:v>
                </c:pt>
                <c:pt idx="36">
                  <c:v>-0.14228242875864983</c:v>
                </c:pt>
                <c:pt idx="37">
                  <c:v>-1.705382720687886</c:v>
                </c:pt>
                <c:pt idx="38">
                  <c:v>0.68936443443979123</c:v>
                </c:pt>
                <c:pt idx="39">
                  <c:v>-0.7235795345538788</c:v>
                </c:pt>
                <c:pt idx="40">
                  <c:v>-2.1385461530229111</c:v>
                </c:pt>
                <c:pt idx="41">
                  <c:v>-1.3996739557472702</c:v>
                </c:pt>
                <c:pt idx="42">
                  <c:v>-1.5058346313756976</c:v>
                </c:pt>
                <c:pt idx="43">
                  <c:v>-2.231955498511117</c:v>
                </c:pt>
              </c:numCache>
            </c:numRef>
          </c:val>
          <c:smooth val="0"/>
          <c:extLst>
            <c:ext xmlns:c16="http://schemas.microsoft.com/office/drawing/2014/chart" uri="{C3380CC4-5D6E-409C-BE32-E72D297353CC}">
              <c16:uniqueId val="{00000001-CB70-4893-8896-B10B6E7B0CF2}"/>
            </c:ext>
          </c:extLst>
        </c:ser>
        <c:dLbls>
          <c:showLegendKey val="0"/>
          <c:showVal val="0"/>
          <c:showCatName val="0"/>
          <c:showSerName val="0"/>
          <c:showPercent val="0"/>
          <c:showBubbleSize val="0"/>
        </c:dLbls>
        <c:marker val="1"/>
        <c:smooth val="0"/>
        <c:axId val="1282884736"/>
        <c:axId val="1282904416"/>
      </c:lineChart>
      <c:catAx>
        <c:axId val="12828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904416"/>
        <c:crosses val="autoZero"/>
        <c:auto val="1"/>
        <c:lblAlgn val="ctr"/>
        <c:lblOffset val="100"/>
        <c:noMultiLvlLbl val="0"/>
      </c:catAx>
      <c:valAx>
        <c:axId val="128290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8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RH_Anomalies'!$B$53:$AS$53</c:f>
              <c:numCache>
                <c:formatCode>General</c:formatCode>
                <c:ptCount val="44"/>
                <c:pt idx="0">
                  <c:v>-0.78949696864836083</c:v>
                </c:pt>
                <c:pt idx="1">
                  <c:v>-1.4141252621695615</c:v>
                </c:pt>
                <c:pt idx="2">
                  <c:v>-1.3378029820152553</c:v>
                </c:pt>
                <c:pt idx="3">
                  <c:v>-0.75268365335452236</c:v>
                </c:pt>
                <c:pt idx="4">
                  <c:v>-1.9575709376814683</c:v>
                </c:pt>
                <c:pt idx="5">
                  <c:v>-1.2411612221730519</c:v>
                </c:pt>
                <c:pt idx="6">
                  <c:v>-0.32918621492280992</c:v>
                </c:pt>
                <c:pt idx="7">
                  <c:v>-0.31767660813678433</c:v>
                </c:pt>
                <c:pt idx="8">
                  <c:v>-0.16428325628187887</c:v>
                </c:pt>
                <c:pt idx="9">
                  <c:v>-0.94297200685377702</c:v>
                </c:pt>
                <c:pt idx="10">
                  <c:v>-0.53148246194616444</c:v>
                </c:pt>
                <c:pt idx="11">
                  <c:v>-2.5869778827071559</c:v>
                </c:pt>
                <c:pt idx="12">
                  <c:v>-1.3566643603466406</c:v>
                </c:pt>
                <c:pt idx="13">
                  <c:v>-1.0142270103984852</c:v>
                </c:pt>
                <c:pt idx="14">
                  <c:v>-0.82618094722056545</c:v>
                </c:pt>
                <c:pt idx="15">
                  <c:v>-1.216314957228058</c:v>
                </c:pt>
                <c:pt idx="16">
                  <c:v>6.7429606997174457E-2</c:v>
                </c:pt>
                <c:pt idx="17">
                  <c:v>-0.58400133956359668</c:v>
                </c:pt>
                <c:pt idx="18">
                  <c:v>1.3816309270078531</c:v>
                </c:pt>
                <c:pt idx="19">
                  <c:v>0.76331426550226478</c:v>
                </c:pt>
                <c:pt idx="20">
                  <c:v>0.31389094085973701</c:v>
                </c:pt>
                <c:pt idx="21">
                  <c:v>0.21683530350831304</c:v>
                </c:pt>
                <c:pt idx="22">
                  <c:v>0.3109815453426199</c:v>
                </c:pt>
                <c:pt idx="23">
                  <c:v>0.22556076718133075</c:v>
                </c:pt>
                <c:pt idx="24">
                  <c:v>-0.23308630787228912</c:v>
                </c:pt>
                <c:pt idx="25">
                  <c:v>-0.27384507389547719</c:v>
                </c:pt>
                <c:pt idx="26">
                  <c:v>0.97911326626395223</c:v>
                </c:pt>
                <c:pt idx="27">
                  <c:v>1.1612996952323729</c:v>
                </c:pt>
                <c:pt idx="28">
                  <c:v>1.0273504176757811</c:v>
                </c:pt>
                <c:pt idx="29">
                  <c:v>0.9391863395767297</c:v>
                </c:pt>
                <c:pt idx="30">
                  <c:v>0.71055032883332969</c:v>
                </c:pt>
                <c:pt idx="31">
                  <c:v>1.0746318387867162</c:v>
                </c:pt>
                <c:pt idx="32">
                  <c:v>0.71055032883332969</c:v>
                </c:pt>
                <c:pt idx="33">
                  <c:v>-0.90312812795623676</c:v>
                </c:pt>
                <c:pt idx="34">
                  <c:v>0.24280067145521203</c:v>
                </c:pt>
                <c:pt idx="35">
                  <c:v>1.234383111589205</c:v>
                </c:pt>
                <c:pt idx="36">
                  <c:v>0.50750529026368218</c:v>
                </c:pt>
                <c:pt idx="37">
                  <c:v>1.300611681699561</c:v>
                </c:pt>
                <c:pt idx="38">
                  <c:v>1.0637893371964826</c:v>
                </c:pt>
                <c:pt idx="39">
                  <c:v>0.98285177823868186</c:v>
                </c:pt>
                <c:pt idx="40">
                  <c:v>0.77947590994949623</c:v>
                </c:pt>
                <c:pt idx="41">
                  <c:v>1.2185536583006835</c:v>
                </c:pt>
                <c:pt idx="42">
                  <c:v>0.56546175594633419</c:v>
                </c:pt>
                <c:pt idx="43">
                  <c:v>0.99510881513181904</c:v>
                </c:pt>
              </c:numCache>
            </c:numRef>
          </c:val>
          <c:smooth val="0"/>
          <c:extLst>
            <c:ext xmlns:c16="http://schemas.microsoft.com/office/drawing/2014/chart" uri="{C3380CC4-5D6E-409C-BE32-E72D297353CC}">
              <c16:uniqueId val="{00000000-D98F-4F72-9A57-362EBB365224}"/>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RH_Anomalies'!$B$75:$AS$75</c:f>
              <c:numCache>
                <c:formatCode>General</c:formatCode>
                <c:ptCount val="44"/>
                <c:pt idx="0">
                  <c:v>-0.35850977635491665</c:v>
                </c:pt>
                <c:pt idx="1">
                  <c:v>0.64145998245303737</c:v>
                </c:pt>
                <c:pt idx="2">
                  <c:v>0.41901647201790576</c:v>
                </c:pt>
                <c:pt idx="3">
                  <c:v>-1.4211471884645661</c:v>
                </c:pt>
                <c:pt idx="4">
                  <c:v>-1.8524712594100432</c:v>
                </c:pt>
                <c:pt idx="5">
                  <c:v>0.28067323840794395</c:v>
                </c:pt>
                <c:pt idx="6">
                  <c:v>0.58735435092635924</c:v>
                </c:pt>
                <c:pt idx="7">
                  <c:v>-0.20778698282856226</c:v>
                </c:pt>
                <c:pt idx="8">
                  <c:v>-0.69772605144699074</c:v>
                </c:pt>
                <c:pt idx="9">
                  <c:v>0.55194107981799789</c:v>
                </c:pt>
                <c:pt idx="10">
                  <c:v>-0.96142903971766835</c:v>
                </c:pt>
                <c:pt idx="11">
                  <c:v>-0.41575152144669436</c:v>
                </c:pt>
                <c:pt idx="12">
                  <c:v>-0.32774683785097414</c:v>
                </c:pt>
                <c:pt idx="13">
                  <c:v>1.1737332030860599</c:v>
                </c:pt>
                <c:pt idx="14">
                  <c:v>-1.1623530580001391</c:v>
                </c:pt>
                <c:pt idx="15">
                  <c:v>0.6770719590485198</c:v>
                </c:pt>
                <c:pt idx="16">
                  <c:v>2.3686346052768341</c:v>
                </c:pt>
                <c:pt idx="17">
                  <c:v>-1.0875747734125278</c:v>
                </c:pt>
                <c:pt idx="18">
                  <c:v>1.8493942798791199</c:v>
                </c:pt>
                <c:pt idx="19">
                  <c:v>0.36114740017881902</c:v>
                </c:pt>
                <c:pt idx="20">
                  <c:v>-0.18318599511118824</c:v>
                </c:pt>
                <c:pt idx="21">
                  <c:v>-0.12809775974897275</c:v>
                </c:pt>
                <c:pt idx="22">
                  <c:v>-0.86591880252584386</c:v>
                </c:pt>
                <c:pt idx="23">
                  <c:v>-0.20138003129739995</c:v>
                </c:pt>
                <c:pt idx="24">
                  <c:v>-0.93413668500977154</c:v>
                </c:pt>
                <c:pt idx="25">
                  <c:v>-2.9532555735476147E-2</c:v>
                </c:pt>
                <c:pt idx="26">
                  <c:v>0.27155931474328976</c:v>
                </c:pt>
                <c:pt idx="27">
                  <c:v>0.25823668402021166</c:v>
                </c:pt>
                <c:pt idx="28">
                  <c:v>-1.2793276491727996</c:v>
                </c:pt>
                <c:pt idx="29">
                  <c:v>-2.3696121729071469</c:v>
                </c:pt>
                <c:pt idx="30">
                  <c:v>1.4668081914508133</c:v>
                </c:pt>
                <c:pt idx="31">
                  <c:v>-1.7087239647903152</c:v>
                </c:pt>
                <c:pt idx="32">
                  <c:v>1.4668081914508133</c:v>
                </c:pt>
                <c:pt idx="33">
                  <c:v>0.44830212365422623</c:v>
                </c:pt>
                <c:pt idx="34">
                  <c:v>-0.67440260476724834</c:v>
                </c:pt>
                <c:pt idx="35">
                  <c:v>-0.59556230146510991</c:v>
                </c:pt>
                <c:pt idx="36">
                  <c:v>0.53592916279012826</c:v>
                </c:pt>
                <c:pt idx="37">
                  <c:v>1.1398388325599036</c:v>
                </c:pt>
                <c:pt idx="38">
                  <c:v>0.20068491675480157</c:v>
                </c:pt>
                <c:pt idx="39">
                  <c:v>0.32226458561727384</c:v>
                </c:pt>
                <c:pt idx="40">
                  <c:v>0.89951755016937895</c:v>
                </c:pt>
                <c:pt idx="41">
                  <c:v>0.67490440469028501</c:v>
                </c:pt>
                <c:pt idx="42">
                  <c:v>0.68714403849139771</c:v>
                </c:pt>
                <c:pt idx="43">
                  <c:v>0.17995244397915761</c:v>
                </c:pt>
              </c:numCache>
            </c:numRef>
          </c:val>
          <c:smooth val="0"/>
          <c:extLst>
            <c:ext xmlns:c16="http://schemas.microsoft.com/office/drawing/2014/chart" uri="{C3380CC4-5D6E-409C-BE32-E72D297353CC}">
              <c16:uniqueId val="{00000001-D98F-4F72-9A57-362EBB365224}"/>
            </c:ext>
          </c:extLst>
        </c:ser>
        <c:dLbls>
          <c:showLegendKey val="0"/>
          <c:showVal val="0"/>
          <c:showCatName val="0"/>
          <c:showSerName val="0"/>
          <c:showPercent val="0"/>
          <c:showBubbleSize val="0"/>
        </c:dLbls>
        <c:marker val="1"/>
        <c:smooth val="0"/>
        <c:axId val="1283123776"/>
        <c:axId val="1283130496"/>
      </c:lineChart>
      <c:catAx>
        <c:axId val="12831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0496"/>
        <c:crosses val="autoZero"/>
        <c:auto val="1"/>
        <c:lblAlgn val="ctr"/>
        <c:lblOffset val="100"/>
        <c:noMultiLvlLbl val="0"/>
      </c:catAx>
      <c:valAx>
        <c:axId val="128313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2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RH_Anomalies'!$B$54:$AS$54</c:f>
              <c:numCache>
                <c:formatCode>General</c:formatCode>
                <c:ptCount val="44"/>
                <c:pt idx="0">
                  <c:v>-1.2431874617956875</c:v>
                </c:pt>
                <c:pt idx="1">
                  <c:v>-1.5047183599512877</c:v>
                </c:pt>
                <c:pt idx="2">
                  <c:v>-1.1896241356223949</c:v>
                </c:pt>
                <c:pt idx="3">
                  <c:v>-1.0481170827117992</c:v>
                </c:pt>
                <c:pt idx="4">
                  <c:v>-0.96345889634864501</c:v>
                </c:pt>
                <c:pt idx="5">
                  <c:v>-0.91519469858706981</c:v>
                </c:pt>
                <c:pt idx="6">
                  <c:v>-0.46323436489942083</c:v>
                </c:pt>
                <c:pt idx="7">
                  <c:v>-1.2505405576842372</c:v>
                </c:pt>
                <c:pt idx="8">
                  <c:v>-0.19188722506064729</c:v>
                </c:pt>
                <c:pt idx="9">
                  <c:v>-0.87264015353630786</c:v>
                </c:pt>
                <c:pt idx="10">
                  <c:v>-1.3540922836753462</c:v>
                </c:pt>
                <c:pt idx="11">
                  <c:v>-1.1051718843994436</c:v>
                </c:pt>
                <c:pt idx="12">
                  <c:v>-1.3843660952669967</c:v>
                </c:pt>
                <c:pt idx="13">
                  <c:v>-1.3839555709678961</c:v>
                </c:pt>
                <c:pt idx="14">
                  <c:v>0.61332859501558434</c:v>
                </c:pt>
                <c:pt idx="15">
                  <c:v>-0.19993619328570966</c:v>
                </c:pt>
                <c:pt idx="16">
                  <c:v>-0.49071526527585202</c:v>
                </c:pt>
                <c:pt idx="17">
                  <c:v>-1.9563502741996552</c:v>
                </c:pt>
                <c:pt idx="18">
                  <c:v>-0.26697279235747556</c:v>
                </c:pt>
                <c:pt idx="19">
                  <c:v>0.35393242321532586</c:v>
                </c:pt>
                <c:pt idx="20">
                  <c:v>-0.39944292676253973</c:v>
                </c:pt>
                <c:pt idx="21">
                  <c:v>0.74477174568222992</c:v>
                </c:pt>
                <c:pt idx="22">
                  <c:v>0.43941300415799617</c:v>
                </c:pt>
                <c:pt idx="23">
                  <c:v>0.1977609039482045</c:v>
                </c:pt>
                <c:pt idx="24">
                  <c:v>-0.70554195800647035</c:v>
                </c:pt>
                <c:pt idx="25">
                  <c:v>-7.896746916210555E-2</c:v>
                </c:pt>
                <c:pt idx="26">
                  <c:v>0.22992447329704463</c:v>
                </c:pt>
                <c:pt idx="27">
                  <c:v>1.445119470047602</c:v>
                </c:pt>
                <c:pt idx="28">
                  <c:v>0.51421187743610752</c:v>
                </c:pt>
                <c:pt idx="29">
                  <c:v>0.52558945743718377</c:v>
                </c:pt>
                <c:pt idx="30">
                  <c:v>1.5816975394063217</c:v>
                </c:pt>
                <c:pt idx="31">
                  <c:v>6.8495551038770516E-2</c:v>
                </c:pt>
                <c:pt idx="32">
                  <c:v>1.5816975394063217</c:v>
                </c:pt>
                <c:pt idx="33">
                  <c:v>1.3651843320961066</c:v>
                </c:pt>
                <c:pt idx="34">
                  <c:v>0.92435660981138146</c:v>
                </c:pt>
                <c:pt idx="35">
                  <c:v>1.1357348984295272</c:v>
                </c:pt>
                <c:pt idx="36">
                  <c:v>1.2971638206877965</c:v>
                </c:pt>
                <c:pt idx="37">
                  <c:v>0.29556394377054579</c:v>
                </c:pt>
                <c:pt idx="38">
                  <c:v>1.4564149451888544</c:v>
                </c:pt>
                <c:pt idx="39">
                  <c:v>1.0525545995431469</c:v>
                </c:pt>
                <c:pt idx="40">
                  <c:v>1.009343215613822</c:v>
                </c:pt>
                <c:pt idx="41">
                  <c:v>0.70529815184671918</c:v>
                </c:pt>
                <c:pt idx="42">
                  <c:v>0.51618374005311607</c:v>
                </c:pt>
                <c:pt idx="43">
                  <c:v>0.91437481242726004</c:v>
                </c:pt>
              </c:numCache>
            </c:numRef>
          </c:val>
          <c:smooth val="0"/>
          <c:extLst>
            <c:ext xmlns:c16="http://schemas.microsoft.com/office/drawing/2014/chart" uri="{C3380CC4-5D6E-409C-BE32-E72D297353CC}">
              <c16:uniqueId val="{00000000-E7AE-4059-8AFB-E833E69BA87B}"/>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RH_Anomalies'!$B$76:$AS$76</c:f>
              <c:numCache>
                <c:formatCode>General</c:formatCode>
                <c:ptCount val="44"/>
                <c:pt idx="0">
                  <c:v>-4.8445231960508241E-2</c:v>
                </c:pt>
                <c:pt idx="1">
                  <c:v>1.5576779799111591</c:v>
                </c:pt>
                <c:pt idx="2">
                  <c:v>1.5246349339359511</c:v>
                </c:pt>
                <c:pt idx="3">
                  <c:v>0.44170999259474442</c:v>
                </c:pt>
                <c:pt idx="4">
                  <c:v>-0.63637555493470843</c:v>
                </c:pt>
                <c:pt idx="5">
                  <c:v>-0.86593243039321466</c:v>
                </c:pt>
                <c:pt idx="6">
                  <c:v>0.40350673508495172</c:v>
                </c:pt>
                <c:pt idx="7">
                  <c:v>7.9952625789294157E-2</c:v>
                </c:pt>
                <c:pt idx="8">
                  <c:v>0.19387830170380177</c:v>
                </c:pt>
                <c:pt idx="9">
                  <c:v>-0.24781221611859222</c:v>
                </c:pt>
                <c:pt idx="10">
                  <c:v>-5.4304283571495374E-2</c:v>
                </c:pt>
                <c:pt idx="11">
                  <c:v>1.6717923721332186</c:v>
                </c:pt>
                <c:pt idx="12">
                  <c:v>0.11746588929960353</c:v>
                </c:pt>
                <c:pt idx="13">
                  <c:v>0.42873574645063939</c:v>
                </c:pt>
                <c:pt idx="14">
                  <c:v>-0.33451556466892057</c:v>
                </c:pt>
                <c:pt idx="15">
                  <c:v>0.45809882442860589</c:v>
                </c:pt>
                <c:pt idx="16">
                  <c:v>0.25510494873477896</c:v>
                </c:pt>
                <c:pt idx="17">
                  <c:v>1.203221575254064</c:v>
                </c:pt>
                <c:pt idx="18">
                  <c:v>1.4908393816843903</c:v>
                </c:pt>
                <c:pt idx="19">
                  <c:v>1.279433476581493</c:v>
                </c:pt>
                <c:pt idx="20">
                  <c:v>-0.78902109925092345</c:v>
                </c:pt>
                <c:pt idx="21">
                  <c:v>-1.1572655891284345</c:v>
                </c:pt>
                <c:pt idx="22">
                  <c:v>0.63194546642121885</c:v>
                </c:pt>
                <c:pt idx="23">
                  <c:v>-1.7704721025451999</c:v>
                </c:pt>
                <c:pt idx="24">
                  <c:v>-0.68089255240899338</c:v>
                </c:pt>
                <c:pt idx="25">
                  <c:v>0.61022775785290617</c:v>
                </c:pt>
                <c:pt idx="26">
                  <c:v>-0.60447070418941629</c:v>
                </c:pt>
                <c:pt idx="27">
                  <c:v>-1.4673264824342256</c:v>
                </c:pt>
                <c:pt idx="28">
                  <c:v>-1.4898485942634787</c:v>
                </c:pt>
                <c:pt idx="29">
                  <c:v>-1.7226537491657048</c:v>
                </c:pt>
                <c:pt idx="30">
                  <c:v>0.90210701440310492</c:v>
                </c:pt>
                <c:pt idx="31">
                  <c:v>6.5725185415356435E-2</c:v>
                </c:pt>
                <c:pt idx="32">
                  <c:v>0.90210701440310492</c:v>
                </c:pt>
                <c:pt idx="33">
                  <c:v>-2.2203871129460402</c:v>
                </c:pt>
                <c:pt idx="34">
                  <c:v>0.45027889243447256</c:v>
                </c:pt>
                <c:pt idx="35">
                  <c:v>1.1252168690049125</c:v>
                </c:pt>
                <c:pt idx="36">
                  <c:v>-1.0408453195234957</c:v>
                </c:pt>
                <c:pt idx="37">
                  <c:v>0.74089257024716171</c:v>
                </c:pt>
                <c:pt idx="38">
                  <c:v>1.4424401359207073</c:v>
                </c:pt>
                <c:pt idx="39">
                  <c:v>3.2732267209340589E-2</c:v>
                </c:pt>
                <c:pt idx="40">
                  <c:v>-0.85798511489148777</c:v>
                </c:pt>
                <c:pt idx="41">
                  <c:v>-0.87180268703495944</c:v>
                </c:pt>
                <c:pt idx="42">
                  <c:v>-0.58278366202107856</c:v>
                </c:pt>
                <c:pt idx="43">
                  <c:v>-0.56658590544861587</c:v>
                </c:pt>
              </c:numCache>
            </c:numRef>
          </c:val>
          <c:smooth val="0"/>
          <c:extLst>
            <c:ext xmlns:c16="http://schemas.microsoft.com/office/drawing/2014/chart" uri="{C3380CC4-5D6E-409C-BE32-E72D297353CC}">
              <c16:uniqueId val="{00000001-E7AE-4059-8AFB-E833E69BA87B}"/>
            </c:ext>
          </c:extLst>
        </c:ser>
        <c:dLbls>
          <c:showLegendKey val="0"/>
          <c:showVal val="0"/>
          <c:showCatName val="0"/>
          <c:showSerName val="0"/>
          <c:showPercent val="0"/>
          <c:showBubbleSize val="0"/>
        </c:dLbls>
        <c:marker val="1"/>
        <c:smooth val="0"/>
        <c:axId val="1283052736"/>
        <c:axId val="1283036896"/>
      </c:lineChart>
      <c:catAx>
        <c:axId val="128305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36896"/>
        <c:crosses val="autoZero"/>
        <c:auto val="1"/>
        <c:lblAlgn val="ctr"/>
        <c:lblOffset val="100"/>
        <c:noMultiLvlLbl val="0"/>
      </c:catAx>
      <c:valAx>
        <c:axId val="128303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5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RH_Anomalies'!$B$55:$AS$55</c:f>
              <c:numCache>
                <c:formatCode>General</c:formatCode>
                <c:ptCount val="44"/>
                <c:pt idx="0">
                  <c:v>-0.90402596482258757</c:v>
                </c:pt>
                <c:pt idx="1">
                  <c:v>-1.2748132969948753</c:v>
                </c:pt>
                <c:pt idx="2">
                  <c:v>-1.8286762432218144</c:v>
                </c:pt>
                <c:pt idx="3">
                  <c:v>-1.600377087126619</c:v>
                </c:pt>
                <c:pt idx="4">
                  <c:v>-1.5170643516735196</c:v>
                </c:pt>
                <c:pt idx="5">
                  <c:v>-0.89533207373637691</c:v>
                </c:pt>
                <c:pt idx="6">
                  <c:v>-1.16415169359314</c:v>
                </c:pt>
                <c:pt idx="7">
                  <c:v>-0.81996694524836744</c:v>
                </c:pt>
                <c:pt idx="8">
                  <c:v>-3.2614872727784461E-2</c:v>
                </c:pt>
                <c:pt idx="9">
                  <c:v>-0.85640091875126767</c:v>
                </c:pt>
                <c:pt idx="10">
                  <c:v>-1.5018803401322653</c:v>
                </c:pt>
                <c:pt idx="11">
                  <c:v>-1.5419798231075617</c:v>
                </c:pt>
                <c:pt idx="12">
                  <c:v>-1.6665922620099511</c:v>
                </c:pt>
                <c:pt idx="13">
                  <c:v>-1.0040471725429936</c:v>
                </c:pt>
                <c:pt idx="14">
                  <c:v>-0.47159790302791249</c:v>
                </c:pt>
                <c:pt idx="15">
                  <c:v>-0.25653519079606535</c:v>
                </c:pt>
                <c:pt idx="16">
                  <c:v>0.10812134290542123</c:v>
                </c:pt>
                <c:pt idx="17">
                  <c:v>-0.35558261467751667</c:v>
                </c:pt>
                <c:pt idx="18">
                  <c:v>0.53120703310977635</c:v>
                </c:pt>
                <c:pt idx="19">
                  <c:v>0.46272005029647983</c:v>
                </c:pt>
                <c:pt idx="20">
                  <c:v>0.33061287769907532</c:v>
                </c:pt>
                <c:pt idx="21">
                  <c:v>4.505289309120198E-2</c:v>
                </c:pt>
                <c:pt idx="22">
                  <c:v>0.21693424532905325</c:v>
                </c:pt>
                <c:pt idx="23">
                  <c:v>0.58094123544363585</c:v>
                </c:pt>
                <c:pt idx="24">
                  <c:v>-0.34967825284175857</c:v>
                </c:pt>
                <c:pt idx="25">
                  <c:v>-0.19567263777860253</c:v>
                </c:pt>
                <c:pt idx="26">
                  <c:v>-1.2014454353042396E-2</c:v>
                </c:pt>
                <c:pt idx="27">
                  <c:v>0.53120703310977635</c:v>
                </c:pt>
                <c:pt idx="28">
                  <c:v>0.73880796721321451</c:v>
                </c:pt>
                <c:pt idx="29">
                  <c:v>0.64394483720744566</c:v>
                </c:pt>
                <c:pt idx="30">
                  <c:v>1.707709066896818</c:v>
                </c:pt>
                <c:pt idx="31">
                  <c:v>0.25586540031416249</c:v>
                </c:pt>
                <c:pt idx="32">
                  <c:v>1.707709066896818</c:v>
                </c:pt>
                <c:pt idx="33">
                  <c:v>0.26186756576693204</c:v>
                </c:pt>
                <c:pt idx="34">
                  <c:v>9.29702869307691E-2</c:v>
                </c:pt>
                <c:pt idx="35">
                  <c:v>0.75687824853914554</c:v>
                </c:pt>
                <c:pt idx="36">
                  <c:v>0.88703785345864039</c:v>
                </c:pt>
                <c:pt idx="37">
                  <c:v>1.1936862114435298</c:v>
                </c:pt>
                <c:pt idx="38">
                  <c:v>1.3316658533928813</c:v>
                </c:pt>
                <c:pt idx="39">
                  <c:v>1.1219557630269035</c:v>
                </c:pt>
                <c:pt idx="40">
                  <c:v>1.2623677384080545</c:v>
                </c:pt>
                <c:pt idx="41">
                  <c:v>1.3510990068602311</c:v>
                </c:pt>
                <c:pt idx="42">
                  <c:v>0.87762957073511261</c:v>
                </c:pt>
                <c:pt idx="43">
                  <c:v>1.2510129510894157</c:v>
                </c:pt>
              </c:numCache>
            </c:numRef>
          </c:val>
          <c:smooth val="0"/>
          <c:extLst>
            <c:ext xmlns:c16="http://schemas.microsoft.com/office/drawing/2014/chart" uri="{C3380CC4-5D6E-409C-BE32-E72D297353CC}">
              <c16:uniqueId val="{00000000-8419-4525-87C1-AD872CA02917}"/>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RH_Anomalies'!$B$77:$AS$77</c:f>
              <c:numCache>
                <c:formatCode>General</c:formatCode>
                <c:ptCount val="44"/>
                <c:pt idx="0">
                  <c:v>0.45898070144329989</c:v>
                </c:pt>
                <c:pt idx="1">
                  <c:v>0.86360493114140424</c:v>
                </c:pt>
                <c:pt idx="2">
                  <c:v>1.8050625338219615</c:v>
                </c:pt>
                <c:pt idx="3">
                  <c:v>1.8791202055690421</c:v>
                </c:pt>
                <c:pt idx="4">
                  <c:v>0.50426070501342346</c:v>
                </c:pt>
                <c:pt idx="5">
                  <c:v>1.4227746811248583</c:v>
                </c:pt>
                <c:pt idx="6">
                  <c:v>1.3823183205467455</c:v>
                </c:pt>
                <c:pt idx="7">
                  <c:v>0.49498878211519248</c:v>
                </c:pt>
                <c:pt idx="8">
                  <c:v>-0.87245691859672347</c:v>
                </c:pt>
                <c:pt idx="9">
                  <c:v>0.57726402580488023</c:v>
                </c:pt>
                <c:pt idx="10">
                  <c:v>0.52248779084381625</c:v>
                </c:pt>
                <c:pt idx="11">
                  <c:v>1.630745028222599</c:v>
                </c:pt>
                <c:pt idx="12">
                  <c:v>1.5870382152973355</c:v>
                </c:pt>
                <c:pt idx="13">
                  <c:v>0.21451475634152839</c:v>
                </c:pt>
                <c:pt idx="14">
                  <c:v>0.61986142104995579</c:v>
                </c:pt>
                <c:pt idx="15">
                  <c:v>1.3653774721543108</c:v>
                </c:pt>
                <c:pt idx="16">
                  <c:v>0.45121881927644064</c:v>
                </c:pt>
                <c:pt idx="17">
                  <c:v>0.18098467827497658</c:v>
                </c:pt>
                <c:pt idx="18">
                  <c:v>-0.24888789723496724</c:v>
                </c:pt>
                <c:pt idx="19">
                  <c:v>0.36534908251091314</c:v>
                </c:pt>
                <c:pt idx="20">
                  <c:v>0.4296614596082502</c:v>
                </c:pt>
                <c:pt idx="21">
                  <c:v>1.1524354586673469</c:v>
                </c:pt>
                <c:pt idx="22">
                  <c:v>0.76202450629822649</c:v>
                </c:pt>
                <c:pt idx="23">
                  <c:v>-0.75934077275653633</c:v>
                </c:pt>
                <c:pt idx="24">
                  <c:v>-0.16477878005753821</c:v>
                </c:pt>
                <c:pt idx="25">
                  <c:v>-0.74985515055105689</c:v>
                </c:pt>
                <c:pt idx="26">
                  <c:v>-0.92386094817743436</c:v>
                </c:pt>
                <c:pt idx="27">
                  <c:v>-0.41571279189858962</c:v>
                </c:pt>
                <c:pt idx="28">
                  <c:v>-1.3800094448915285</c:v>
                </c:pt>
                <c:pt idx="29">
                  <c:v>-1.1778246402680734</c:v>
                </c:pt>
                <c:pt idx="30">
                  <c:v>-1.4801258021403574</c:v>
                </c:pt>
                <c:pt idx="31">
                  <c:v>0.12632716515127157</c:v>
                </c:pt>
                <c:pt idx="32">
                  <c:v>-1.4801258021403574</c:v>
                </c:pt>
                <c:pt idx="33">
                  <c:v>-0.49958749659714757</c:v>
                </c:pt>
                <c:pt idx="34">
                  <c:v>-0.28800042765402095</c:v>
                </c:pt>
                <c:pt idx="35">
                  <c:v>-0.21885278798059879</c:v>
                </c:pt>
                <c:pt idx="36">
                  <c:v>-0.50954345935829981</c:v>
                </c:pt>
                <c:pt idx="37">
                  <c:v>-0.95939009990541968</c:v>
                </c:pt>
                <c:pt idx="38">
                  <c:v>-0.56169669951265044</c:v>
                </c:pt>
                <c:pt idx="39">
                  <c:v>-0.99164758091532501</c:v>
                </c:pt>
                <c:pt idx="40">
                  <c:v>-1.115063730245357</c:v>
                </c:pt>
                <c:pt idx="41">
                  <c:v>-1.4965599356269477</c:v>
                </c:pt>
                <c:pt idx="42">
                  <c:v>-1.0301831737247313</c:v>
                </c:pt>
                <c:pt idx="43">
                  <c:v>-1.4728964000440425</c:v>
                </c:pt>
              </c:numCache>
            </c:numRef>
          </c:val>
          <c:smooth val="0"/>
          <c:extLst>
            <c:ext xmlns:c16="http://schemas.microsoft.com/office/drawing/2014/chart" uri="{C3380CC4-5D6E-409C-BE32-E72D297353CC}">
              <c16:uniqueId val="{00000001-8419-4525-87C1-AD872CA02917}"/>
            </c:ext>
          </c:extLst>
        </c:ser>
        <c:dLbls>
          <c:showLegendKey val="0"/>
          <c:showVal val="0"/>
          <c:showCatName val="0"/>
          <c:showSerName val="0"/>
          <c:showPercent val="0"/>
          <c:showBubbleSize val="0"/>
        </c:dLbls>
        <c:marker val="1"/>
        <c:smooth val="0"/>
        <c:axId val="1283036416"/>
        <c:axId val="1283029216"/>
      </c:lineChart>
      <c:catAx>
        <c:axId val="128303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29216"/>
        <c:crosses val="autoZero"/>
        <c:auto val="1"/>
        <c:lblAlgn val="ctr"/>
        <c:lblOffset val="100"/>
        <c:noMultiLvlLbl val="0"/>
      </c:catAx>
      <c:valAx>
        <c:axId val="128302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3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RH_Anomalies'!$B$56:$AS$56</c:f>
              <c:numCache>
                <c:formatCode>General</c:formatCode>
                <c:ptCount val="44"/>
                <c:pt idx="0">
                  <c:v>-1.7407451546962462</c:v>
                </c:pt>
                <c:pt idx="1">
                  <c:v>-0.92773727546326545</c:v>
                </c:pt>
                <c:pt idx="2">
                  <c:v>-0.32852999706071456</c:v>
                </c:pt>
                <c:pt idx="3">
                  <c:v>-0.54044737429730805</c:v>
                </c:pt>
                <c:pt idx="4">
                  <c:v>-1.8773398781713784</c:v>
                </c:pt>
                <c:pt idx="5">
                  <c:v>-0.59350471450679976</c:v>
                </c:pt>
                <c:pt idx="6">
                  <c:v>-0.33233041020498416</c:v>
                </c:pt>
                <c:pt idx="7">
                  <c:v>0.52628494275606452</c:v>
                </c:pt>
                <c:pt idx="8">
                  <c:v>-0.17515734902246521</c:v>
                </c:pt>
                <c:pt idx="9">
                  <c:v>-0.82991657844718747</c:v>
                </c:pt>
                <c:pt idx="10">
                  <c:v>-0.5958873634625278</c:v>
                </c:pt>
                <c:pt idx="11">
                  <c:v>-1.7205127665468478</c:v>
                </c:pt>
                <c:pt idx="12">
                  <c:v>-2.3026766827254268</c:v>
                </c:pt>
                <c:pt idx="13">
                  <c:v>-0.88842482569214665</c:v>
                </c:pt>
                <c:pt idx="14">
                  <c:v>-1.3668541944106822</c:v>
                </c:pt>
                <c:pt idx="15">
                  <c:v>-1.0010634857755583</c:v>
                </c:pt>
                <c:pt idx="16">
                  <c:v>0.40796390393293647</c:v>
                </c:pt>
                <c:pt idx="17">
                  <c:v>-0.90205398027839967</c:v>
                </c:pt>
                <c:pt idx="18">
                  <c:v>1.1253010054029287</c:v>
                </c:pt>
                <c:pt idx="19">
                  <c:v>0.8153704573961722</c:v>
                </c:pt>
                <c:pt idx="20">
                  <c:v>0.47952514250030087</c:v>
                </c:pt>
                <c:pt idx="21">
                  <c:v>0.20771697778520196</c:v>
                </c:pt>
                <c:pt idx="22">
                  <c:v>0.12613578202017647</c:v>
                </c:pt>
                <c:pt idx="23">
                  <c:v>-1.548841902887722E-2</c:v>
                </c:pt>
                <c:pt idx="24">
                  <c:v>-0.36457919900122981</c:v>
                </c:pt>
                <c:pt idx="25">
                  <c:v>-0.11707178923745049</c:v>
                </c:pt>
                <c:pt idx="26">
                  <c:v>0.8825551195554191</c:v>
                </c:pt>
                <c:pt idx="27">
                  <c:v>0.46282521383752945</c:v>
                </c:pt>
                <c:pt idx="28">
                  <c:v>7.5883778226348328E-2</c:v>
                </c:pt>
                <c:pt idx="29">
                  <c:v>-0.33747436563263611</c:v>
                </c:pt>
                <c:pt idx="30">
                  <c:v>0.69520645092778799</c:v>
                </c:pt>
                <c:pt idx="31">
                  <c:v>0.14302818443702403</c:v>
                </c:pt>
                <c:pt idx="32">
                  <c:v>0.69520645092778799</c:v>
                </c:pt>
                <c:pt idx="33">
                  <c:v>-1.0750438552520356</c:v>
                </c:pt>
                <c:pt idx="34">
                  <c:v>0.33452195776852367</c:v>
                </c:pt>
                <c:pt idx="35">
                  <c:v>1.4356542408696209</c:v>
                </c:pt>
                <c:pt idx="36">
                  <c:v>1.0648340546605755</c:v>
                </c:pt>
                <c:pt idx="37">
                  <c:v>1.8860201814443416</c:v>
                </c:pt>
                <c:pt idx="38">
                  <c:v>1.0128158211234295</c:v>
                </c:pt>
                <c:pt idx="39">
                  <c:v>1.2533740477660751</c:v>
                </c:pt>
                <c:pt idx="40">
                  <c:v>1.0310127678734864</c:v>
                </c:pt>
                <c:pt idx="41">
                  <c:v>1.7116842481905445</c:v>
                </c:pt>
                <c:pt idx="42">
                  <c:v>0.74511376316201727</c:v>
                </c:pt>
                <c:pt idx="43">
                  <c:v>0.91480516635005427</c:v>
                </c:pt>
              </c:numCache>
            </c:numRef>
          </c:val>
          <c:smooth val="0"/>
          <c:extLst>
            <c:ext xmlns:c16="http://schemas.microsoft.com/office/drawing/2014/chart" uri="{C3380CC4-5D6E-409C-BE32-E72D297353CC}">
              <c16:uniqueId val="{00000000-DEC1-4B3D-9B8D-3F170068DBC4}"/>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RH_Anomalies'!$B$78:$AS$78</c:f>
              <c:numCache>
                <c:formatCode>General</c:formatCode>
                <c:ptCount val="44"/>
                <c:pt idx="0">
                  <c:v>0.46624474669387639</c:v>
                </c:pt>
                <c:pt idx="1">
                  <c:v>-1.1704986337248031</c:v>
                </c:pt>
                <c:pt idx="2">
                  <c:v>-1.1836503715995448</c:v>
                </c:pt>
                <c:pt idx="3">
                  <c:v>-0.94721634649847375</c:v>
                </c:pt>
                <c:pt idx="4">
                  <c:v>-2.3386143270971593</c:v>
                </c:pt>
                <c:pt idx="5">
                  <c:v>-2.1860641721323808</c:v>
                </c:pt>
                <c:pt idx="6">
                  <c:v>0.32706481611220634</c:v>
                </c:pt>
                <c:pt idx="7">
                  <c:v>-0.71634567785783854</c:v>
                </c:pt>
                <c:pt idx="8">
                  <c:v>-1.7227250085175481</c:v>
                </c:pt>
                <c:pt idx="9">
                  <c:v>5.7646227821568134E-2</c:v>
                </c:pt>
                <c:pt idx="10">
                  <c:v>-1.694997920676701</c:v>
                </c:pt>
                <c:pt idx="11">
                  <c:v>-9.949846842838389E-2</c:v>
                </c:pt>
                <c:pt idx="12">
                  <c:v>0.12399368083887684</c:v>
                </c:pt>
                <c:pt idx="13">
                  <c:v>0.79232091135571903</c:v>
                </c:pt>
                <c:pt idx="14">
                  <c:v>2.9553462561452106E-2</c:v>
                </c:pt>
                <c:pt idx="15">
                  <c:v>0.10949250129271795</c:v>
                </c:pt>
                <c:pt idx="16">
                  <c:v>0.26511066680657447</c:v>
                </c:pt>
                <c:pt idx="17">
                  <c:v>-0.6335950627425786</c:v>
                </c:pt>
                <c:pt idx="18">
                  <c:v>0.24951590478958519</c:v>
                </c:pt>
                <c:pt idx="19">
                  <c:v>-0.16753114238260222</c:v>
                </c:pt>
                <c:pt idx="20">
                  <c:v>-1.0715857666352935</c:v>
                </c:pt>
                <c:pt idx="21">
                  <c:v>-6.2438556893263372E-2</c:v>
                </c:pt>
                <c:pt idx="22">
                  <c:v>-0.73046623090784202</c:v>
                </c:pt>
                <c:pt idx="23">
                  <c:v>-0.47033044440034971</c:v>
                </c:pt>
                <c:pt idx="24">
                  <c:v>-0.86447493081514526</c:v>
                </c:pt>
                <c:pt idx="25">
                  <c:v>-0.38627350995085069</c:v>
                </c:pt>
                <c:pt idx="26">
                  <c:v>-5.4498297207586407E-2</c:v>
                </c:pt>
                <c:pt idx="27">
                  <c:v>-0.42967470490909498</c:v>
                </c:pt>
                <c:pt idx="28">
                  <c:v>0.42584084165173758</c:v>
                </c:pt>
                <c:pt idx="29">
                  <c:v>0.46983252514707063</c:v>
                </c:pt>
                <c:pt idx="30">
                  <c:v>1.7532515984879813</c:v>
                </c:pt>
                <c:pt idx="31">
                  <c:v>0.15662636575707384</c:v>
                </c:pt>
                <c:pt idx="32">
                  <c:v>1.7532515984879813</c:v>
                </c:pt>
                <c:pt idx="33">
                  <c:v>1.7470816544845778</c:v>
                </c:pt>
                <c:pt idx="34">
                  <c:v>1.547365437043684</c:v>
                </c:pt>
                <c:pt idx="35">
                  <c:v>0.93465682205430867</c:v>
                </c:pt>
                <c:pt idx="36">
                  <c:v>0.28539713910851144</c:v>
                </c:pt>
                <c:pt idx="37">
                  <c:v>0.61697858881672429</c:v>
                </c:pt>
                <c:pt idx="38">
                  <c:v>0.6623789353265308</c:v>
                </c:pt>
                <c:pt idx="39">
                  <c:v>0.36054672359055945</c:v>
                </c:pt>
                <c:pt idx="40">
                  <c:v>1.1752541650687742</c:v>
                </c:pt>
                <c:pt idx="41">
                  <c:v>0.26128427808766275</c:v>
                </c:pt>
                <c:pt idx="42">
                  <c:v>1.2888389761596679</c:v>
                </c:pt>
                <c:pt idx="43">
                  <c:v>1.070951005832036</c:v>
                </c:pt>
              </c:numCache>
            </c:numRef>
          </c:val>
          <c:smooth val="0"/>
          <c:extLst>
            <c:ext xmlns:c16="http://schemas.microsoft.com/office/drawing/2014/chart" uri="{C3380CC4-5D6E-409C-BE32-E72D297353CC}">
              <c16:uniqueId val="{00000001-DEC1-4B3D-9B8D-3F170068DBC4}"/>
            </c:ext>
          </c:extLst>
        </c:ser>
        <c:dLbls>
          <c:showLegendKey val="0"/>
          <c:showVal val="0"/>
          <c:showCatName val="0"/>
          <c:showSerName val="0"/>
          <c:showPercent val="0"/>
          <c:showBubbleSize val="0"/>
        </c:dLbls>
        <c:marker val="1"/>
        <c:smooth val="0"/>
        <c:axId val="1283141056"/>
        <c:axId val="1283139616"/>
      </c:lineChart>
      <c:catAx>
        <c:axId val="128314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39616"/>
        <c:crosses val="autoZero"/>
        <c:auto val="1"/>
        <c:lblAlgn val="ctr"/>
        <c:lblOffset val="100"/>
        <c:noMultiLvlLbl val="0"/>
      </c:catAx>
      <c:valAx>
        <c:axId val="128313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4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RH_Anomalies'!$B$57:$AS$57</c:f>
              <c:numCache>
                <c:formatCode>General</c:formatCode>
                <c:ptCount val="44"/>
                <c:pt idx="0">
                  <c:v>-4.2122935618394711E-2</c:v>
                </c:pt>
                <c:pt idx="1">
                  <c:v>-1.1272915691619085</c:v>
                </c:pt>
                <c:pt idx="2">
                  <c:v>-1.0388515000576946</c:v>
                </c:pt>
                <c:pt idx="3">
                  <c:v>-1.6135319390015801</c:v>
                </c:pt>
                <c:pt idx="4">
                  <c:v>-2.1663760952393751</c:v>
                </c:pt>
                <c:pt idx="5">
                  <c:v>-0.86837139511003636</c:v>
                </c:pt>
                <c:pt idx="6">
                  <c:v>6.5383341358907957E-2</c:v>
                </c:pt>
                <c:pt idx="7">
                  <c:v>-0.25832266450144298</c:v>
                </c:pt>
                <c:pt idx="8">
                  <c:v>0.1674893113309662</c:v>
                </c:pt>
                <c:pt idx="9">
                  <c:v>-0.49812902466805237</c:v>
                </c:pt>
                <c:pt idx="10">
                  <c:v>-0.33391803644771167</c:v>
                </c:pt>
                <c:pt idx="11">
                  <c:v>-3.0855113229092477</c:v>
                </c:pt>
                <c:pt idx="12">
                  <c:v>-1.7357053307901236</c:v>
                </c:pt>
                <c:pt idx="13">
                  <c:v>-0.80385781018364044</c:v>
                </c:pt>
                <c:pt idx="14">
                  <c:v>-0.96516631934965036</c:v>
                </c:pt>
                <c:pt idx="15">
                  <c:v>-0.94446365480830163</c:v>
                </c:pt>
                <c:pt idx="16">
                  <c:v>0.52465639299355338</c:v>
                </c:pt>
                <c:pt idx="17">
                  <c:v>-0.52391660638404969</c:v>
                </c:pt>
                <c:pt idx="18">
                  <c:v>1.3842722039509858</c:v>
                </c:pt>
                <c:pt idx="19">
                  <c:v>1.1961763868134636</c:v>
                </c:pt>
                <c:pt idx="20">
                  <c:v>0.22523837946592989</c:v>
                </c:pt>
                <c:pt idx="21">
                  <c:v>0.23967490265572994</c:v>
                </c:pt>
                <c:pt idx="22">
                  <c:v>0.49514512851333703</c:v>
                </c:pt>
                <c:pt idx="23">
                  <c:v>-7.7857198501641328E-2</c:v>
                </c:pt>
                <c:pt idx="24">
                  <c:v>-0.30572188805361145</c:v>
                </c:pt>
                <c:pt idx="25">
                  <c:v>-0.40074497602786752</c:v>
                </c:pt>
                <c:pt idx="26">
                  <c:v>0.72382804639943188</c:v>
                </c:pt>
                <c:pt idx="27">
                  <c:v>0.837829568661837</c:v>
                </c:pt>
                <c:pt idx="28">
                  <c:v>9.7392433790043226E-2</c:v>
                </c:pt>
                <c:pt idx="29">
                  <c:v>9.6346589210235811E-2</c:v>
                </c:pt>
                <c:pt idx="30">
                  <c:v>0.72428327889077604</c:v>
                </c:pt>
                <c:pt idx="31">
                  <c:v>0.45878157365674366</c:v>
                </c:pt>
                <c:pt idx="32">
                  <c:v>0.72428327889077604</c:v>
                </c:pt>
                <c:pt idx="33">
                  <c:v>-0.51692596103482169</c:v>
                </c:pt>
                <c:pt idx="34">
                  <c:v>0.77449572022446989</c:v>
                </c:pt>
                <c:pt idx="35">
                  <c:v>0.70530633229050343</c:v>
                </c:pt>
                <c:pt idx="36">
                  <c:v>1.0565241501200406</c:v>
                </c:pt>
                <c:pt idx="37">
                  <c:v>0.97058042127885324</c:v>
                </c:pt>
                <c:pt idx="38">
                  <c:v>0.72637199267462738</c:v>
                </c:pt>
                <c:pt idx="39">
                  <c:v>0.98111325147092054</c:v>
                </c:pt>
                <c:pt idx="40">
                  <c:v>0.96821946061292974</c:v>
                </c:pt>
                <c:pt idx="41">
                  <c:v>1.6169019577833477</c:v>
                </c:pt>
                <c:pt idx="42">
                  <c:v>0.29324654322299099</c:v>
                </c:pt>
                <c:pt idx="43">
                  <c:v>1.2532455815871639</c:v>
                </c:pt>
              </c:numCache>
            </c:numRef>
          </c:val>
          <c:smooth val="0"/>
          <c:extLst>
            <c:ext xmlns:c16="http://schemas.microsoft.com/office/drawing/2014/chart" uri="{C3380CC4-5D6E-409C-BE32-E72D297353CC}">
              <c16:uniqueId val="{00000000-F832-4C5C-A383-A7D3DACD53FB}"/>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RH_Anomalies'!$B$79:$AS$79</c:f>
              <c:numCache>
                <c:formatCode>General</c:formatCode>
                <c:ptCount val="44"/>
                <c:pt idx="0">
                  <c:v>-2.2284205716995262</c:v>
                </c:pt>
                <c:pt idx="1">
                  <c:v>0.23054999355679393</c:v>
                </c:pt>
                <c:pt idx="2">
                  <c:v>0.73908603074890067</c:v>
                </c:pt>
                <c:pt idx="3">
                  <c:v>0.15600371140518332</c:v>
                </c:pt>
                <c:pt idx="4">
                  <c:v>-0.76005590187940208</c:v>
                </c:pt>
                <c:pt idx="5">
                  <c:v>0.34118651972844055</c:v>
                </c:pt>
                <c:pt idx="6">
                  <c:v>-0.11709376125177888</c:v>
                </c:pt>
                <c:pt idx="7">
                  <c:v>0.2837383106302947</c:v>
                </c:pt>
                <c:pt idx="8">
                  <c:v>-1.2804867277034333</c:v>
                </c:pt>
                <c:pt idx="9">
                  <c:v>-0.57890993544044522</c:v>
                </c:pt>
                <c:pt idx="10">
                  <c:v>-1.7637932344305551</c:v>
                </c:pt>
                <c:pt idx="11">
                  <c:v>-1.7718707575868183E-2</c:v>
                </c:pt>
                <c:pt idx="12">
                  <c:v>0.38834516989322287</c:v>
                </c:pt>
                <c:pt idx="13">
                  <c:v>0.39557491968819447</c:v>
                </c:pt>
                <c:pt idx="14">
                  <c:v>-1.4516780760755055</c:v>
                </c:pt>
                <c:pt idx="15">
                  <c:v>-0.13969861318003482</c:v>
                </c:pt>
                <c:pt idx="16">
                  <c:v>1.352648700254949</c:v>
                </c:pt>
                <c:pt idx="17">
                  <c:v>-1.3556027018528538</c:v>
                </c:pt>
                <c:pt idx="18">
                  <c:v>1.19651067676451</c:v>
                </c:pt>
                <c:pt idx="19">
                  <c:v>-0.50331422066130127</c:v>
                </c:pt>
                <c:pt idx="20">
                  <c:v>4.3897248243056214E-2</c:v>
                </c:pt>
                <c:pt idx="21">
                  <c:v>-0.81439969181108496</c:v>
                </c:pt>
                <c:pt idx="22">
                  <c:v>-1.3089442690520015</c:v>
                </c:pt>
                <c:pt idx="23">
                  <c:v>-0.13154448509850711</c:v>
                </c:pt>
                <c:pt idx="24">
                  <c:v>-0.798274263631916</c:v>
                </c:pt>
                <c:pt idx="25">
                  <c:v>0.38009158338844984</c:v>
                </c:pt>
                <c:pt idx="26">
                  <c:v>-0.41413438667907598</c:v>
                </c:pt>
                <c:pt idx="27">
                  <c:v>-0.53981765592492637</c:v>
                </c:pt>
                <c:pt idx="28">
                  <c:v>-0.36064988827167171</c:v>
                </c:pt>
                <c:pt idx="29">
                  <c:v>-1.1703657764463664</c:v>
                </c:pt>
                <c:pt idx="30">
                  <c:v>2.2231117456691094</c:v>
                </c:pt>
                <c:pt idx="31">
                  <c:v>-0.23412561029992718</c:v>
                </c:pt>
                <c:pt idx="32">
                  <c:v>2.2231117456691094</c:v>
                </c:pt>
                <c:pt idx="33">
                  <c:v>2.7120952441237405E-2</c:v>
                </c:pt>
                <c:pt idx="34">
                  <c:v>-0.68073049622887738</c:v>
                </c:pt>
                <c:pt idx="35">
                  <c:v>1.163594326544827</c:v>
                </c:pt>
                <c:pt idx="36">
                  <c:v>0.31261781896566693</c:v>
                </c:pt>
                <c:pt idx="37">
                  <c:v>1.9452607454309963</c:v>
                </c:pt>
                <c:pt idx="38">
                  <c:v>1.1190647427883966</c:v>
                </c:pt>
                <c:pt idx="39">
                  <c:v>0.64467731642740322</c:v>
                </c:pt>
                <c:pt idx="40">
                  <c:v>0.29034205740842522</c:v>
                </c:pt>
                <c:pt idx="41">
                  <c:v>1.4454629717288038E-2</c:v>
                </c:pt>
                <c:pt idx="42">
                  <c:v>1.1007673181606126</c:v>
                </c:pt>
                <c:pt idx="43">
                  <c:v>7.8002711669965794E-2</c:v>
                </c:pt>
              </c:numCache>
            </c:numRef>
          </c:val>
          <c:smooth val="0"/>
          <c:extLst>
            <c:ext xmlns:c16="http://schemas.microsoft.com/office/drawing/2014/chart" uri="{C3380CC4-5D6E-409C-BE32-E72D297353CC}">
              <c16:uniqueId val="{00000001-F832-4C5C-A383-A7D3DACD53FB}"/>
            </c:ext>
          </c:extLst>
        </c:ser>
        <c:dLbls>
          <c:showLegendKey val="0"/>
          <c:showVal val="0"/>
          <c:showCatName val="0"/>
          <c:showSerName val="0"/>
          <c:showPercent val="0"/>
          <c:showBubbleSize val="0"/>
        </c:dLbls>
        <c:marker val="1"/>
        <c:smooth val="0"/>
        <c:axId val="1282879456"/>
        <c:axId val="1282877536"/>
      </c:lineChart>
      <c:catAx>
        <c:axId val="12828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77536"/>
        <c:crosses val="autoZero"/>
        <c:auto val="1"/>
        <c:lblAlgn val="ctr"/>
        <c:lblOffset val="100"/>
        <c:noMultiLvlLbl val="0"/>
      </c:catAx>
      <c:valAx>
        <c:axId val="128287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8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Muscat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RH_Anomalies'!$B$58:$AS$58</c:f>
              <c:numCache>
                <c:formatCode>General</c:formatCode>
                <c:ptCount val="44"/>
                <c:pt idx="0">
                  <c:v>0.1405799006257738</c:v>
                </c:pt>
                <c:pt idx="1">
                  <c:v>5.8463795580383927E-2</c:v>
                </c:pt>
                <c:pt idx="2">
                  <c:v>0.27944704323276087</c:v>
                </c:pt>
                <c:pt idx="3">
                  <c:v>-0.28611751898706878</c:v>
                </c:pt>
                <c:pt idx="4">
                  <c:v>-0.84277859505340558</c:v>
                </c:pt>
                <c:pt idx="5">
                  <c:v>-0.40691917407873301</c:v>
                </c:pt>
                <c:pt idx="6">
                  <c:v>0.12980843361210895</c:v>
                </c:pt>
                <c:pt idx="7">
                  <c:v>0.93391581951666702</c:v>
                </c:pt>
                <c:pt idx="8">
                  <c:v>-6.8950845324313212E-2</c:v>
                </c:pt>
                <c:pt idx="9">
                  <c:v>-2.193367673229706</c:v>
                </c:pt>
                <c:pt idx="10">
                  <c:v>-0.21638790607404987</c:v>
                </c:pt>
                <c:pt idx="11">
                  <c:v>-3.0532976657326021</c:v>
                </c:pt>
                <c:pt idx="12">
                  <c:v>0.20089455643549686</c:v>
                </c:pt>
                <c:pt idx="13">
                  <c:v>0.89786267702187306</c:v>
                </c:pt>
                <c:pt idx="14">
                  <c:v>2.6991653766500003E-2</c:v>
                </c:pt>
                <c:pt idx="15">
                  <c:v>0.10138843909654789</c:v>
                </c:pt>
                <c:pt idx="16">
                  <c:v>0.60273837951434972</c:v>
                </c:pt>
                <c:pt idx="17">
                  <c:v>3.0724835753428176E-2</c:v>
                </c:pt>
                <c:pt idx="18">
                  <c:v>0.43621566908310999</c:v>
                </c:pt>
                <c:pt idx="19">
                  <c:v>-0.85490935171086513</c:v>
                </c:pt>
                <c:pt idx="20">
                  <c:v>0.64489859633922508</c:v>
                </c:pt>
                <c:pt idx="21">
                  <c:v>-0.44687506229925744</c:v>
                </c:pt>
                <c:pt idx="22">
                  <c:v>0.27062416934852562</c:v>
                </c:pt>
                <c:pt idx="23">
                  <c:v>-1.3598229103768127</c:v>
                </c:pt>
                <c:pt idx="24">
                  <c:v>-0.80511320717334101</c:v>
                </c:pt>
                <c:pt idx="25">
                  <c:v>-0.13316824685976675</c:v>
                </c:pt>
                <c:pt idx="26">
                  <c:v>0.2987884283891753</c:v>
                </c:pt>
                <c:pt idx="27">
                  <c:v>6.5165732862951631E-2</c:v>
                </c:pt>
                <c:pt idx="28">
                  <c:v>2.1307098916706593E-2</c:v>
                </c:pt>
                <c:pt idx="29">
                  <c:v>1.4663153822680748</c:v>
                </c:pt>
                <c:pt idx="30">
                  <c:v>0.34052612573377256</c:v>
                </c:pt>
                <c:pt idx="31">
                  <c:v>-0.15904200555996634</c:v>
                </c:pt>
                <c:pt idx="32">
                  <c:v>0.34052612573377256</c:v>
                </c:pt>
                <c:pt idx="33">
                  <c:v>-1.6861636142233085</c:v>
                </c:pt>
                <c:pt idx="34">
                  <c:v>-4.2824130882637847E-2</c:v>
                </c:pt>
                <c:pt idx="35">
                  <c:v>3.0011618701136005</c:v>
                </c:pt>
                <c:pt idx="36">
                  <c:v>0.49966864392726501</c:v>
                </c:pt>
                <c:pt idx="37">
                  <c:v>0.49449278029384885</c:v>
                </c:pt>
                <c:pt idx="38">
                  <c:v>-0.37154428653911864</c:v>
                </c:pt>
                <c:pt idx="39">
                  <c:v>-1.2117909866745797</c:v>
                </c:pt>
                <c:pt idx="40">
                  <c:v>-4.7149396088646385E-2</c:v>
                </c:pt>
                <c:pt idx="41">
                  <c:v>2.1072941122507265</c:v>
                </c:pt>
                <c:pt idx="42">
                  <c:v>6.9720136548961122E-3</c:v>
                </c:pt>
                <c:pt idx="43">
                  <c:v>0.78945029379599563</c:v>
                </c:pt>
              </c:numCache>
            </c:numRef>
          </c:val>
          <c:smooth val="0"/>
          <c:extLst>
            <c:ext xmlns:c16="http://schemas.microsoft.com/office/drawing/2014/chart" uri="{C3380CC4-5D6E-409C-BE32-E72D297353CC}">
              <c16:uniqueId val="{00000000-1FAD-4427-A88B-274CC059FE39}"/>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RH_Anomalies'!$B$80:$AS$80</c:f>
              <c:numCache>
                <c:formatCode>General</c:formatCode>
                <c:ptCount val="44"/>
                <c:pt idx="0">
                  <c:v>-0.45818926832952389</c:v>
                </c:pt>
                <c:pt idx="1">
                  <c:v>-0.63745471290631484</c:v>
                </c:pt>
                <c:pt idx="2">
                  <c:v>-1.1307976330961287</c:v>
                </c:pt>
                <c:pt idx="3">
                  <c:v>0.64672956550645522</c:v>
                </c:pt>
                <c:pt idx="4">
                  <c:v>-1.337984483463899</c:v>
                </c:pt>
                <c:pt idx="5">
                  <c:v>-0.73687850059656801</c:v>
                </c:pt>
                <c:pt idx="6">
                  <c:v>-0.34586976484369519</c:v>
                </c:pt>
                <c:pt idx="7">
                  <c:v>-0.97278421909576185</c:v>
                </c:pt>
                <c:pt idx="8">
                  <c:v>8.0622637099320618E-2</c:v>
                </c:pt>
                <c:pt idx="9">
                  <c:v>-0.13994045124350862</c:v>
                </c:pt>
                <c:pt idx="10">
                  <c:v>0.61878430400443007</c:v>
                </c:pt>
                <c:pt idx="11">
                  <c:v>2.0584451119465808</c:v>
                </c:pt>
                <c:pt idx="12">
                  <c:v>-2.0766152325083991</c:v>
                </c:pt>
                <c:pt idx="13">
                  <c:v>-1.2987213910535538</c:v>
                </c:pt>
                <c:pt idx="14">
                  <c:v>-0.80013975671972115</c:v>
                </c:pt>
                <c:pt idx="15">
                  <c:v>-0.9745522680795744</c:v>
                </c:pt>
                <c:pt idx="16">
                  <c:v>-0.10174132354546919</c:v>
                </c:pt>
                <c:pt idx="17">
                  <c:v>0.40903671345462772</c:v>
                </c:pt>
                <c:pt idx="18">
                  <c:v>0.7635707486216643</c:v>
                </c:pt>
                <c:pt idx="19">
                  <c:v>0.85810070759035884</c:v>
                </c:pt>
                <c:pt idx="20">
                  <c:v>-9.7388678668597906E-2</c:v>
                </c:pt>
                <c:pt idx="21">
                  <c:v>0.59203455442130026</c:v>
                </c:pt>
                <c:pt idx="22">
                  <c:v>-0.27150128966110426</c:v>
                </c:pt>
                <c:pt idx="23">
                  <c:v>1.2323736396622407</c:v>
                </c:pt>
                <c:pt idx="24">
                  <c:v>-0.68162185791439089</c:v>
                </c:pt>
                <c:pt idx="25">
                  <c:v>0.41120485679214691</c:v>
                </c:pt>
                <c:pt idx="26">
                  <c:v>1.8809081840317876E-2</c:v>
                </c:pt>
                <c:pt idx="27">
                  <c:v>0.81419938336241149</c:v>
                </c:pt>
                <c:pt idx="28">
                  <c:v>-7.0179536250032343E-2</c:v>
                </c:pt>
                <c:pt idx="29">
                  <c:v>-0.58415423852927095</c:v>
                </c:pt>
                <c:pt idx="30">
                  <c:v>0.143833455433413</c:v>
                </c:pt>
                <c:pt idx="31">
                  <c:v>0.80422769614839762</c:v>
                </c:pt>
                <c:pt idx="32">
                  <c:v>0.143833455433413</c:v>
                </c:pt>
                <c:pt idx="33">
                  <c:v>1.7168517776302135</c:v>
                </c:pt>
                <c:pt idx="34">
                  <c:v>6.8871995433589434E-2</c:v>
                </c:pt>
                <c:pt idx="35">
                  <c:v>-2.6836135760021853</c:v>
                </c:pt>
                <c:pt idx="36">
                  <c:v>-0.41498998359785677</c:v>
                </c:pt>
                <c:pt idx="37">
                  <c:v>0.44531511561821707</c:v>
                </c:pt>
                <c:pt idx="38">
                  <c:v>0.19329384192503163</c:v>
                </c:pt>
                <c:pt idx="39">
                  <c:v>1.7551272436035763</c:v>
                </c:pt>
                <c:pt idx="40">
                  <c:v>1.3127087689713837</c:v>
                </c:pt>
                <c:pt idx="41">
                  <c:v>-1.1559824480351444</c:v>
                </c:pt>
                <c:pt idx="42">
                  <c:v>0.31043492540757789</c:v>
                </c:pt>
                <c:pt idx="43">
                  <c:v>1.572691034233926</c:v>
                </c:pt>
              </c:numCache>
            </c:numRef>
          </c:val>
          <c:smooth val="0"/>
          <c:extLst>
            <c:ext xmlns:c16="http://schemas.microsoft.com/office/drawing/2014/chart" uri="{C3380CC4-5D6E-409C-BE32-E72D297353CC}">
              <c16:uniqueId val="{00000002-1FAD-4427-A88B-274CC059FE39}"/>
            </c:ext>
          </c:extLst>
        </c:ser>
        <c:dLbls>
          <c:showLegendKey val="0"/>
          <c:showVal val="0"/>
          <c:showCatName val="0"/>
          <c:showSerName val="0"/>
          <c:showPercent val="0"/>
          <c:showBubbleSize val="0"/>
        </c:dLbls>
        <c:marker val="1"/>
        <c:smooth val="0"/>
        <c:axId val="1283082976"/>
        <c:axId val="1283082016"/>
      </c:lineChart>
      <c:catAx>
        <c:axId val="128308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82016"/>
        <c:crosses val="autoZero"/>
        <c:auto val="1"/>
        <c:lblAlgn val="ctr"/>
        <c:lblOffset val="100"/>
        <c:noMultiLvlLbl val="0"/>
      </c:catAx>
      <c:valAx>
        <c:axId val="128308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8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RH_Anomalies'!$B$59:$AS$59</c:f>
              <c:numCache>
                <c:formatCode>General</c:formatCode>
                <c:ptCount val="44"/>
                <c:pt idx="0">
                  <c:v>-1.5507851171323979</c:v>
                </c:pt>
                <c:pt idx="1">
                  <c:v>-1.4965312884687141</c:v>
                </c:pt>
                <c:pt idx="2">
                  <c:v>-1.6993050695082075</c:v>
                </c:pt>
                <c:pt idx="3">
                  <c:v>-1.896235181280171</c:v>
                </c:pt>
                <c:pt idx="4">
                  <c:v>-1.3119595216897044</c:v>
                </c:pt>
                <c:pt idx="5">
                  <c:v>-0.66366187620635753</c:v>
                </c:pt>
                <c:pt idx="6">
                  <c:v>-1.3496580013660482</c:v>
                </c:pt>
                <c:pt idx="7">
                  <c:v>-0.99750044354517031</c:v>
                </c:pt>
                <c:pt idx="8">
                  <c:v>6.6191333878407976E-2</c:v>
                </c:pt>
                <c:pt idx="9">
                  <c:v>-0.9772982644408128</c:v>
                </c:pt>
                <c:pt idx="10">
                  <c:v>-0.80755419783797489</c:v>
                </c:pt>
                <c:pt idx="11">
                  <c:v>-1.3010923021587657</c:v>
                </c:pt>
                <c:pt idx="12">
                  <c:v>-2.0525231260412942</c:v>
                </c:pt>
                <c:pt idx="13">
                  <c:v>-1.090747203040588</c:v>
                </c:pt>
                <c:pt idx="14">
                  <c:v>0.62112395819176502</c:v>
                </c:pt>
                <c:pt idx="15">
                  <c:v>-0.11331960450064067</c:v>
                </c:pt>
                <c:pt idx="16">
                  <c:v>0.16858023499956803</c:v>
                </c:pt>
                <c:pt idx="17">
                  <c:v>-0.48764222813320235</c:v>
                </c:pt>
                <c:pt idx="18">
                  <c:v>1.0959895724597513</c:v>
                </c:pt>
                <c:pt idx="19">
                  <c:v>1.0777875581992722</c:v>
                </c:pt>
                <c:pt idx="20">
                  <c:v>0.86446020815706015</c:v>
                </c:pt>
                <c:pt idx="21">
                  <c:v>0.99752515930025787</c:v>
                </c:pt>
                <c:pt idx="22">
                  <c:v>0.49307998640600909</c:v>
                </c:pt>
                <c:pt idx="23">
                  <c:v>1.2070462830553754</c:v>
                </c:pt>
                <c:pt idx="24">
                  <c:v>-0.17188869883327798</c:v>
                </c:pt>
                <c:pt idx="25">
                  <c:v>-0.37254405335432089</c:v>
                </c:pt>
                <c:pt idx="26">
                  <c:v>0.17701280657786927</c:v>
                </c:pt>
                <c:pt idx="27">
                  <c:v>0.67184793296001732</c:v>
                </c:pt>
                <c:pt idx="28">
                  <c:v>0.90302379769196917</c:v>
                </c:pt>
                <c:pt idx="29">
                  <c:v>0.42376321966999081</c:v>
                </c:pt>
                <c:pt idx="30">
                  <c:v>0.63222513016588078</c:v>
                </c:pt>
                <c:pt idx="31">
                  <c:v>0.20588536606265784</c:v>
                </c:pt>
                <c:pt idx="32">
                  <c:v>0.63222513016588078</c:v>
                </c:pt>
                <c:pt idx="33">
                  <c:v>0.56388916405703271</c:v>
                </c:pt>
                <c:pt idx="34">
                  <c:v>-0.1619238672974567</c:v>
                </c:pt>
                <c:pt idx="35">
                  <c:v>1.244911550255484E-2</c:v>
                </c:pt>
                <c:pt idx="36">
                  <c:v>0.90204171161181312</c:v>
                </c:pt>
                <c:pt idx="37">
                  <c:v>1.2649880763315771</c:v>
                </c:pt>
                <c:pt idx="38">
                  <c:v>1.6613575041012505</c:v>
                </c:pt>
                <c:pt idx="39">
                  <c:v>1.310768198921459</c:v>
                </c:pt>
                <c:pt idx="40">
                  <c:v>0.67765303863800463</c:v>
                </c:pt>
                <c:pt idx="41">
                  <c:v>1.1174874881724803</c:v>
                </c:pt>
                <c:pt idx="42">
                  <c:v>0.38877061852600914</c:v>
                </c:pt>
                <c:pt idx="43">
                  <c:v>0.36499745103071968</c:v>
                </c:pt>
              </c:numCache>
            </c:numRef>
          </c:val>
          <c:smooth val="0"/>
          <c:extLst>
            <c:ext xmlns:c16="http://schemas.microsoft.com/office/drawing/2014/chart" uri="{C3380CC4-5D6E-409C-BE32-E72D297353CC}">
              <c16:uniqueId val="{00000000-9381-455A-B745-6BD364FBB013}"/>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RH_Anomalies'!$B$81:$AS$81</c:f>
              <c:numCache>
                <c:formatCode>General</c:formatCode>
                <c:ptCount val="44"/>
                <c:pt idx="0">
                  <c:v>0.74678638309990331</c:v>
                </c:pt>
                <c:pt idx="1">
                  <c:v>-0.10236834853572757</c:v>
                </c:pt>
                <c:pt idx="2">
                  <c:v>0.12184038465182298</c:v>
                </c:pt>
                <c:pt idx="3">
                  <c:v>0.94375267899781956</c:v>
                </c:pt>
                <c:pt idx="4">
                  <c:v>-1.5668118015311148</c:v>
                </c:pt>
                <c:pt idx="5">
                  <c:v>0.31026825207140551</c:v>
                </c:pt>
                <c:pt idx="6">
                  <c:v>2.4551209043581266</c:v>
                </c:pt>
                <c:pt idx="7">
                  <c:v>-0.42679374240597856</c:v>
                </c:pt>
                <c:pt idx="8">
                  <c:v>-1.8488982971139105</c:v>
                </c:pt>
                <c:pt idx="9">
                  <c:v>-2.4908797226629699E-3</c:v>
                </c:pt>
                <c:pt idx="10">
                  <c:v>-1.1248913131389626</c:v>
                </c:pt>
                <c:pt idx="11">
                  <c:v>8.3786448797483384E-2</c:v>
                </c:pt>
                <c:pt idx="12">
                  <c:v>0.61544305366043628</c:v>
                </c:pt>
                <c:pt idx="13">
                  <c:v>0.29002818865047741</c:v>
                </c:pt>
                <c:pt idx="14">
                  <c:v>-1.5793987272534522</c:v>
                </c:pt>
                <c:pt idx="15">
                  <c:v>-0.36022685343031741</c:v>
                </c:pt>
                <c:pt idx="16">
                  <c:v>-0.34023100815552615</c:v>
                </c:pt>
                <c:pt idx="17">
                  <c:v>-0.59518990712454889</c:v>
                </c:pt>
                <c:pt idx="18">
                  <c:v>4.6146327024100257E-2</c:v>
                </c:pt>
                <c:pt idx="19">
                  <c:v>0.43047591243075806</c:v>
                </c:pt>
                <c:pt idx="20">
                  <c:v>-0.8162882508675503</c:v>
                </c:pt>
                <c:pt idx="21">
                  <c:v>0.16263741361188308</c:v>
                </c:pt>
                <c:pt idx="22">
                  <c:v>-0.17804835392885218</c:v>
                </c:pt>
                <c:pt idx="23">
                  <c:v>-1.7662319083259348</c:v>
                </c:pt>
                <c:pt idx="24">
                  <c:v>-1.1981867996885522</c:v>
                </c:pt>
                <c:pt idx="25">
                  <c:v>0.23162710165636619</c:v>
                </c:pt>
                <c:pt idx="26">
                  <c:v>0.18885694513466159</c:v>
                </c:pt>
                <c:pt idx="27">
                  <c:v>6.3093321950686593E-2</c:v>
                </c:pt>
                <c:pt idx="28">
                  <c:v>-0.65548223107178205</c:v>
                </c:pt>
                <c:pt idx="29">
                  <c:v>-1.222473422114227</c:v>
                </c:pt>
                <c:pt idx="30">
                  <c:v>1.8386135150667522</c:v>
                </c:pt>
                <c:pt idx="31">
                  <c:v>0.66470582712676651</c:v>
                </c:pt>
                <c:pt idx="32">
                  <c:v>1.8386135150667522</c:v>
                </c:pt>
                <c:pt idx="33">
                  <c:v>-0.38276033844979201</c:v>
                </c:pt>
                <c:pt idx="34">
                  <c:v>2.0406798030045366</c:v>
                </c:pt>
                <c:pt idx="35">
                  <c:v>1.7228986933006187</c:v>
                </c:pt>
                <c:pt idx="36">
                  <c:v>-0.12347819682236297</c:v>
                </c:pt>
                <c:pt idx="37">
                  <c:v>-0.15263028433804054</c:v>
                </c:pt>
                <c:pt idx="38">
                  <c:v>0.48229522347450893</c:v>
                </c:pt>
                <c:pt idx="39">
                  <c:v>2.1097492011377731E-2</c:v>
                </c:pt>
                <c:pt idx="40">
                  <c:v>-5.1976308423499519E-3</c:v>
                </c:pt>
                <c:pt idx="41">
                  <c:v>-1.2261303950287028</c:v>
                </c:pt>
                <c:pt idx="42">
                  <c:v>-0.406104976597505</c:v>
                </c:pt>
                <c:pt idx="43">
                  <c:v>0.7815462813402726</c:v>
                </c:pt>
              </c:numCache>
            </c:numRef>
          </c:val>
          <c:smooth val="0"/>
          <c:extLst>
            <c:ext xmlns:c16="http://schemas.microsoft.com/office/drawing/2014/chart" uri="{C3380CC4-5D6E-409C-BE32-E72D297353CC}">
              <c16:uniqueId val="{00000001-9381-455A-B745-6BD364FBB013}"/>
            </c:ext>
          </c:extLst>
        </c:ser>
        <c:dLbls>
          <c:showLegendKey val="0"/>
          <c:showVal val="0"/>
          <c:showCatName val="0"/>
          <c:showSerName val="0"/>
          <c:showPercent val="0"/>
          <c:showBubbleSize val="0"/>
        </c:dLbls>
        <c:marker val="1"/>
        <c:smooth val="0"/>
        <c:axId val="1283112256"/>
        <c:axId val="1283117536"/>
      </c:lineChart>
      <c:catAx>
        <c:axId val="128311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7536"/>
        <c:crosses val="autoZero"/>
        <c:auto val="1"/>
        <c:lblAlgn val="ctr"/>
        <c:lblOffset val="100"/>
        <c:noMultiLvlLbl val="0"/>
      </c:catAx>
      <c:valAx>
        <c:axId val="128311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RH_Anomalies'!$B$60:$AS$60</c:f>
              <c:numCache>
                <c:formatCode>General</c:formatCode>
                <c:ptCount val="44"/>
                <c:pt idx="0">
                  <c:v>-1.1295934385583988</c:v>
                </c:pt>
                <c:pt idx="1">
                  <c:v>-1.1346627587182787</c:v>
                </c:pt>
                <c:pt idx="2">
                  <c:v>-1.0398180711843164</c:v>
                </c:pt>
                <c:pt idx="3">
                  <c:v>-0.73370857439845583</c:v>
                </c:pt>
                <c:pt idx="4">
                  <c:v>-2.2114913134354883</c:v>
                </c:pt>
                <c:pt idx="5">
                  <c:v>-1.6727188720495063</c:v>
                </c:pt>
                <c:pt idx="6">
                  <c:v>-1.0181142481882515</c:v>
                </c:pt>
                <c:pt idx="7">
                  <c:v>-1.9958485475875917E-2</c:v>
                </c:pt>
                <c:pt idx="8">
                  <c:v>-0.72842425392627452</c:v>
                </c:pt>
                <c:pt idx="9">
                  <c:v>-1.0249239500231213</c:v>
                </c:pt>
                <c:pt idx="10">
                  <c:v>-0.71225337735596295</c:v>
                </c:pt>
                <c:pt idx="11">
                  <c:v>-1.6842871116022895</c:v>
                </c:pt>
                <c:pt idx="12">
                  <c:v>-1.4467749419487217</c:v>
                </c:pt>
                <c:pt idx="13">
                  <c:v>-1.2006505322969134</c:v>
                </c:pt>
                <c:pt idx="14">
                  <c:v>-1.077352438502764</c:v>
                </c:pt>
                <c:pt idx="15">
                  <c:v>-0.84139621897666339</c:v>
                </c:pt>
                <c:pt idx="16">
                  <c:v>5.5916245592468862E-2</c:v>
                </c:pt>
                <c:pt idx="17">
                  <c:v>-0.5868093562740363</c:v>
                </c:pt>
                <c:pt idx="18">
                  <c:v>1.0605719466565782</c:v>
                </c:pt>
                <c:pt idx="19">
                  <c:v>0.52593444018693569</c:v>
                </c:pt>
                <c:pt idx="20">
                  <c:v>0.31855593989781184</c:v>
                </c:pt>
                <c:pt idx="21">
                  <c:v>0.18235171361219873</c:v>
                </c:pt>
                <c:pt idx="22">
                  <c:v>0.31149455523289921</c:v>
                </c:pt>
                <c:pt idx="23">
                  <c:v>0.339264240120765</c:v>
                </c:pt>
                <c:pt idx="24">
                  <c:v>-6.19385701526226E-2</c:v>
                </c:pt>
                <c:pt idx="25">
                  <c:v>0.11972650415971726</c:v>
                </c:pt>
                <c:pt idx="26">
                  <c:v>0.59235527126666554</c:v>
                </c:pt>
                <c:pt idx="27">
                  <c:v>0.62174204381156972</c:v>
                </c:pt>
                <c:pt idx="28">
                  <c:v>0.71782884215455434</c:v>
                </c:pt>
                <c:pt idx="29">
                  <c:v>0.81348054507878953</c:v>
                </c:pt>
                <c:pt idx="30">
                  <c:v>1.1801365753118813</c:v>
                </c:pt>
                <c:pt idx="31">
                  <c:v>0.77171749863200578</c:v>
                </c:pt>
                <c:pt idx="32">
                  <c:v>1.1801365753118813</c:v>
                </c:pt>
                <c:pt idx="33">
                  <c:v>-0.77683906358988242</c:v>
                </c:pt>
                <c:pt idx="34">
                  <c:v>0.29464097624909691</c:v>
                </c:pt>
                <c:pt idx="35">
                  <c:v>1.1134029238725303</c:v>
                </c:pt>
                <c:pt idx="36">
                  <c:v>0.84507234452338797</c:v>
                </c:pt>
                <c:pt idx="37">
                  <c:v>1.5813689353912237</c:v>
                </c:pt>
                <c:pt idx="38">
                  <c:v>0.91497801478839935</c:v>
                </c:pt>
                <c:pt idx="39">
                  <c:v>0.86363777433504174</c:v>
                </c:pt>
                <c:pt idx="40">
                  <c:v>1.0144538701870143</c:v>
                </c:pt>
                <c:pt idx="41">
                  <c:v>1.4136982415966255</c:v>
                </c:pt>
                <c:pt idx="42">
                  <c:v>1.0270787700424733</c:v>
                </c:pt>
                <c:pt idx="43">
                  <c:v>1.2421707886452218</c:v>
                </c:pt>
              </c:numCache>
            </c:numRef>
          </c:val>
          <c:smooth val="0"/>
          <c:extLst>
            <c:ext xmlns:c16="http://schemas.microsoft.com/office/drawing/2014/chart" uri="{C3380CC4-5D6E-409C-BE32-E72D297353CC}">
              <c16:uniqueId val="{00000000-7CC0-417F-9039-B38E24A77420}"/>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RH_Anomalies'!$B$82:$AS$82</c:f>
              <c:numCache>
                <c:formatCode>General</c:formatCode>
                <c:ptCount val="44"/>
                <c:pt idx="0">
                  <c:v>-0.6024928107297558</c:v>
                </c:pt>
                <c:pt idx="1">
                  <c:v>-4.177686990886767E-2</c:v>
                </c:pt>
                <c:pt idx="2">
                  <c:v>0.21247620967574765</c:v>
                </c:pt>
                <c:pt idx="3">
                  <c:v>1.3311263145307681</c:v>
                </c:pt>
                <c:pt idx="4">
                  <c:v>-1.7751483608930942</c:v>
                </c:pt>
                <c:pt idx="5">
                  <c:v>-0.55607333006153803</c:v>
                </c:pt>
                <c:pt idx="6">
                  <c:v>-0.42971274961359512</c:v>
                </c:pt>
                <c:pt idx="7">
                  <c:v>-9.8778751102839887E-2</c:v>
                </c:pt>
                <c:pt idx="8">
                  <c:v>-0.63429166236323975</c:v>
                </c:pt>
                <c:pt idx="9">
                  <c:v>-1.3971043827355818</c:v>
                </c:pt>
                <c:pt idx="10">
                  <c:v>-1.4530175833119299</c:v>
                </c:pt>
                <c:pt idx="11">
                  <c:v>-0.19140378596528751</c:v>
                </c:pt>
                <c:pt idx="12">
                  <c:v>-0.2565378036704497</c:v>
                </c:pt>
                <c:pt idx="13">
                  <c:v>0.23688873695735621</c:v>
                </c:pt>
                <c:pt idx="14">
                  <c:v>-0.14365788789585307</c:v>
                </c:pt>
                <c:pt idx="15">
                  <c:v>-0.29757285755587587</c:v>
                </c:pt>
                <c:pt idx="16">
                  <c:v>0.20718592519400808</c:v>
                </c:pt>
                <c:pt idx="17">
                  <c:v>-0.26182735552727759</c:v>
                </c:pt>
                <c:pt idx="18">
                  <c:v>1.1982296209400709</c:v>
                </c:pt>
                <c:pt idx="19">
                  <c:v>-1.1502581410003478</c:v>
                </c:pt>
                <c:pt idx="20">
                  <c:v>-1.8191908400378392</c:v>
                </c:pt>
                <c:pt idx="21">
                  <c:v>-1.0012393036199889</c:v>
                </c:pt>
                <c:pt idx="22">
                  <c:v>-1.0055368813474332</c:v>
                </c:pt>
                <c:pt idx="23">
                  <c:v>-0.5150943219817975</c:v>
                </c:pt>
                <c:pt idx="24">
                  <c:v>-1.3325718500822832</c:v>
                </c:pt>
                <c:pt idx="25">
                  <c:v>-0.4575656834768751</c:v>
                </c:pt>
                <c:pt idx="26">
                  <c:v>0.10451953330251945</c:v>
                </c:pt>
                <c:pt idx="27">
                  <c:v>0.14717954924036103</c:v>
                </c:pt>
                <c:pt idx="28">
                  <c:v>0.42247947726582841</c:v>
                </c:pt>
                <c:pt idx="29">
                  <c:v>1.3362209881612919</c:v>
                </c:pt>
                <c:pt idx="30">
                  <c:v>2.1633347317150822</c:v>
                </c:pt>
                <c:pt idx="31">
                  <c:v>0.64211822768430216</c:v>
                </c:pt>
                <c:pt idx="32">
                  <c:v>2.1633347317150822</c:v>
                </c:pt>
                <c:pt idx="33">
                  <c:v>2.4615401775803982</c:v>
                </c:pt>
                <c:pt idx="34">
                  <c:v>0.60419243392081179</c:v>
                </c:pt>
                <c:pt idx="35">
                  <c:v>-0.23226887087138162</c:v>
                </c:pt>
                <c:pt idx="36">
                  <c:v>0.92955848310859046</c:v>
                </c:pt>
                <c:pt idx="37">
                  <c:v>-0.18994879289220537</c:v>
                </c:pt>
                <c:pt idx="38">
                  <c:v>0.55277974817223252</c:v>
                </c:pt>
                <c:pt idx="39">
                  <c:v>1.1379983291387712</c:v>
                </c:pt>
                <c:pt idx="40">
                  <c:v>0.56684431489957943</c:v>
                </c:pt>
                <c:pt idx="41">
                  <c:v>-0.14878919277192268</c:v>
                </c:pt>
                <c:pt idx="42">
                  <c:v>0.42107430268668783</c:v>
                </c:pt>
                <c:pt idx="43">
                  <c:v>-0.84722176647243763</c:v>
                </c:pt>
              </c:numCache>
            </c:numRef>
          </c:val>
          <c:smooth val="0"/>
          <c:extLst>
            <c:ext xmlns:c16="http://schemas.microsoft.com/office/drawing/2014/chart" uri="{C3380CC4-5D6E-409C-BE32-E72D297353CC}">
              <c16:uniqueId val="{00000001-7CC0-417F-9039-B38E24A77420}"/>
            </c:ext>
          </c:extLst>
        </c:ser>
        <c:dLbls>
          <c:showLegendKey val="0"/>
          <c:showVal val="0"/>
          <c:showCatName val="0"/>
          <c:showSerName val="0"/>
          <c:showPercent val="0"/>
          <c:showBubbleSize val="0"/>
        </c:dLbls>
        <c:marker val="1"/>
        <c:smooth val="0"/>
        <c:axId val="1283118976"/>
        <c:axId val="1283102176"/>
      </c:lineChart>
      <c:catAx>
        <c:axId val="128311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02176"/>
        <c:crosses val="autoZero"/>
        <c:auto val="1"/>
        <c:lblAlgn val="ctr"/>
        <c:lblOffset val="100"/>
        <c:noMultiLvlLbl val="0"/>
      </c:catAx>
      <c:valAx>
        <c:axId val="128310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1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Sana'a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RH_Anomalies'!$B$61:$AS$61</c:f>
              <c:numCache>
                <c:formatCode>General</c:formatCode>
                <c:ptCount val="44"/>
                <c:pt idx="0">
                  <c:v>-0.56999690096826539</c:v>
                </c:pt>
                <c:pt idx="1">
                  <c:v>-0.77480938716837144</c:v>
                </c:pt>
                <c:pt idx="2">
                  <c:v>-1.3695739170639194</c:v>
                </c:pt>
                <c:pt idx="3">
                  <c:v>-0.50719608473811983</c:v>
                </c:pt>
                <c:pt idx="4">
                  <c:v>-1.5031238100402535</c:v>
                </c:pt>
                <c:pt idx="5">
                  <c:v>-1.603098346462736</c:v>
                </c:pt>
                <c:pt idx="6">
                  <c:v>-1.1805473771799244</c:v>
                </c:pt>
                <c:pt idx="7">
                  <c:v>0.57709583180921764</c:v>
                </c:pt>
                <c:pt idx="8">
                  <c:v>-0.53808016515402024</c:v>
                </c:pt>
                <c:pt idx="9">
                  <c:v>-0.3126764178622547</c:v>
                </c:pt>
                <c:pt idx="10">
                  <c:v>0.50039821017316155</c:v>
                </c:pt>
                <c:pt idx="11">
                  <c:v>0.32566954330894915</c:v>
                </c:pt>
                <c:pt idx="12">
                  <c:v>-2.1303185922276233</c:v>
                </c:pt>
                <c:pt idx="13">
                  <c:v>-1.2738893047916848</c:v>
                </c:pt>
                <c:pt idx="14">
                  <c:v>-1.4017174247532913</c:v>
                </c:pt>
                <c:pt idx="15">
                  <c:v>-0.46841809409028862</c:v>
                </c:pt>
                <c:pt idx="16">
                  <c:v>-0.57703057739285946</c:v>
                </c:pt>
                <c:pt idx="17">
                  <c:v>0.37805946890797121</c:v>
                </c:pt>
                <c:pt idx="18">
                  <c:v>-5.9306638167660054E-2</c:v>
                </c:pt>
                <c:pt idx="19">
                  <c:v>0.51074912807698203</c:v>
                </c:pt>
                <c:pt idx="20">
                  <c:v>0.74507569270354901</c:v>
                </c:pt>
                <c:pt idx="21">
                  <c:v>2.8315390577096412E-2</c:v>
                </c:pt>
                <c:pt idx="22">
                  <c:v>0.53105364456620485</c:v>
                </c:pt>
                <c:pt idx="23">
                  <c:v>-0.23352178855429562</c:v>
                </c:pt>
                <c:pt idx="24">
                  <c:v>0.26040984525917032</c:v>
                </c:pt>
                <c:pt idx="25">
                  <c:v>0.34894645809537556</c:v>
                </c:pt>
                <c:pt idx="26">
                  <c:v>0.41077459165449953</c:v>
                </c:pt>
                <c:pt idx="27">
                  <c:v>0.78894386858164156</c:v>
                </c:pt>
                <c:pt idx="28">
                  <c:v>1.5196590746935774</c:v>
                </c:pt>
                <c:pt idx="29">
                  <c:v>1.5657593605161697</c:v>
                </c:pt>
                <c:pt idx="30">
                  <c:v>0.61387223268313662</c:v>
                </c:pt>
                <c:pt idx="31">
                  <c:v>1.3869131910927175</c:v>
                </c:pt>
                <c:pt idx="32">
                  <c:v>0.61387223268313662</c:v>
                </c:pt>
                <c:pt idx="33">
                  <c:v>-0.27939155420630041</c:v>
                </c:pt>
                <c:pt idx="34">
                  <c:v>1.3530529640841462</c:v>
                </c:pt>
                <c:pt idx="35">
                  <c:v>0.67684359635656655</c:v>
                </c:pt>
                <c:pt idx="36">
                  <c:v>0.94050994367086282</c:v>
                </c:pt>
                <c:pt idx="37">
                  <c:v>1.971096282913851</c:v>
                </c:pt>
                <c:pt idx="38">
                  <c:v>-0.14429736350177516</c:v>
                </c:pt>
                <c:pt idx="39">
                  <c:v>-0.32354647468683623</c:v>
                </c:pt>
                <c:pt idx="40">
                  <c:v>-1.461885063425072</c:v>
                </c:pt>
                <c:pt idx="41">
                  <c:v>0.21894432676885525</c:v>
                </c:pt>
                <c:pt idx="42">
                  <c:v>-1.3094625028239879</c:v>
                </c:pt>
                <c:pt idx="43">
                  <c:v>1.7558729060826215</c:v>
                </c:pt>
              </c:numCache>
            </c:numRef>
          </c:val>
          <c:smooth val="0"/>
          <c:extLst>
            <c:ext xmlns:c16="http://schemas.microsoft.com/office/drawing/2014/chart" uri="{C3380CC4-5D6E-409C-BE32-E72D297353CC}">
              <c16:uniqueId val="{00000000-E0B0-4777-8204-9371D8C11751}"/>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 and RH_Anomalies'!$B$44:$AS$44</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RH_Anomalies'!$B$83:$AS$83</c:f>
              <c:numCache>
                <c:formatCode>General</c:formatCode>
                <c:ptCount val="44"/>
                <c:pt idx="0">
                  <c:v>-0.73035862906159632</c:v>
                </c:pt>
                <c:pt idx="1">
                  <c:v>-0.88466858744132271</c:v>
                </c:pt>
                <c:pt idx="2">
                  <c:v>0.1461632126211487</c:v>
                </c:pt>
                <c:pt idx="3">
                  <c:v>0.51627469315280439</c:v>
                </c:pt>
                <c:pt idx="4">
                  <c:v>0.5673381846783625</c:v>
                </c:pt>
                <c:pt idx="5">
                  <c:v>0.77123885689522576</c:v>
                </c:pt>
                <c:pt idx="6">
                  <c:v>0.49243959304574869</c:v>
                </c:pt>
                <c:pt idx="7">
                  <c:v>-1.2988562875210303</c:v>
                </c:pt>
                <c:pt idx="8">
                  <c:v>-0.20982054355857557</c:v>
                </c:pt>
                <c:pt idx="9">
                  <c:v>-1.7770613003236446</c:v>
                </c:pt>
                <c:pt idx="10">
                  <c:v>-1.5040359584655509</c:v>
                </c:pt>
                <c:pt idx="11">
                  <c:v>-1.2872056514298031</c:v>
                </c:pt>
                <c:pt idx="12">
                  <c:v>0.2847793786436022</c:v>
                </c:pt>
                <c:pt idx="13">
                  <c:v>1.062974378024357</c:v>
                </c:pt>
                <c:pt idx="14">
                  <c:v>0.72318484188958554</c:v>
                </c:pt>
                <c:pt idx="15">
                  <c:v>-0.297476010163926</c:v>
                </c:pt>
                <c:pt idx="16">
                  <c:v>0.22800329487204019</c:v>
                </c:pt>
                <c:pt idx="17">
                  <c:v>-0.20533080309023316</c:v>
                </c:pt>
                <c:pt idx="18">
                  <c:v>1.3754595084083201</c:v>
                </c:pt>
                <c:pt idx="19">
                  <c:v>-1.2842531856591128</c:v>
                </c:pt>
                <c:pt idx="20">
                  <c:v>-1.599762189216841</c:v>
                </c:pt>
                <c:pt idx="21">
                  <c:v>0.50183772867626708</c:v>
                </c:pt>
                <c:pt idx="22">
                  <c:v>-1.194105082406905</c:v>
                </c:pt>
                <c:pt idx="23">
                  <c:v>-5.6118411904217354E-2</c:v>
                </c:pt>
                <c:pt idx="24">
                  <c:v>-0.85735324023359039</c:v>
                </c:pt>
                <c:pt idx="25">
                  <c:v>0.95830465797099884</c:v>
                </c:pt>
                <c:pt idx="26">
                  <c:v>0.39301802918532608</c:v>
                </c:pt>
                <c:pt idx="27">
                  <c:v>0.35753142918781172</c:v>
                </c:pt>
                <c:pt idx="28">
                  <c:v>-0.87382531569776467</c:v>
                </c:pt>
                <c:pt idx="29">
                  <c:v>-1.398826651826053</c:v>
                </c:pt>
                <c:pt idx="30">
                  <c:v>1.5608262163972171</c:v>
                </c:pt>
                <c:pt idx="31">
                  <c:v>0.30949958502909525</c:v>
                </c:pt>
                <c:pt idx="32">
                  <c:v>1.5608262163972171</c:v>
                </c:pt>
                <c:pt idx="33">
                  <c:v>0.96968377317069576</c:v>
                </c:pt>
                <c:pt idx="34">
                  <c:v>-0.80564132341881722</c:v>
                </c:pt>
                <c:pt idx="35">
                  <c:v>-0.67833718418913902</c:v>
                </c:pt>
                <c:pt idx="36">
                  <c:v>6.3304135211054713E-2</c:v>
                </c:pt>
                <c:pt idx="37">
                  <c:v>-0.85939267021738253</c:v>
                </c:pt>
                <c:pt idx="38">
                  <c:v>0.96285745578318604</c:v>
                </c:pt>
                <c:pt idx="39">
                  <c:v>1.4907122087037052</c:v>
                </c:pt>
                <c:pt idx="40">
                  <c:v>2.1857077937774521</c:v>
                </c:pt>
                <c:pt idx="41">
                  <c:v>-0.29202831634868642</c:v>
                </c:pt>
                <c:pt idx="42">
                  <c:v>1.0529747501961628</c:v>
                </c:pt>
                <c:pt idx="43">
                  <c:v>-0.44048257974318317</c:v>
                </c:pt>
              </c:numCache>
            </c:numRef>
          </c:val>
          <c:smooth val="0"/>
          <c:extLst>
            <c:ext xmlns:c16="http://schemas.microsoft.com/office/drawing/2014/chart" uri="{C3380CC4-5D6E-409C-BE32-E72D297353CC}">
              <c16:uniqueId val="{00000001-E0B0-4777-8204-9371D8C11751}"/>
            </c:ext>
          </c:extLst>
        </c:ser>
        <c:dLbls>
          <c:showLegendKey val="0"/>
          <c:showVal val="0"/>
          <c:showCatName val="0"/>
          <c:showSerName val="0"/>
          <c:showPercent val="0"/>
          <c:showBubbleSize val="0"/>
        </c:dLbls>
        <c:marker val="1"/>
        <c:smooth val="0"/>
        <c:axId val="1283005216"/>
        <c:axId val="1283038336"/>
      </c:lineChart>
      <c:catAx>
        <c:axId val="128300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38336"/>
        <c:crosses val="autoZero"/>
        <c:auto val="1"/>
        <c:lblAlgn val="ctr"/>
        <c:lblOffset val="100"/>
        <c:noMultiLvlLbl val="0"/>
      </c:catAx>
      <c:valAx>
        <c:axId val="128303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0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 and RH_Anomalies'!$B$66:$AS$66</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'T and RH_Anomalies'!$B$62:$AS$62</c:f>
              <c:numCache>
                <c:formatCode>General</c:formatCode>
                <c:ptCount val="44"/>
                <c:pt idx="0">
                  <c:v>-4.5925997901742205E-2</c:v>
                </c:pt>
                <c:pt idx="1">
                  <c:v>-2.3172520739553546</c:v>
                </c:pt>
                <c:pt idx="2">
                  <c:v>-1.5451466132136513</c:v>
                </c:pt>
                <c:pt idx="3">
                  <c:v>-0.63158186652727455</c:v>
                </c:pt>
                <c:pt idx="4">
                  <c:v>-1.9457207278956683</c:v>
                </c:pt>
                <c:pt idx="5">
                  <c:v>-1.3102068779644294</c:v>
                </c:pt>
                <c:pt idx="6">
                  <c:v>-2.3046373590206071</c:v>
                </c:pt>
                <c:pt idx="7">
                  <c:v>-1.3063907400884611</c:v>
                </c:pt>
                <c:pt idx="8">
                  <c:v>-1.3187768599670688</c:v>
                </c:pt>
                <c:pt idx="9">
                  <c:v>0.11686074026027626</c:v>
                </c:pt>
                <c:pt idx="10">
                  <c:v>0.99392212212475284</c:v>
                </c:pt>
                <c:pt idx="11">
                  <c:v>-0.54991838206359933</c:v>
                </c:pt>
                <c:pt idx="12">
                  <c:v>-2.0760189768544386</c:v>
                </c:pt>
                <c:pt idx="13">
                  <c:v>-0.61489536047009574</c:v>
                </c:pt>
                <c:pt idx="14">
                  <c:v>-0.41421036112319476</c:v>
                </c:pt>
                <c:pt idx="15">
                  <c:v>-0.30210734559212377</c:v>
                </c:pt>
                <c:pt idx="16">
                  <c:v>-0.19740801075685643</c:v>
                </c:pt>
                <c:pt idx="17">
                  <c:v>0.47816968862579834</c:v>
                </c:pt>
                <c:pt idx="18">
                  <c:v>-0.24900331448922655</c:v>
                </c:pt>
                <c:pt idx="19">
                  <c:v>0.15197014176024753</c:v>
                </c:pt>
                <c:pt idx="20">
                  <c:v>0.837086319750737</c:v>
                </c:pt>
                <c:pt idx="21">
                  <c:v>0.34932418457482245</c:v>
                </c:pt>
                <c:pt idx="22">
                  <c:v>0.50590340066133554</c:v>
                </c:pt>
                <c:pt idx="23">
                  <c:v>9.3341574627127999E-2</c:v>
                </c:pt>
                <c:pt idx="24">
                  <c:v>-0.17331875704492369</c:v>
                </c:pt>
                <c:pt idx="25">
                  <c:v>0.48796475352113572</c:v>
                </c:pt>
                <c:pt idx="26">
                  <c:v>0.97504390265176721</c:v>
                </c:pt>
                <c:pt idx="27">
                  <c:v>0.52239023593478084</c:v>
                </c:pt>
                <c:pt idx="28">
                  <c:v>1.0416163812460157</c:v>
                </c:pt>
                <c:pt idx="29">
                  <c:v>-1.1984763790699607E-2</c:v>
                </c:pt>
                <c:pt idx="30">
                  <c:v>0.5262054407697061</c:v>
                </c:pt>
                <c:pt idx="31">
                  <c:v>0.95491260905471742</c:v>
                </c:pt>
                <c:pt idx="32">
                  <c:v>0.5262054407697061</c:v>
                </c:pt>
                <c:pt idx="33">
                  <c:v>0.74958573050660737</c:v>
                </c:pt>
                <c:pt idx="34">
                  <c:v>1.3513580171105306</c:v>
                </c:pt>
                <c:pt idx="35">
                  <c:v>1.0067635660335505</c:v>
                </c:pt>
                <c:pt idx="36">
                  <c:v>0.72512605949962372</c:v>
                </c:pt>
                <c:pt idx="37">
                  <c:v>0.60738560997182522</c:v>
                </c:pt>
                <c:pt idx="38">
                  <c:v>0.46734921162149001</c:v>
                </c:pt>
                <c:pt idx="39">
                  <c:v>0.9006973260666673</c:v>
                </c:pt>
                <c:pt idx="40">
                  <c:v>-0.14154217815936795</c:v>
                </c:pt>
                <c:pt idx="41">
                  <c:v>1.4691553821421017</c:v>
                </c:pt>
                <c:pt idx="42">
                  <c:v>0.68255699484112264</c:v>
                </c:pt>
                <c:pt idx="43">
                  <c:v>0.93515173275271868</c:v>
                </c:pt>
              </c:numCache>
            </c:numRef>
          </c:val>
          <c:smooth val="0"/>
          <c:extLst>
            <c:ext xmlns:c16="http://schemas.microsoft.com/office/drawing/2014/chart" uri="{C3380CC4-5D6E-409C-BE32-E72D297353CC}">
              <c16:uniqueId val="{00000000-1C8C-4D0F-806A-883BD95BFEAC}"/>
            </c:ext>
          </c:extLst>
        </c:ser>
        <c:ser>
          <c:idx val="1"/>
          <c:order val="1"/>
          <c:tx>
            <c:v>RH</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'T and RH_Anomalies'!$B$84:$AS$84</c:f>
              <c:numCache>
                <c:formatCode>General</c:formatCode>
                <c:ptCount val="44"/>
                <c:pt idx="0">
                  <c:v>-0.72735551049225933</c:v>
                </c:pt>
                <c:pt idx="1">
                  <c:v>1.3790567930157616</c:v>
                </c:pt>
                <c:pt idx="2">
                  <c:v>1.0879662120417366</c:v>
                </c:pt>
                <c:pt idx="3">
                  <c:v>1.1202358120544207</c:v>
                </c:pt>
                <c:pt idx="4">
                  <c:v>1.3276236217226385</c:v>
                </c:pt>
                <c:pt idx="5">
                  <c:v>0.27729724452041821</c:v>
                </c:pt>
                <c:pt idx="6">
                  <c:v>1.3734535217615635</c:v>
                </c:pt>
                <c:pt idx="7">
                  <c:v>1.0892768149149608</c:v>
                </c:pt>
                <c:pt idx="8">
                  <c:v>1.2864611017262715</c:v>
                </c:pt>
                <c:pt idx="9">
                  <c:v>-0.26594338430792919</c:v>
                </c:pt>
                <c:pt idx="10">
                  <c:v>-1.0923104617996471</c:v>
                </c:pt>
                <c:pt idx="11">
                  <c:v>0.60430260634395516</c:v>
                </c:pt>
                <c:pt idx="12">
                  <c:v>2.2189564667331498</c:v>
                </c:pt>
                <c:pt idx="13">
                  <c:v>0.64923284321814501</c:v>
                </c:pt>
                <c:pt idx="14">
                  <c:v>0.74425581365007887</c:v>
                </c:pt>
                <c:pt idx="15">
                  <c:v>1.286190456905296</c:v>
                </c:pt>
                <c:pt idx="16">
                  <c:v>0.91148589885806774</c:v>
                </c:pt>
                <c:pt idx="17">
                  <c:v>-1.0313113102397078</c:v>
                </c:pt>
                <c:pt idx="18">
                  <c:v>1.686064628126249</c:v>
                </c:pt>
                <c:pt idx="19">
                  <c:v>-0.24855676321034642</c:v>
                </c:pt>
                <c:pt idx="20">
                  <c:v>-0.76358639880983969</c:v>
                </c:pt>
                <c:pt idx="21">
                  <c:v>-2.4105188274291346E-2</c:v>
                </c:pt>
                <c:pt idx="22">
                  <c:v>-0.93083530839514095</c:v>
                </c:pt>
                <c:pt idx="23">
                  <c:v>-3.0133961491122709E-2</c:v>
                </c:pt>
                <c:pt idx="24">
                  <c:v>0.55300049533815543</c:v>
                </c:pt>
                <c:pt idx="25">
                  <c:v>-0.12673001054785688</c:v>
                </c:pt>
                <c:pt idx="26">
                  <c:v>-0.55631366646707536</c:v>
                </c:pt>
                <c:pt idx="27">
                  <c:v>0.58483287254949945</c:v>
                </c:pt>
                <c:pt idx="28">
                  <c:v>-1.4897410157393582</c:v>
                </c:pt>
                <c:pt idx="29">
                  <c:v>0.26026011752236161</c:v>
                </c:pt>
                <c:pt idx="30">
                  <c:v>-0.63165379694630608</c:v>
                </c:pt>
                <c:pt idx="31">
                  <c:v>-0.23006163491294426</c:v>
                </c:pt>
                <c:pt idx="32">
                  <c:v>-0.63165379694630608</c:v>
                </c:pt>
                <c:pt idx="33">
                  <c:v>-0.73835427449636115</c:v>
                </c:pt>
                <c:pt idx="34">
                  <c:v>-1.3728086011779614</c:v>
                </c:pt>
                <c:pt idx="35">
                  <c:v>-1.3842655434222966</c:v>
                </c:pt>
                <c:pt idx="36">
                  <c:v>-0.81081285453914986</c:v>
                </c:pt>
                <c:pt idx="37">
                  <c:v>-1.1802192383154055</c:v>
                </c:pt>
                <c:pt idx="38">
                  <c:v>5.0803402234486816E-2</c:v>
                </c:pt>
                <c:pt idx="39">
                  <c:v>-0.89183652625885135</c:v>
                </c:pt>
                <c:pt idx="40">
                  <c:v>0.3596286776978988</c:v>
                </c:pt>
                <c:pt idx="41">
                  <c:v>-1.1929505553860642</c:v>
                </c:pt>
                <c:pt idx="42">
                  <c:v>-1.5237271858567281</c:v>
                </c:pt>
                <c:pt idx="43">
                  <c:v>-0.97511841290211787</c:v>
                </c:pt>
              </c:numCache>
            </c:numRef>
          </c:val>
          <c:smooth val="0"/>
          <c:extLst>
            <c:ext xmlns:c16="http://schemas.microsoft.com/office/drawing/2014/chart" uri="{C3380CC4-5D6E-409C-BE32-E72D297353CC}">
              <c16:uniqueId val="{00000001-1C8C-4D0F-806A-883BD95BFEAC}"/>
            </c:ext>
          </c:extLst>
        </c:ser>
        <c:dLbls>
          <c:showLegendKey val="0"/>
          <c:showVal val="0"/>
          <c:showCatName val="0"/>
          <c:showSerName val="0"/>
          <c:showPercent val="0"/>
          <c:showBubbleSize val="0"/>
        </c:dLbls>
        <c:marker val="1"/>
        <c:smooth val="0"/>
        <c:axId val="1182446000"/>
        <c:axId val="1182517040"/>
      </c:lineChart>
      <c:catAx>
        <c:axId val="118244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17040"/>
        <c:crosses val="autoZero"/>
        <c:auto val="1"/>
        <c:lblAlgn val="ctr"/>
        <c:lblOffset val="100"/>
        <c:noMultiLvlLbl val="0"/>
      </c:catAx>
      <c:valAx>
        <c:axId val="118251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4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Abu Dhabi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WS_Anomalies!$B$23:$AS$23</c:f>
              <c:numCache>
                <c:formatCode>General</c:formatCode>
                <c:ptCount val="44"/>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pt idx="43">
                  <c:v>2023</c:v>
                </c:pt>
              </c:numCache>
            </c:numRef>
          </c:cat>
          <c:val>
            <c:numRef>
              <c:f>WS_Anomalies!$B$25:$AS$25</c:f>
              <c:numCache>
                <c:formatCode>General</c:formatCode>
                <c:ptCount val="44"/>
                <c:pt idx="0">
                  <c:v>-1.3177223995805381</c:v>
                </c:pt>
                <c:pt idx="1">
                  <c:v>0.82450689521753395</c:v>
                </c:pt>
                <c:pt idx="2">
                  <c:v>-2.2016634536895556</c:v>
                </c:pt>
                <c:pt idx="3">
                  <c:v>-1.2919115612792138</c:v>
                </c:pt>
                <c:pt idx="4">
                  <c:v>-0.88475074763721484</c:v>
                </c:pt>
                <c:pt idx="5">
                  <c:v>-0.83602329584999147</c:v>
                </c:pt>
                <c:pt idx="6">
                  <c:v>1.0599468008933426</c:v>
                </c:pt>
                <c:pt idx="7">
                  <c:v>-0.5473191666612236</c:v>
                </c:pt>
                <c:pt idx="8">
                  <c:v>0.96850870846808523</c:v>
                </c:pt>
                <c:pt idx="9">
                  <c:v>-1.0414713322135933</c:v>
                </c:pt>
                <c:pt idx="10">
                  <c:v>-0.29359384377497799</c:v>
                </c:pt>
                <c:pt idx="11">
                  <c:v>-0.3441746490560223</c:v>
                </c:pt>
                <c:pt idx="12">
                  <c:v>-0.15435936504311376</c:v>
                </c:pt>
                <c:pt idx="13">
                  <c:v>-0.78156669069129725</c:v>
                </c:pt>
                <c:pt idx="14">
                  <c:v>0.94519243929922669</c:v>
                </c:pt>
                <c:pt idx="15">
                  <c:v>1.8226621144452513</c:v>
                </c:pt>
                <c:pt idx="16">
                  <c:v>-1.7736304304295478</c:v>
                </c:pt>
                <c:pt idx="17">
                  <c:v>0.32315650640192178</c:v>
                </c:pt>
                <c:pt idx="18">
                  <c:v>-0.94664713601483697</c:v>
                </c:pt>
                <c:pt idx="19">
                  <c:v>1.3090343421009791</c:v>
                </c:pt>
                <c:pt idx="20">
                  <c:v>0.84481915215068137</c:v>
                </c:pt>
                <c:pt idx="21">
                  <c:v>1.9530558137932117</c:v>
                </c:pt>
                <c:pt idx="22">
                  <c:v>-0.23332024609822949</c:v>
                </c:pt>
                <c:pt idx="23">
                  <c:v>-0.50754886708134117</c:v>
                </c:pt>
                <c:pt idx="24">
                  <c:v>0.85124221359632379</c:v>
                </c:pt>
                <c:pt idx="25">
                  <c:v>0.66405105155595867</c:v>
                </c:pt>
                <c:pt idx="26">
                  <c:v>0.81830561909742638</c:v>
                </c:pt>
                <c:pt idx="27">
                  <c:v>0.50329437931038301</c:v>
                </c:pt>
                <c:pt idx="28">
                  <c:v>0.56449904246774818</c:v>
                </c:pt>
                <c:pt idx="29">
                  <c:v>0.58289206424455642</c:v>
                </c:pt>
                <c:pt idx="30">
                  <c:v>0.34543850807302867</c:v>
                </c:pt>
                <c:pt idx="31">
                  <c:v>4.4496516984829614E-2</c:v>
                </c:pt>
                <c:pt idx="32">
                  <c:v>0.34543850807302867</c:v>
                </c:pt>
                <c:pt idx="33">
                  <c:v>0.51285980171992818</c:v>
                </c:pt>
                <c:pt idx="34">
                  <c:v>0.10659931860707637</c:v>
                </c:pt>
                <c:pt idx="35">
                  <c:v>0.65155188270175979</c:v>
                </c:pt>
                <c:pt idx="36">
                  <c:v>0.13674270745377706</c:v>
                </c:pt>
                <c:pt idx="37">
                  <c:v>-1.623111121973277</c:v>
                </c:pt>
                <c:pt idx="38">
                  <c:v>0.95577896761058012</c:v>
                </c:pt>
                <c:pt idx="39">
                  <c:v>-0.73670844416823</c:v>
                </c:pt>
                <c:pt idx="40">
                  <c:v>-0.5947839710116547</c:v>
                </c:pt>
                <c:pt idx="41">
                  <c:v>-1.2394620212130876</c:v>
                </c:pt>
                <c:pt idx="42">
                  <c:v>1.4635546099361001</c:v>
                </c:pt>
                <c:pt idx="43">
                  <c:v>-1.247859220735571</c:v>
                </c:pt>
              </c:numCache>
            </c:numRef>
          </c:val>
          <c:smooth val="0"/>
          <c:extLst>
            <c:ext xmlns:c16="http://schemas.microsoft.com/office/drawing/2014/chart" uri="{C3380CC4-5D6E-409C-BE32-E72D297353CC}">
              <c16:uniqueId val="{00000000-CE2F-4D6F-92A3-894CC0AB8092}"/>
            </c:ext>
          </c:extLst>
        </c:ser>
        <c:dLbls>
          <c:showLegendKey val="0"/>
          <c:showVal val="0"/>
          <c:showCatName val="0"/>
          <c:showSerName val="0"/>
          <c:showPercent val="0"/>
          <c:showBubbleSize val="0"/>
        </c:dLbls>
        <c:marker val="1"/>
        <c:smooth val="0"/>
        <c:axId val="1423629776"/>
        <c:axId val="1423626896"/>
      </c:lineChart>
      <c:catAx>
        <c:axId val="14236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626896"/>
        <c:crosses val="autoZero"/>
        <c:auto val="1"/>
        <c:lblAlgn val="ctr"/>
        <c:lblOffset val="100"/>
        <c:noMultiLvlLbl val="0"/>
      </c:catAx>
      <c:valAx>
        <c:axId val="142362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6297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WS_Anomalies!$B$26:$AS$26</c:f>
              <c:numCache>
                <c:formatCode>General</c:formatCode>
                <c:ptCount val="44"/>
                <c:pt idx="0">
                  <c:v>0.8280353505486856</c:v>
                </c:pt>
                <c:pt idx="1">
                  <c:v>0.93245924401948366</c:v>
                </c:pt>
                <c:pt idx="2">
                  <c:v>-1.5738297998934994</c:v>
                </c:pt>
                <c:pt idx="3">
                  <c:v>-0.47983788649787706</c:v>
                </c:pt>
                <c:pt idx="4">
                  <c:v>1.0050126543953748</c:v>
                </c:pt>
                <c:pt idx="5">
                  <c:v>-0.9489518803997341</c:v>
                </c:pt>
                <c:pt idx="6">
                  <c:v>1.3705989454129999</c:v>
                </c:pt>
                <c:pt idx="7">
                  <c:v>-1.312331328918978</c:v>
                </c:pt>
                <c:pt idx="8">
                  <c:v>-0.1289527170762059</c:v>
                </c:pt>
                <c:pt idx="9">
                  <c:v>-1.1158807328477842</c:v>
                </c:pt>
                <c:pt idx="10">
                  <c:v>0.79114252901552162</c:v>
                </c:pt>
                <c:pt idx="11">
                  <c:v>0.74715864899697604</c:v>
                </c:pt>
                <c:pt idx="12">
                  <c:v>-1.7889172321563198</c:v>
                </c:pt>
                <c:pt idx="13">
                  <c:v>-1.340109227651604</c:v>
                </c:pt>
                <c:pt idx="14">
                  <c:v>0.83228475769182497</c:v>
                </c:pt>
                <c:pt idx="15">
                  <c:v>0.11582449552360179</c:v>
                </c:pt>
                <c:pt idx="16">
                  <c:v>-0.45431162334794617</c:v>
                </c:pt>
                <c:pt idx="17">
                  <c:v>0.76404421654915811</c:v>
                </c:pt>
                <c:pt idx="18">
                  <c:v>9.2053259873349627E-2</c:v>
                </c:pt>
                <c:pt idx="19">
                  <c:v>0.55467366612214386</c:v>
                </c:pt>
                <c:pt idx="20">
                  <c:v>-0.80406163264442476</c:v>
                </c:pt>
                <c:pt idx="21">
                  <c:v>0.55458032109329591</c:v>
                </c:pt>
                <c:pt idx="22">
                  <c:v>0.76914498987071223</c:v>
                </c:pt>
                <c:pt idx="23">
                  <c:v>1.1654740589308237</c:v>
                </c:pt>
                <c:pt idx="24">
                  <c:v>-0.6498212200863408</c:v>
                </c:pt>
                <c:pt idx="25">
                  <c:v>1.6140244092292304</c:v>
                </c:pt>
                <c:pt idx="26">
                  <c:v>-1.7285929759369945</c:v>
                </c:pt>
                <c:pt idx="27">
                  <c:v>-0.31722564648135254</c:v>
                </c:pt>
                <c:pt idx="28">
                  <c:v>6.6485931175494312E-2</c:v>
                </c:pt>
                <c:pt idx="29">
                  <c:v>-0.45537585064836317</c:v>
                </c:pt>
                <c:pt idx="30">
                  <c:v>3.605308682024061E-2</c:v>
                </c:pt>
                <c:pt idx="31">
                  <c:v>0.97820560661047984</c:v>
                </c:pt>
                <c:pt idx="32">
                  <c:v>3.605308682024061E-2</c:v>
                </c:pt>
                <c:pt idx="33">
                  <c:v>1.6376537479060935</c:v>
                </c:pt>
                <c:pt idx="34">
                  <c:v>0.95180183754167247</c:v>
                </c:pt>
                <c:pt idx="35">
                  <c:v>-1.362737832441973</c:v>
                </c:pt>
                <c:pt idx="36">
                  <c:v>0.3257252801707109</c:v>
                </c:pt>
                <c:pt idx="37">
                  <c:v>-1.9862453341463899</c:v>
                </c:pt>
                <c:pt idx="38">
                  <c:v>1.566302718605707</c:v>
                </c:pt>
                <c:pt idx="39">
                  <c:v>-0.84356459105397663</c:v>
                </c:pt>
                <c:pt idx="40">
                  <c:v>-0.20327982395753974</c:v>
                </c:pt>
                <c:pt idx="41">
                  <c:v>0.63069979348584349</c:v>
                </c:pt>
                <c:pt idx="42">
                  <c:v>-4.7975184099031856E-2</c:v>
                </c:pt>
                <c:pt idx="43">
                  <c:v>-0.82349011612268963</c:v>
                </c:pt>
              </c:numCache>
            </c:numRef>
          </c:val>
          <c:smooth val="0"/>
          <c:extLst>
            <c:ext xmlns:c16="http://schemas.microsoft.com/office/drawing/2014/chart" uri="{C3380CC4-5D6E-409C-BE32-E72D297353CC}">
              <c16:uniqueId val="{00000000-ACBA-49F7-8F3D-5C83A07F9404}"/>
            </c:ext>
          </c:extLst>
        </c:ser>
        <c:dLbls>
          <c:showLegendKey val="0"/>
          <c:showVal val="0"/>
          <c:showCatName val="0"/>
          <c:showSerName val="0"/>
          <c:showPercent val="0"/>
          <c:showBubbleSize val="0"/>
        </c:dLbls>
        <c:marker val="1"/>
        <c:smooth val="0"/>
        <c:axId val="1462207216"/>
        <c:axId val="1462201936"/>
      </c:lineChart>
      <c:catAx>
        <c:axId val="1462207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01936"/>
        <c:crosses val="autoZero"/>
        <c:auto val="1"/>
        <c:lblAlgn val="ctr"/>
        <c:lblOffset val="100"/>
        <c:noMultiLvlLbl val="0"/>
      </c:catAx>
      <c:valAx>
        <c:axId val="146220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072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Ankara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WS_Anomalies!$B$27:$AS$27</c:f>
              <c:numCache>
                <c:formatCode>General</c:formatCode>
                <c:ptCount val="44"/>
                <c:pt idx="0">
                  <c:v>0.63144318570310243</c:v>
                </c:pt>
                <c:pt idx="1">
                  <c:v>-0.1363110559637972</c:v>
                </c:pt>
                <c:pt idx="2">
                  <c:v>-0.51710127879946322</c:v>
                </c:pt>
                <c:pt idx="3">
                  <c:v>-0.49424630125113905</c:v>
                </c:pt>
                <c:pt idx="4">
                  <c:v>-0.26815447659233388</c:v>
                </c:pt>
                <c:pt idx="5">
                  <c:v>0.70322989912006351</c:v>
                </c:pt>
                <c:pt idx="6">
                  <c:v>-0.53985288833927358</c:v>
                </c:pt>
                <c:pt idx="7">
                  <c:v>-0.25465980211307648</c:v>
                </c:pt>
                <c:pt idx="8">
                  <c:v>0.92156222911992647</c:v>
                </c:pt>
                <c:pt idx="9">
                  <c:v>0.39684313561090051</c:v>
                </c:pt>
                <c:pt idx="10">
                  <c:v>0.41306296763956135</c:v>
                </c:pt>
                <c:pt idx="11">
                  <c:v>0.44871178753002267</c:v>
                </c:pt>
                <c:pt idx="12">
                  <c:v>0.45551583654478117</c:v>
                </c:pt>
                <c:pt idx="13">
                  <c:v>-0.23167877607564355</c:v>
                </c:pt>
                <c:pt idx="14">
                  <c:v>1.2974290218674627</c:v>
                </c:pt>
                <c:pt idx="15">
                  <c:v>-0.32973131525975741</c:v>
                </c:pt>
                <c:pt idx="16">
                  <c:v>-9.9759363340972858E-3</c:v>
                </c:pt>
                <c:pt idx="17">
                  <c:v>-1.0540646385857073</c:v>
                </c:pt>
                <c:pt idx="18">
                  <c:v>0.18664592920846038</c:v>
                </c:pt>
                <c:pt idx="19">
                  <c:v>-2.3280366862847748</c:v>
                </c:pt>
                <c:pt idx="20">
                  <c:v>0.40848743180431785</c:v>
                </c:pt>
                <c:pt idx="21">
                  <c:v>0.96306722311480775</c:v>
                </c:pt>
                <c:pt idx="22">
                  <c:v>-0.28736414579285896</c:v>
                </c:pt>
                <c:pt idx="23">
                  <c:v>0.34514339776052516</c:v>
                </c:pt>
                <c:pt idx="24">
                  <c:v>1.2097275262423921</c:v>
                </c:pt>
                <c:pt idx="25">
                  <c:v>-0.60554140736264117</c:v>
                </c:pt>
                <c:pt idx="26">
                  <c:v>1.1594722865249358</c:v>
                </c:pt>
                <c:pt idx="27">
                  <c:v>1.1455414912519735</c:v>
                </c:pt>
                <c:pt idx="28">
                  <c:v>1.0027773081950331</c:v>
                </c:pt>
                <c:pt idx="29">
                  <c:v>-0.10213195236299902</c:v>
                </c:pt>
                <c:pt idx="30">
                  <c:v>-1.0637551884847662</c:v>
                </c:pt>
                <c:pt idx="31">
                  <c:v>-0.86114857324617766</c:v>
                </c:pt>
                <c:pt idx="32">
                  <c:v>-1.0637551884847662</c:v>
                </c:pt>
                <c:pt idx="33">
                  <c:v>1.9551183805258519</c:v>
                </c:pt>
                <c:pt idx="34">
                  <c:v>-0.80336577189625236</c:v>
                </c:pt>
                <c:pt idx="35">
                  <c:v>-3.0017668862140341</c:v>
                </c:pt>
                <c:pt idx="36">
                  <c:v>0.52484209318210273</c:v>
                </c:pt>
                <c:pt idx="37">
                  <c:v>0.26018722363659769</c:v>
                </c:pt>
                <c:pt idx="38">
                  <c:v>-0.97661587271616068</c:v>
                </c:pt>
                <c:pt idx="39">
                  <c:v>0.94581884979518804</c:v>
                </c:pt>
                <c:pt idx="40">
                  <c:v>0.40432785281103473</c:v>
                </c:pt>
                <c:pt idx="41">
                  <c:v>0.87966900239501844</c:v>
                </c:pt>
                <c:pt idx="42">
                  <c:v>0.4089764948667049</c:v>
                </c:pt>
                <c:pt idx="43">
                  <c:v>-2.1383424122908856</c:v>
                </c:pt>
              </c:numCache>
            </c:numRef>
          </c:val>
          <c:smooth val="0"/>
          <c:extLst>
            <c:ext xmlns:c16="http://schemas.microsoft.com/office/drawing/2014/chart" uri="{C3380CC4-5D6E-409C-BE32-E72D297353CC}">
              <c16:uniqueId val="{00000000-C2A0-4864-8902-2CAC19CD76BE}"/>
            </c:ext>
          </c:extLst>
        </c:ser>
        <c:dLbls>
          <c:showLegendKey val="0"/>
          <c:showVal val="0"/>
          <c:showCatName val="0"/>
          <c:showSerName val="0"/>
          <c:showPercent val="0"/>
          <c:showBubbleSize val="0"/>
        </c:dLbls>
        <c:marker val="1"/>
        <c:smooth val="0"/>
        <c:axId val="1422228512"/>
        <c:axId val="1422225632"/>
      </c:lineChart>
      <c:catAx>
        <c:axId val="14222285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225632"/>
        <c:crosses val="autoZero"/>
        <c:auto val="1"/>
        <c:lblAlgn val="ctr"/>
        <c:lblOffset val="100"/>
        <c:noMultiLvlLbl val="0"/>
      </c:catAx>
      <c:valAx>
        <c:axId val="142222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2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Athens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WS_Anomalies!$B$28:$AS$28</c:f>
              <c:numCache>
                <c:formatCode>General</c:formatCode>
                <c:ptCount val="44"/>
                <c:pt idx="0">
                  <c:v>-1.361783736961161</c:v>
                </c:pt>
                <c:pt idx="1">
                  <c:v>-6.7744933598506168E-2</c:v>
                </c:pt>
                <c:pt idx="2">
                  <c:v>-0.3657642472384221</c:v>
                </c:pt>
                <c:pt idx="3">
                  <c:v>9.5588733756029012E-2</c:v>
                </c:pt>
                <c:pt idx="4">
                  <c:v>-0.91454008122548247</c:v>
                </c:pt>
                <c:pt idx="5">
                  <c:v>-0.17515625240110655</c:v>
                </c:pt>
                <c:pt idx="6">
                  <c:v>0.27692462432705983</c:v>
                </c:pt>
                <c:pt idx="7">
                  <c:v>-1.2316515708224263</c:v>
                </c:pt>
                <c:pt idx="8">
                  <c:v>-0.2234369234738755</c:v>
                </c:pt>
                <c:pt idx="9">
                  <c:v>5.1752610639927516E-3</c:v>
                </c:pt>
                <c:pt idx="10">
                  <c:v>0.37608323420981404</c:v>
                </c:pt>
                <c:pt idx="11">
                  <c:v>-0.28945559118452652</c:v>
                </c:pt>
                <c:pt idx="12">
                  <c:v>1.5120429597635356</c:v>
                </c:pt>
                <c:pt idx="13">
                  <c:v>-0.4087032481584662</c:v>
                </c:pt>
                <c:pt idx="14">
                  <c:v>0.37154927462735321</c:v>
                </c:pt>
                <c:pt idx="15">
                  <c:v>-0.89741612597333886</c:v>
                </c:pt>
                <c:pt idx="16">
                  <c:v>7.4144002373172924E-2</c:v>
                </c:pt>
                <c:pt idx="17">
                  <c:v>-0.45564174820754122</c:v>
                </c:pt>
                <c:pt idx="18">
                  <c:v>0.38558803619508109</c:v>
                </c:pt>
                <c:pt idx="19">
                  <c:v>-2.233006723401687</c:v>
                </c:pt>
                <c:pt idx="20">
                  <c:v>0.98361289347449221</c:v>
                </c:pt>
                <c:pt idx="21">
                  <c:v>-3.2050619699633591E-3</c:v>
                </c:pt>
                <c:pt idx="22">
                  <c:v>-1.6058429154578207</c:v>
                </c:pt>
                <c:pt idx="23">
                  <c:v>0.28883602851311624</c:v>
                </c:pt>
                <c:pt idx="24">
                  <c:v>4.2497861929774387E-2</c:v>
                </c:pt>
                <c:pt idx="25">
                  <c:v>-1.6871419281817424</c:v>
                </c:pt>
                <c:pt idx="26">
                  <c:v>1.8991620939863698</c:v>
                </c:pt>
                <c:pt idx="27">
                  <c:v>-0.29523263918506348</c:v>
                </c:pt>
                <c:pt idx="28">
                  <c:v>1.1172205953147953</c:v>
                </c:pt>
                <c:pt idx="29">
                  <c:v>1.1586357706190284</c:v>
                </c:pt>
                <c:pt idx="30">
                  <c:v>-1.6345539942462433</c:v>
                </c:pt>
                <c:pt idx="31">
                  <c:v>1.2139290658416715</c:v>
                </c:pt>
                <c:pt idx="32">
                  <c:v>-1.6345539942462433</c:v>
                </c:pt>
                <c:pt idx="33">
                  <c:v>1.3522659014214915</c:v>
                </c:pt>
                <c:pt idx="34">
                  <c:v>-0.96335972766927003</c:v>
                </c:pt>
                <c:pt idx="35">
                  <c:v>0.42006865701226126</c:v>
                </c:pt>
                <c:pt idx="36">
                  <c:v>1.3101255938304477</c:v>
                </c:pt>
                <c:pt idx="37">
                  <c:v>1.0001183113141818</c:v>
                </c:pt>
                <c:pt idx="38">
                  <c:v>0.5005299352788154</c:v>
                </c:pt>
                <c:pt idx="39">
                  <c:v>1.1552563201719359</c:v>
                </c:pt>
                <c:pt idx="40">
                  <c:v>0.46467411590273627</c:v>
                </c:pt>
                <c:pt idx="41">
                  <c:v>-0.79231982644072996</c:v>
                </c:pt>
                <c:pt idx="42">
                  <c:v>1.3580249275334144</c:v>
                </c:pt>
                <c:pt idx="43">
                  <c:v>-0.12154292841687092</c:v>
                </c:pt>
              </c:numCache>
            </c:numRef>
          </c:val>
          <c:smooth val="0"/>
          <c:extLst>
            <c:ext xmlns:c16="http://schemas.microsoft.com/office/drawing/2014/chart" uri="{C3380CC4-5D6E-409C-BE32-E72D297353CC}">
              <c16:uniqueId val="{00000000-9F07-48AC-8755-20A571B456D5}"/>
            </c:ext>
          </c:extLst>
        </c:ser>
        <c:dLbls>
          <c:showLegendKey val="0"/>
          <c:showVal val="0"/>
          <c:showCatName val="0"/>
          <c:showSerName val="0"/>
          <c:showPercent val="0"/>
          <c:showBubbleSize val="0"/>
        </c:dLbls>
        <c:marker val="1"/>
        <c:smooth val="0"/>
        <c:axId val="1535399744"/>
        <c:axId val="1535400224"/>
      </c:lineChart>
      <c:catAx>
        <c:axId val="1535399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400224"/>
        <c:crosses val="autoZero"/>
        <c:auto val="1"/>
        <c:lblAlgn val="ctr"/>
        <c:lblOffset val="100"/>
        <c:noMultiLvlLbl val="0"/>
      </c:catAx>
      <c:valAx>
        <c:axId val="153540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9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Baghdad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WS_Anomalies!$B$29:$AS$29</c:f>
              <c:numCache>
                <c:formatCode>General</c:formatCode>
                <c:ptCount val="44"/>
                <c:pt idx="0">
                  <c:v>-1.1127629818883871</c:v>
                </c:pt>
                <c:pt idx="1">
                  <c:v>-1.1221258637262315</c:v>
                </c:pt>
                <c:pt idx="2">
                  <c:v>-0.34800859793461064</c:v>
                </c:pt>
                <c:pt idx="3">
                  <c:v>2.2713623302526789</c:v>
                </c:pt>
                <c:pt idx="4">
                  <c:v>1.8015613142089055</c:v>
                </c:pt>
                <c:pt idx="5">
                  <c:v>-0.13729305992359056</c:v>
                </c:pt>
                <c:pt idx="6">
                  <c:v>-0.42561550501688677</c:v>
                </c:pt>
                <c:pt idx="7">
                  <c:v>-1.174574224687444</c:v>
                </c:pt>
                <c:pt idx="8">
                  <c:v>-0.32790203577514127</c:v>
                </c:pt>
                <c:pt idx="9">
                  <c:v>0.42116589733941223</c:v>
                </c:pt>
                <c:pt idx="10">
                  <c:v>1.1869843614437954</c:v>
                </c:pt>
                <c:pt idx="11">
                  <c:v>1.3800366388166596</c:v>
                </c:pt>
                <c:pt idx="12">
                  <c:v>-0.46178608935466803</c:v>
                </c:pt>
                <c:pt idx="13">
                  <c:v>-0.69952775675360901</c:v>
                </c:pt>
                <c:pt idx="14">
                  <c:v>0.58404976205579717</c:v>
                </c:pt>
                <c:pt idx="15">
                  <c:v>1.0505899103251373</c:v>
                </c:pt>
                <c:pt idx="16">
                  <c:v>-1.3476806549209741</c:v>
                </c:pt>
                <c:pt idx="17">
                  <c:v>0.33765979555195946</c:v>
                </c:pt>
                <c:pt idx="18">
                  <c:v>-0.84867075882616683</c:v>
                </c:pt>
                <c:pt idx="19">
                  <c:v>0.63858569719684588</c:v>
                </c:pt>
                <c:pt idx="20">
                  <c:v>-0.60427007505697472</c:v>
                </c:pt>
                <c:pt idx="21">
                  <c:v>1.2480544985253907</c:v>
                </c:pt>
                <c:pt idx="22">
                  <c:v>0.32249133801126473</c:v>
                </c:pt>
                <c:pt idx="23">
                  <c:v>-0.33017215588463911</c:v>
                </c:pt>
                <c:pt idx="24">
                  <c:v>0.43616897396114257</c:v>
                </c:pt>
                <c:pt idx="25">
                  <c:v>1.2857962212254366</c:v>
                </c:pt>
                <c:pt idx="26">
                  <c:v>2.0244730929419701</c:v>
                </c:pt>
                <c:pt idx="27">
                  <c:v>0.34586655534994504</c:v>
                </c:pt>
                <c:pt idx="28">
                  <c:v>0.34421896299606924</c:v>
                </c:pt>
                <c:pt idx="29">
                  <c:v>-0.17426559644070691</c:v>
                </c:pt>
                <c:pt idx="30">
                  <c:v>-1.024534093952274</c:v>
                </c:pt>
                <c:pt idx="31">
                  <c:v>1.1324109747753945</c:v>
                </c:pt>
                <c:pt idx="32">
                  <c:v>-1.024534093952274</c:v>
                </c:pt>
                <c:pt idx="33">
                  <c:v>-0.45007507593474638</c:v>
                </c:pt>
                <c:pt idx="34">
                  <c:v>0.19556898871848527</c:v>
                </c:pt>
                <c:pt idx="35">
                  <c:v>0.69861048970757367</c:v>
                </c:pt>
                <c:pt idx="36">
                  <c:v>-1.4397071198776734</c:v>
                </c:pt>
                <c:pt idx="37">
                  <c:v>-0.77605967477455196</c:v>
                </c:pt>
                <c:pt idx="38">
                  <c:v>1.1394359337304516E-2</c:v>
                </c:pt>
                <c:pt idx="39">
                  <c:v>-0.50381842341430905</c:v>
                </c:pt>
                <c:pt idx="40">
                  <c:v>-1.2767093561863485</c:v>
                </c:pt>
                <c:pt idx="41">
                  <c:v>-0.75387334547213891</c:v>
                </c:pt>
                <c:pt idx="42">
                  <c:v>0.5671463361707979</c:v>
                </c:pt>
                <c:pt idx="43">
                  <c:v>-1.9202299591573897</c:v>
                </c:pt>
              </c:numCache>
            </c:numRef>
          </c:val>
          <c:smooth val="0"/>
          <c:extLst>
            <c:ext xmlns:c16="http://schemas.microsoft.com/office/drawing/2014/chart" uri="{C3380CC4-5D6E-409C-BE32-E72D297353CC}">
              <c16:uniqueId val="{00000000-6023-485D-B72B-8069ED74F25D}"/>
            </c:ext>
          </c:extLst>
        </c:ser>
        <c:dLbls>
          <c:showLegendKey val="0"/>
          <c:showVal val="0"/>
          <c:showCatName val="0"/>
          <c:showSerName val="0"/>
          <c:showPercent val="0"/>
          <c:showBubbleSize val="0"/>
        </c:dLbls>
        <c:marker val="1"/>
        <c:smooth val="0"/>
        <c:axId val="1535408864"/>
        <c:axId val="1535385344"/>
      </c:lineChart>
      <c:catAx>
        <c:axId val="15354088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5344"/>
        <c:crosses val="autoZero"/>
        <c:auto val="1"/>
        <c:lblAlgn val="ctr"/>
        <c:lblOffset val="100"/>
        <c:noMultiLvlLbl val="0"/>
      </c:catAx>
      <c:valAx>
        <c:axId val="153538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40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Beirut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WS_Anomalies!$B$30:$AS$30</c:f>
              <c:numCache>
                <c:formatCode>General</c:formatCode>
                <c:ptCount val="44"/>
                <c:pt idx="0">
                  <c:v>-0.14643467821976866</c:v>
                </c:pt>
                <c:pt idx="1">
                  <c:v>-0.53728910978110789</c:v>
                </c:pt>
                <c:pt idx="2">
                  <c:v>-1.8564742829235801</c:v>
                </c:pt>
                <c:pt idx="3">
                  <c:v>-1.4250705632311267</c:v>
                </c:pt>
                <c:pt idx="4">
                  <c:v>-0.62234005688215022</c:v>
                </c:pt>
                <c:pt idx="5">
                  <c:v>-0.43791656543808699</c:v>
                </c:pt>
                <c:pt idx="6">
                  <c:v>2.5370929817484168E-2</c:v>
                </c:pt>
                <c:pt idx="7">
                  <c:v>-1.9409741618071599</c:v>
                </c:pt>
                <c:pt idx="8">
                  <c:v>1.3824434345294274</c:v>
                </c:pt>
                <c:pt idx="9">
                  <c:v>0.27638158796712187</c:v>
                </c:pt>
                <c:pt idx="10">
                  <c:v>1.0559703751721399</c:v>
                </c:pt>
                <c:pt idx="11">
                  <c:v>1.8050836665516627</c:v>
                </c:pt>
                <c:pt idx="12">
                  <c:v>-0.33172304070541214</c:v>
                </c:pt>
                <c:pt idx="13">
                  <c:v>-6.6903581605681425E-2</c:v>
                </c:pt>
                <c:pt idx="14">
                  <c:v>0.88194978505988741</c:v>
                </c:pt>
                <c:pt idx="15">
                  <c:v>0.76768467847880206</c:v>
                </c:pt>
                <c:pt idx="16">
                  <c:v>-0.1314120004232803</c:v>
                </c:pt>
                <c:pt idx="17">
                  <c:v>1.662331496452262</c:v>
                </c:pt>
                <c:pt idx="18">
                  <c:v>-0.65601479291634646</c:v>
                </c:pt>
                <c:pt idx="19">
                  <c:v>1.6431543918246996</c:v>
                </c:pt>
                <c:pt idx="20">
                  <c:v>-0.81577501701531019</c:v>
                </c:pt>
                <c:pt idx="21">
                  <c:v>1.3873923135999093</c:v>
                </c:pt>
                <c:pt idx="22">
                  <c:v>1.1852642845987009</c:v>
                </c:pt>
                <c:pt idx="23">
                  <c:v>-0.19483972689778459</c:v>
                </c:pt>
                <c:pt idx="24">
                  <c:v>-0.46775373998981601</c:v>
                </c:pt>
                <c:pt idx="25">
                  <c:v>0.40080928080295536</c:v>
                </c:pt>
                <c:pt idx="26">
                  <c:v>-0.64853253837020108</c:v>
                </c:pt>
                <c:pt idx="27">
                  <c:v>-0.91342088822005041</c:v>
                </c:pt>
                <c:pt idx="28">
                  <c:v>7.423825918422372E-2</c:v>
                </c:pt>
                <c:pt idx="29">
                  <c:v>-0.39300313496220968</c:v>
                </c:pt>
                <c:pt idx="30">
                  <c:v>-1.0243704171840367</c:v>
                </c:pt>
                <c:pt idx="31">
                  <c:v>0.11754746613843101</c:v>
                </c:pt>
                <c:pt idx="32">
                  <c:v>-1.0243704171840367</c:v>
                </c:pt>
                <c:pt idx="33">
                  <c:v>0.30788727337332145</c:v>
                </c:pt>
                <c:pt idx="34">
                  <c:v>1.4191184237249383</c:v>
                </c:pt>
                <c:pt idx="35">
                  <c:v>-0.98646624494005031</c:v>
                </c:pt>
                <c:pt idx="36">
                  <c:v>0.27839604210191232</c:v>
                </c:pt>
                <c:pt idx="37">
                  <c:v>-1.8361429982058766</c:v>
                </c:pt>
                <c:pt idx="38">
                  <c:v>2.0160746799569744</c:v>
                </c:pt>
                <c:pt idx="39">
                  <c:v>0.31926373005407765</c:v>
                </c:pt>
                <c:pt idx="40">
                  <c:v>0.23262387205382964</c:v>
                </c:pt>
                <c:pt idx="41">
                  <c:v>-0.5474914895930969</c:v>
                </c:pt>
                <c:pt idx="42">
                  <c:v>9.8959701653910978E-2</c:v>
                </c:pt>
                <c:pt idx="43">
                  <c:v>-0.3332262266003711</c:v>
                </c:pt>
              </c:numCache>
            </c:numRef>
          </c:val>
          <c:smooth val="0"/>
          <c:extLst>
            <c:ext xmlns:c16="http://schemas.microsoft.com/office/drawing/2014/chart" uri="{C3380CC4-5D6E-409C-BE32-E72D297353CC}">
              <c16:uniqueId val="{00000000-F37A-4EF1-B1F9-C2A4BCE1537E}"/>
            </c:ext>
          </c:extLst>
        </c:ser>
        <c:dLbls>
          <c:showLegendKey val="0"/>
          <c:showVal val="0"/>
          <c:showCatName val="0"/>
          <c:showSerName val="0"/>
          <c:showPercent val="0"/>
          <c:showBubbleSize val="0"/>
        </c:dLbls>
        <c:marker val="1"/>
        <c:smooth val="0"/>
        <c:axId val="1521431744"/>
        <c:axId val="1521432224"/>
      </c:lineChart>
      <c:catAx>
        <c:axId val="1521431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32224"/>
        <c:crosses val="autoZero"/>
        <c:auto val="1"/>
        <c:lblAlgn val="ctr"/>
        <c:lblOffset val="100"/>
        <c:noMultiLvlLbl val="0"/>
      </c:catAx>
      <c:valAx>
        <c:axId val="152143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3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Cairo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WS_Anomalies!$B$31:$AS$31</c:f>
              <c:numCache>
                <c:formatCode>General</c:formatCode>
                <c:ptCount val="44"/>
                <c:pt idx="0">
                  <c:v>2.1424549687608585</c:v>
                </c:pt>
                <c:pt idx="1">
                  <c:v>1.044308091709063</c:v>
                </c:pt>
                <c:pt idx="2">
                  <c:v>-0.78200640662399534</c:v>
                </c:pt>
                <c:pt idx="3">
                  <c:v>0.1077786341180877</c:v>
                </c:pt>
                <c:pt idx="4">
                  <c:v>1.2880624768392959</c:v>
                </c:pt>
                <c:pt idx="5">
                  <c:v>-0.8044207811747317</c:v>
                </c:pt>
                <c:pt idx="6">
                  <c:v>-1.2799690491739697</c:v>
                </c:pt>
                <c:pt idx="7">
                  <c:v>-0.5139394509475429</c:v>
                </c:pt>
                <c:pt idx="8">
                  <c:v>0.35514984975517694</c:v>
                </c:pt>
                <c:pt idx="9">
                  <c:v>1.8157579504923107</c:v>
                </c:pt>
                <c:pt idx="10">
                  <c:v>-3.5195892458806458E-2</c:v>
                </c:pt>
                <c:pt idx="11">
                  <c:v>0.91100422167712269</c:v>
                </c:pt>
                <c:pt idx="12">
                  <c:v>-1.0460050596311459</c:v>
                </c:pt>
                <c:pt idx="13">
                  <c:v>-0.31659523863575978</c:v>
                </c:pt>
                <c:pt idx="14">
                  <c:v>-1.8590509539984172</c:v>
                </c:pt>
                <c:pt idx="15">
                  <c:v>1.5849368571074267</c:v>
                </c:pt>
                <c:pt idx="16">
                  <c:v>2.5236488817653719</c:v>
                </c:pt>
                <c:pt idx="17">
                  <c:v>-1.0466751405503244E-2</c:v>
                </c:pt>
                <c:pt idx="18">
                  <c:v>0.12905806667975353</c:v>
                </c:pt>
                <c:pt idx="19">
                  <c:v>4.5708854365551374E-2</c:v>
                </c:pt>
                <c:pt idx="20">
                  <c:v>0.26367149159885084</c:v>
                </c:pt>
                <c:pt idx="21">
                  <c:v>0.41583276996483709</c:v>
                </c:pt>
                <c:pt idx="22">
                  <c:v>-0.27386426106266559</c:v>
                </c:pt>
                <c:pt idx="23">
                  <c:v>-0.61471679859042516</c:v>
                </c:pt>
                <c:pt idx="24">
                  <c:v>-0.20956451034614917</c:v>
                </c:pt>
                <c:pt idx="25">
                  <c:v>-1.0212933798676513</c:v>
                </c:pt>
                <c:pt idx="26">
                  <c:v>-0.38760732258218533</c:v>
                </c:pt>
                <c:pt idx="27">
                  <c:v>-1.6555082348955374</c:v>
                </c:pt>
                <c:pt idx="28">
                  <c:v>-1.8899636200770864</c:v>
                </c:pt>
                <c:pt idx="29">
                  <c:v>0.29499323730173599</c:v>
                </c:pt>
                <c:pt idx="30">
                  <c:v>0.24776242571078091</c:v>
                </c:pt>
                <c:pt idx="31">
                  <c:v>-1.1402721186389597</c:v>
                </c:pt>
                <c:pt idx="32">
                  <c:v>0.24776242571078091</c:v>
                </c:pt>
                <c:pt idx="33">
                  <c:v>-0.35331728315731914</c:v>
                </c:pt>
                <c:pt idx="34">
                  <c:v>-1.4717383602311154</c:v>
                </c:pt>
                <c:pt idx="35">
                  <c:v>0.24661502332856386</c:v>
                </c:pt>
                <c:pt idx="36">
                  <c:v>-6.2107600579074974E-2</c:v>
                </c:pt>
                <c:pt idx="37">
                  <c:v>6.197460554628826E-2</c:v>
                </c:pt>
                <c:pt idx="38">
                  <c:v>-7.4818885991445636E-2</c:v>
                </c:pt>
                <c:pt idx="39">
                  <c:v>0.80678713594954399</c:v>
                </c:pt>
                <c:pt idx="40">
                  <c:v>1.3336045965260885</c:v>
                </c:pt>
                <c:pt idx="41">
                  <c:v>0.11520436931970482</c:v>
                </c:pt>
                <c:pt idx="42">
                  <c:v>0.13835955661463847</c:v>
                </c:pt>
                <c:pt idx="43">
                  <c:v>-0.31801453077204767</c:v>
                </c:pt>
              </c:numCache>
            </c:numRef>
          </c:val>
          <c:smooth val="0"/>
          <c:extLst>
            <c:ext xmlns:c16="http://schemas.microsoft.com/office/drawing/2014/chart" uri="{C3380CC4-5D6E-409C-BE32-E72D297353CC}">
              <c16:uniqueId val="{00000000-7006-4A02-8593-C2B2AC8F4289}"/>
            </c:ext>
          </c:extLst>
        </c:ser>
        <c:dLbls>
          <c:showLegendKey val="0"/>
          <c:showVal val="0"/>
          <c:showCatName val="0"/>
          <c:showSerName val="0"/>
          <c:showPercent val="0"/>
          <c:showBubbleSize val="0"/>
        </c:dLbls>
        <c:marker val="1"/>
        <c:smooth val="0"/>
        <c:axId val="1390883648"/>
        <c:axId val="1390884128"/>
      </c:lineChart>
      <c:catAx>
        <c:axId val="13908836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884128"/>
        <c:crosses val="autoZero"/>
        <c:auto val="1"/>
        <c:lblAlgn val="ctr"/>
        <c:lblOffset val="100"/>
        <c:noMultiLvlLbl val="0"/>
      </c:catAx>
      <c:valAx>
        <c:axId val="139088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88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Damascus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WS_Anomalies!$B$32:$AS$32</c:f>
              <c:numCache>
                <c:formatCode>General</c:formatCode>
                <c:ptCount val="44"/>
                <c:pt idx="0">
                  <c:v>-0.64711594103964709</c:v>
                </c:pt>
                <c:pt idx="1">
                  <c:v>0.58708020986491394</c:v>
                </c:pt>
                <c:pt idx="2">
                  <c:v>-1.4684330679405238</c:v>
                </c:pt>
                <c:pt idx="3">
                  <c:v>-1.4328878046953879</c:v>
                </c:pt>
                <c:pt idx="4">
                  <c:v>9.1500116001586945E-2</c:v>
                </c:pt>
                <c:pt idx="5">
                  <c:v>-1.108634498941371</c:v>
                </c:pt>
                <c:pt idx="6">
                  <c:v>6.0185261723795111E-2</c:v>
                </c:pt>
                <c:pt idx="7">
                  <c:v>-2.1404534181131507</c:v>
                </c:pt>
                <c:pt idx="8">
                  <c:v>1.0068002862178884</c:v>
                </c:pt>
                <c:pt idx="9">
                  <c:v>-0.53665275378741228</c:v>
                </c:pt>
                <c:pt idx="10">
                  <c:v>-0.37269325530813524</c:v>
                </c:pt>
                <c:pt idx="11">
                  <c:v>1.7299167840744181</c:v>
                </c:pt>
                <c:pt idx="12">
                  <c:v>-0.45726054241362951</c:v>
                </c:pt>
                <c:pt idx="13">
                  <c:v>-1.1454761043805441</c:v>
                </c:pt>
                <c:pt idx="14">
                  <c:v>1.0483138248573414</c:v>
                </c:pt>
                <c:pt idx="15">
                  <c:v>0.8999052215836103</c:v>
                </c:pt>
                <c:pt idx="16">
                  <c:v>0.10388075351747338</c:v>
                </c:pt>
                <c:pt idx="17">
                  <c:v>1.9761563712021712</c:v>
                </c:pt>
                <c:pt idx="18">
                  <c:v>-0.58162404475336327</c:v>
                </c:pt>
                <c:pt idx="19">
                  <c:v>0.67554420026872808</c:v>
                </c:pt>
                <c:pt idx="20">
                  <c:v>-1.9029262471027633</c:v>
                </c:pt>
                <c:pt idx="21">
                  <c:v>0.44075343943127171</c:v>
                </c:pt>
                <c:pt idx="22">
                  <c:v>0.89045352585236937</c:v>
                </c:pt>
                <c:pt idx="23">
                  <c:v>-5.7106143872519305E-2</c:v>
                </c:pt>
                <c:pt idx="24">
                  <c:v>-0.35999430862276088</c:v>
                </c:pt>
                <c:pt idx="25">
                  <c:v>1.2421326700688402</c:v>
                </c:pt>
                <c:pt idx="26">
                  <c:v>-1.2321098170598122</c:v>
                </c:pt>
                <c:pt idx="27">
                  <c:v>-0.87713463759590793</c:v>
                </c:pt>
                <c:pt idx="28">
                  <c:v>0.38002333591530335</c:v>
                </c:pt>
                <c:pt idx="29">
                  <c:v>-0.47587900173358894</c:v>
                </c:pt>
                <c:pt idx="30">
                  <c:v>0.36871825694342591</c:v>
                </c:pt>
                <c:pt idx="31">
                  <c:v>1.4723672998401769E-2</c:v>
                </c:pt>
                <c:pt idx="32">
                  <c:v>0.36871825694342591</c:v>
                </c:pt>
                <c:pt idx="33">
                  <c:v>0.76400561741142781</c:v>
                </c:pt>
                <c:pt idx="34">
                  <c:v>1.6477162834850978</c:v>
                </c:pt>
                <c:pt idx="35">
                  <c:v>-0.56286953636475501</c:v>
                </c:pt>
                <c:pt idx="36">
                  <c:v>0.3643646221458503</c:v>
                </c:pt>
                <c:pt idx="37">
                  <c:v>-1.7001742344242121</c:v>
                </c:pt>
                <c:pt idx="38">
                  <c:v>1.7203752395399252</c:v>
                </c:pt>
                <c:pt idx="39">
                  <c:v>-0.12077290895647597</c:v>
                </c:pt>
                <c:pt idx="40">
                  <c:v>0.85225141895989054</c:v>
                </c:pt>
                <c:pt idx="41">
                  <c:v>-0.13125397373310319</c:v>
                </c:pt>
                <c:pt idx="42">
                  <c:v>0.20703313368273574</c:v>
                </c:pt>
                <c:pt idx="43">
                  <c:v>-0.1291002618504129</c:v>
                </c:pt>
              </c:numCache>
            </c:numRef>
          </c:val>
          <c:smooth val="0"/>
          <c:extLst>
            <c:ext xmlns:c16="http://schemas.microsoft.com/office/drawing/2014/chart" uri="{C3380CC4-5D6E-409C-BE32-E72D297353CC}">
              <c16:uniqueId val="{00000000-85D9-49EB-BC1D-62C5C3F65F49}"/>
            </c:ext>
          </c:extLst>
        </c:ser>
        <c:dLbls>
          <c:showLegendKey val="0"/>
          <c:showVal val="0"/>
          <c:showCatName val="0"/>
          <c:showSerName val="0"/>
          <c:showPercent val="0"/>
          <c:showBubbleSize val="0"/>
        </c:dLbls>
        <c:marker val="1"/>
        <c:smooth val="0"/>
        <c:axId val="1476042928"/>
        <c:axId val="1476044848"/>
      </c:lineChart>
      <c:catAx>
        <c:axId val="14760429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044848"/>
        <c:crosses val="autoZero"/>
        <c:auto val="1"/>
        <c:lblAlgn val="ctr"/>
        <c:lblOffset val="100"/>
        <c:noMultiLvlLbl val="0"/>
      </c:catAx>
      <c:valAx>
        <c:axId val="147604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0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WS_Anomalies!$B$33:$AS$33</c:f>
              <c:numCache>
                <c:formatCode>General</c:formatCode>
                <c:ptCount val="44"/>
                <c:pt idx="0">
                  <c:v>0.28760046541106271</c:v>
                </c:pt>
                <c:pt idx="1">
                  <c:v>-0.14421434498774943</c:v>
                </c:pt>
                <c:pt idx="2">
                  <c:v>-1.0226017615641969</c:v>
                </c:pt>
                <c:pt idx="3">
                  <c:v>0.52015046879442928</c:v>
                </c:pt>
                <c:pt idx="4">
                  <c:v>1.3305025087350957</c:v>
                </c:pt>
                <c:pt idx="5">
                  <c:v>-0.36725176237725154</c:v>
                </c:pt>
                <c:pt idx="6">
                  <c:v>-0.18537710223446399</c:v>
                </c:pt>
                <c:pt idx="7">
                  <c:v>-0.65693043910708149</c:v>
                </c:pt>
                <c:pt idx="8">
                  <c:v>1.2500458538897645</c:v>
                </c:pt>
                <c:pt idx="9">
                  <c:v>-0.19927221338209844</c:v>
                </c:pt>
                <c:pt idx="10">
                  <c:v>1.0418920060136831</c:v>
                </c:pt>
                <c:pt idx="11">
                  <c:v>2.0488393039670414</c:v>
                </c:pt>
                <c:pt idx="12">
                  <c:v>0.12517435283678771</c:v>
                </c:pt>
                <c:pt idx="13">
                  <c:v>-9.876295080779697E-2</c:v>
                </c:pt>
                <c:pt idx="14">
                  <c:v>1.5839359226795311</c:v>
                </c:pt>
                <c:pt idx="15">
                  <c:v>0.14055392171223335</c:v>
                </c:pt>
                <c:pt idx="16">
                  <c:v>-2.1789135162587625</c:v>
                </c:pt>
                <c:pt idx="17">
                  <c:v>1.4604352503980862</c:v>
                </c:pt>
                <c:pt idx="18">
                  <c:v>-1.4141173835083072</c:v>
                </c:pt>
                <c:pt idx="19">
                  <c:v>0.39810237244169855</c:v>
                </c:pt>
                <c:pt idx="20">
                  <c:v>-0.15090504255499429</c:v>
                </c:pt>
                <c:pt idx="21">
                  <c:v>1.1775978423377227</c:v>
                </c:pt>
                <c:pt idx="22">
                  <c:v>0.33067636836123865</c:v>
                </c:pt>
                <c:pt idx="23">
                  <c:v>-0.19986386928629987</c:v>
                </c:pt>
                <c:pt idx="24">
                  <c:v>0.83749713815814641</c:v>
                </c:pt>
                <c:pt idx="25">
                  <c:v>9.5548928444085787E-2</c:v>
                </c:pt>
                <c:pt idx="26">
                  <c:v>-0.34375726516165184</c:v>
                </c:pt>
                <c:pt idx="27">
                  <c:v>-0.31827167492161057</c:v>
                </c:pt>
                <c:pt idx="28">
                  <c:v>1.0162115623310253</c:v>
                </c:pt>
                <c:pt idx="29">
                  <c:v>1.7478872386787168</c:v>
                </c:pt>
                <c:pt idx="30">
                  <c:v>-1.2259470562232533</c:v>
                </c:pt>
                <c:pt idx="31">
                  <c:v>0.84398235006312761</c:v>
                </c:pt>
                <c:pt idx="32">
                  <c:v>-1.2259470562232533</c:v>
                </c:pt>
                <c:pt idx="33">
                  <c:v>1.1562609501483414</c:v>
                </c:pt>
                <c:pt idx="34">
                  <c:v>-3.5294327978672421E-2</c:v>
                </c:pt>
                <c:pt idx="35">
                  <c:v>-0.91021859434415853</c:v>
                </c:pt>
                <c:pt idx="36">
                  <c:v>-0.44643652958850122</c:v>
                </c:pt>
                <c:pt idx="37">
                  <c:v>-1.3054834519649521</c:v>
                </c:pt>
                <c:pt idx="38">
                  <c:v>-0.67397160993175864</c:v>
                </c:pt>
                <c:pt idx="39">
                  <c:v>-0.97727613740387687</c:v>
                </c:pt>
                <c:pt idx="40">
                  <c:v>-0.6995298276680032</c:v>
                </c:pt>
                <c:pt idx="41">
                  <c:v>-1.5981505328381336</c:v>
                </c:pt>
                <c:pt idx="42">
                  <c:v>0.32900945030218193</c:v>
                </c:pt>
                <c:pt idx="43">
                  <c:v>-1.3434098053873058</c:v>
                </c:pt>
              </c:numCache>
            </c:numRef>
          </c:val>
          <c:smooth val="0"/>
          <c:extLst>
            <c:ext xmlns:c16="http://schemas.microsoft.com/office/drawing/2014/chart" uri="{C3380CC4-5D6E-409C-BE32-E72D297353CC}">
              <c16:uniqueId val="{00000000-4D58-45A4-8532-C52E3C729145}"/>
            </c:ext>
          </c:extLst>
        </c:ser>
        <c:dLbls>
          <c:showLegendKey val="0"/>
          <c:showVal val="0"/>
          <c:showCatName val="0"/>
          <c:showSerName val="0"/>
          <c:showPercent val="0"/>
          <c:showBubbleSize val="0"/>
        </c:dLbls>
        <c:marker val="1"/>
        <c:smooth val="0"/>
        <c:axId val="1535392544"/>
        <c:axId val="1535384384"/>
      </c:lineChart>
      <c:catAx>
        <c:axId val="15353925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4384"/>
        <c:crosses val="autoZero"/>
        <c:auto val="1"/>
        <c:lblAlgn val="ctr"/>
        <c:lblOffset val="100"/>
        <c:noMultiLvlLbl val="0"/>
      </c:catAx>
      <c:valAx>
        <c:axId val="153538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9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Istanbul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WS_Anomalies!$B$34:$AS$34</c:f>
              <c:numCache>
                <c:formatCode>General</c:formatCode>
                <c:ptCount val="44"/>
                <c:pt idx="0">
                  <c:v>-1.1461227829349609</c:v>
                </c:pt>
                <c:pt idx="1">
                  <c:v>0.56568152012724637</c:v>
                </c:pt>
                <c:pt idx="2">
                  <c:v>-0.5583949910610736</c:v>
                </c:pt>
                <c:pt idx="3">
                  <c:v>-0.65332960273901131</c:v>
                </c:pt>
                <c:pt idx="4">
                  <c:v>-1.7452729303732581</c:v>
                </c:pt>
                <c:pt idx="5">
                  <c:v>-0.64640708739957553</c:v>
                </c:pt>
                <c:pt idx="6">
                  <c:v>1.0449709732556891</c:v>
                </c:pt>
                <c:pt idx="7">
                  <c:v>-3.5617208598963515E-2</c:v>
                </c:pt>
                <c:pt idx="8">
                  <c:v>-1.3579556477495696</c:v>
                </c:pt>
                <c:pt idx="9">
                  <c:v>-0.38949598696805454</c:v>
                </c:pt>
                <c:pt idx="10">
                  <c:v>1.4079449986715655</c:v>
                </c:pt>
                <c:pt idx="11">
                  <c:v>0.10247178448255656</c:v>
                </c:pt>
                <c:pt idx="12">
                  <c:v>0.71152683686492224</c:v>
                </c:pt>
                <c:pt idx="13">
                  <c:v>-0.88924423689885079</c:v>
                </c:pt>
                <c:pt idx="14">
                  <c:v>-0.46463233761792688</c:v>
                </c:pt>
                <c:pt idx="15">
                  <c:v>-1.0249042606931256</c:v>
                </c:pt>
                <c:pt idx="16">
                  <c:v>0.13041807020640273</c:v>
                </c:pt>
                <c:pt idx="17">
                  <c:v>-0.48263171173161806</c:v>
                </c:pt>
                <c:pt idx="18">
                  <c:v>0.58932223489468782</c:v>
                </c:pt>
                <c:pt idx="19">
                  <c:v>-1.0955344681360419</c:v>
                </c:pt>
                <c:pt idx="20">
                  <c:v>0.67935059835006473</c:v>
                </c:pt>
                <c:pt idx="21">
                  <c:v>0.43781247097392834</c:v>
                </c:pt>
                <c:pt idx="22">
                  <c:v>-2.4284645994184335</c:v>
                </c:pt>
                <c:pt idx="23">
                  <c:v>0.2285387974328105</c:v>
                </c:pt>
                <c:pt idx="24">
                  <c:v>-0.39448414312418867</c:v>
                </c:pt>
                <c:pt idx="25">
                  <c:v>-0.44392465891695182</c:v>
                </c:pt>
                <c:pt idx="26">
                  <c:v>0.50155377017211966</c:v>
                </c:pt>
                <c:pt idx="27">
                  <c:v>-0.44819977206734157</c:v>
                </c:pt>
                <c:pt idx="28">
                  <c:v>1.2448438086319598</c:v>
                </c:pt>
                <c:pt idx="29">
                  <c:v>0.81419886765766258</c:v>
                </c:pt>
                <c:pt idx="30">
                  <c:v>-1.4238885831964541</c:v>
                </c:pt>
                <c:pt idx="31">
                  <c:v>0.58119836502294209</c:v>
                </c:pt>
                <c:pt idx="32">
                  <c:v>-1.4238885831964541</c:v>
                </c:pt>
                <c:pt idx="33">
                  <c:v>0.4250049833648144</c:v>
                </c:pt>
                <c:pt idx="34">
                  <c:v>-0.83520516499558461</c:v>
                </c:pt>
                <c:pt idx="35">
                  <c:v>0.39773499307251758</c:v>
                </c:pt>
                <c:pt idx="36">
                  <c:v>2.1315008410040663</c:v>
                </c:pt>
                <c:pt idx="37">
                  <c:v>0.61850767982893684</c:v>
                </c:pt>
                <c:pt idx="38">
                  <c:v>0.38744783495489982</c:v>
                </c:pt>
                <c:pt idx="39">
                  <c:v>0.43070093664861281</c:v>
                </c:pt>
                <c:pt idx="40">
                  <c:v>1.3762623263705556</c:v>
                </c:pt>
                <c:pt idx="41">
                  <c:v>0.23030512995177174</c:v>
                </c:pt>
                <c:pt idx="42">
                  <c:v>0.58818808574259351</c:v>
                </c:pt>
                <c:pt idx="43">
                  <c:v>2.262112850134069</c:v>
                </c:pt>
              </c:numCache>
            </c:numRef>
          </c:val>
          <c:smooth val="0"/>
          <c:extLst>
            <c:ext xmlns:c16="http://schemas.microsoft.com/office/drawing/2014/chart" uri="{C3380CC4-5D6E-409C-BE32-E72D297353CC}">
              <c16:uniqueId val="{00000000-69B9-40F8-B61B-05F445C255BA}"/>
            </c:ext>
          </c:extLst>
        </c:ser>
        <c:dLbls>
          <c:showLegendKey val="0"/>
          <c:showVal val="0"/>
          <c:showCatName val="0"/>
          <c:showSerName val="0"/>
          <c:showPercent val="0"/>
          <c:showBubbleSize val="0"/>
        </c:dLbls>
        <c:marker val="1"/>
        <c:smooth val="0"/>
        <c:axId val="611479392"/>
        <c:axId val="611468352"/>
      </c:lineChart>
      <c:catAx>
        <c:axId val="6114793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68352"/>
        <c:crosses val="autoZero"/>
        <c:auto val="1"/>
        <c:lblAlgn val="ctr"/>
        <c:lblOffset val="100"/>
        <c:noMultiLvlLbl val="0"/>
      </c:catAx>
      <c:valAx>
        <c:axId val="61146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7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Jerusalem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WS_Anomalies!$B$35:$AS$35</c:f>
              <c:numCache>
                <c:formatCode>General</c:formatCode>
                <c:ptCount val="44"/>
                <c:pt idx="0">
                  <c:v>1.6085009904808614</c:v>
                </c:pt>
                <c:pt idx="1">
                  <c:v>1.8046514207336672</c:v>
                </c:pt>
                <c:pt idx="2">
                  <c:v>-1.3893881765934315</c:v>
                </c:pt>
                <c:pt idx="3">
                  <c:v>-0.20798530209196436</c:v>
                </c:pt>
                <c:pt idx="4">
                  <c:v>-0.31887815538086695</c:v>
                </c:pt>
                <c:pt idx="5">
                  <c:v>-0.34343664784715972</c:v>
                </c:pt>
                <c:pt idx="6">
                  <c:v>0.52505138206720858</c:v>
                </c:pt>
                <c:pt idx="7">
                  <c:v>0.38274373460882694</c:v>
                </c:pt>
                <c:pt idx="8">
                  <c:v>-0.65693588666376357</c:v>
                </c:pt>
                <c:pt idx="9">
                  <c:v>0.32654036892124882</c:v>
                </c:pt>
                <c:pt idx="10">
                  <c:v>1.2661684131896251</c:v>
                </c:pt>
                <c:pt idx="11">
                  <c:v>0.11744116451754923</c:v>
                </c:pt>
                <c:pt idx="12">
                  <c:v>-1.6128534351590849</c:v>
                </c:pt>
                <c:pt idx="13">
                  <c:v>-0.45257168637203316</c:v>
                </c:pt>
                <c:pt idx="14">
                  <c:v>-0.22056134856491563</c:v>
                </c:pt>
                <c:pt idx="15">
                  <c:v>0.24025663282414669</c:v>
                </c:pt>
                <c:pt idx="16">
                  <c:v>1.3892461534730023</c:v>
                </c:pt>
                <c:pt idx="17">
                  <c:v>-1.1186051663346332</c:v>
                </c:pt>
                <c:pt idx="18">
                  <c:v>-0.46425042261287575</c:v>
                </c:pt>
                <c:pt idx="19">
                  <c:v>-0.85458641457811058</c:v>
                </c:pt>
                <c:pt idx="20">
                  <c:v>0.88206292952300203</c:v>
                </c:pt>
                <c:pt idx="21">
                  <c:v>-0.33161065020497471</c:v>
                </c:pt>
                <c:pt idx="22">
                  <c:v>-0.64102831636487445</c:v>
                </c:pt>
                <c:pt idx="23">
                  <c:v>-0.63361060710701744</c:v>
                </c:pt>
                <c:pt idx="24">
                  <c:v>2.4943573223079672E-3</c:v>
                </c:pt>
                <c:pt idx="25">
                  <c:v>9.886930157302444E-2</c:v>
                </c:pt>
                <c:pt idx="26">
                  <c:v>-0.85841030873294222</c:v>
                </c:pt>
                <c:pt idx="27">
                  <c:v>9.0784361134873703E-2</c:v>
                </c:pt>
                <c:pt idx="28">
                  <c:v>-1.141295426936358</c:v>
                </c:pt>
                <c:pt idx="29">
                  <c:v>-0.7311727523169792</c:v>
                </c:pt>
                <c:pt idx="30">
                  <c:v>1.2467452519632931</c:v>
                </c:pt>
                <c:pt idx="31">
                  <c:v>0.27676074628327652</c:v>
                </c:pt>
                <c:pt idx="32">
                  <c:v>1.2467452519632931</c:v>
                </c:pt>
                <c:pt idx="33">
                  <c:v>-0.34101162120314449</c:v>
                </c:pt>
                <c:pt idx="34">
                  <c:v>-2.1310389772198284</c:v>
                </c:pt>
                <c:pt idx="35">
                  <c:v>0.35039021173184487</c:v>
                </c:pt>
                <c:pt idx="36">
                  <c:v>0.81675307703929778</c:v>
                </c:pt>
                <c:pt idx="37">
                  <c:v>0.7158870074534559</c:v>
                </c:pt>
                <c:pt idx="38">
                  <c:v>-0.88866552069354154</c:v>
                </c:pt>
                <c:pt idx="39">
                  <c:v>-0.31543619515409105</c:v>
                </c:pt>
                <c:pt idx="40">
                  <c:v>2.3936502807211024</c:v>
                </c:pt>
                <c:pt idx="41">
                  <c:v>-1.2748831150015763</c:v>
                </c:pt>
                <c:pt idx="42">
                  <c:v>1.7993366158671</c:v>
                </c:pt>
                <c:pt idx="43">
                  <c:v>-0.65286352025718131</c:v>
                </c:pt>
              </c:numCache>
            </c:numRef>
          </c:val>
          <c:smooth val="0"/>
          <c:extLst>
            <c:ext xmlns:c16="http://schemas.microsoft.com/office/drawing/2014/chart" uri="{C3380CC4-5D6E-409C-BE32-E72D297353CC}">
              <c16:uniqueId val="{00000000-E639-4655-8E06-BF95DE5FFF7E}"/>
            </c:ext>
          </c:extLst>
        </c:ser>
        <c:dLbls>
          <c:showLegendKey val="0"/>
          <c:showVal val="0"/>
          <c:showCatName val="0"/>
          <c:showSerName val="0"/>
          <c:showPercent val="0"/>
          <c:showBubbleSize val="0"/>
        </c:dLbls>
        <c:marker val="1"/>
        <c:smooth val="0"/>
        <c:axId val="1455610320"/>
        <c:axId val="1455607920"/>
      </c:lineChart>
      <c:catAx>
        <c:axId val="14556103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607920"/>
        <c:crosses val="autoZero"/>
        <c:auto val="1"/>
        <c:lblAlgn val="ctr"/>
        <c:lblOffset val="100"/>
        <c:noMultiLvlLbl val="0"/>
      </c:catAx>
      <c:valAx>
        <c:axId val="145560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61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Kuwait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WS_Anomalies!$B$36:$AS$36</c:f>
              <c:numCache>
                <c:formatCode>General</c:formatCode>
                <c:ptCount val="44"/>
                <c:pt idx="0">
                  <c:v>0.20473083723502239</c:v>
                </c:pt>
                <c:pt idx="1">
                  <c:v>-0.75716789825928033</c:v>
                </c:pt>
                <c:pt idx="2">
                  <c:v>-0.62089592893850076</c:v>
                </c:pt>
                <c:pt idx="3">
                  <c:v>1.1439709926486936</c:v>
                </c:pt>
                <c:pt idx="4">
                  <c:v>1.9994330359060386</c:v>
                </c:pt>
                <c:pt idx="5">
                  <c:v>-0.16642532652486372</c:v>
                </c:pt>
                <c:pt idx="6">
                  <c:v>-1.8134137526172851</c:v>
                </c:pt>
                <c:pt idx="7">
                  <c:v>-1.1331022728752078</c:v>
                </c:pt>
                <c:pt idx="8">
                  <c:v>0.34066187247006263</c:v>
                </c:pt>
                <c:pt idx="9">
                  <c:v>1.621282577220436</c:v>
                </c:pt>
                <c:pt idx="10">
                  <c:v>1.3744707519369361</c:v>
                </c:pt>
                <c:pt idx="11">
                  <c:v>1.8013596627631228</c:v>
                </c:pt>
                <c:pt idx="12">
                  <c:v>-0.40144930225888464</c:v>
                </c:pt>
                <c:pt idx="13">
                  <c:v>-0.51059643245358899</c:v>
                </c:pt>
                <c:pt idx="14">
                  <c:v>1.0374644061893077</c:v>
                </c:pt>
                <c:pt idx="15">
                  <c:v>1.2026033972164385</c:v>
                </c:pt>
                <c:pt idx="16">
                  <c:v>-1.3527858520870051</c:v>
                </c:pt>
                <c:pt idx="17">
                  <c:v>0.36004065427652365</c:v>
                </c:pt>
                <c:pt idx="18">
                  <c:v>-1.4929018713674214</c:v>
                </c:pt>
                <c:pt idx="19">
                  <c:v>0.35124621937018974</c:v>
                </c:pt>
                <c:pt idx="20">
                  <c:v>-0.77016777318463192</c:v>
                </c:pt>
                <c:pt idx="21">
                  <c:v>1.2594697562846353</c:v>
                </c:pt>
                <c:pt idx="22">
                  <c:v>0.42890453841153875</c:v>
                </c:pt>
                <c:pt idx="23">
                  <c:v>-0.54394504982316583</c:v>
                </c:pt>
                <c:pt idx="24">
                  <c:v>-0.31289638619214444</c:v>
                </c:pt>
                <c:pt idx="25">
                  <c:v>1.2127803263290011</c:v>
                </c:pt>
                <c:pt idx="26">
                  <c:v>0.50032373186669588</c:v>
                </c:pt>
                <c:pt idx="27">
                  <c:v>0.30629385621393818</c:v>
                </c:pt>
                <c:pt idx="28">
                  <c:v>0.1088750813775919</c:v>
                </c:pt>
                <c:pt idx="29">
                  <c:v>0.53878468028679249</c:v>
                </c:pt>
                <c:pt idx="30">
                  <c:v>-1.6758377024642628</c:v>
                </c:pt>
                <c:pt idx="31">
                  <c:v>0.47839645820632004</c:v>
                </c:pt>
                <c:pt idx="32">
                  <c:v>-1.6758377024642628</c:v>
                </c:pt>
                <c:pt idx="33">
                  <c:v>0.83677264697004861</c:v>
                </c:pt>
                <c:pt idx="34">
                  <c:v>0.118801423025522</c:v>
                </c:pt>
                <c:pt idx="35">
                  <c:v>-5.7061699771619921E-2</c:v>
                </c:pt>
                <c:pt idx="36">
                  <c:v>-0.50112694684200998</c:v>
                </c:pt>
                <c:pt idx="37">
                  <c:v>-1.5658859611062808</c:v>
                </c:pt>
                <c:pt idx="38">
                  <c:v>0.70882803210740053</c:v>
                </c:pt>
                <c:pt idx="39">
                  <c:v>5.296675327501444E-2</c:v>
                </c:pt>
                <c:pt idx="40">
                  <c:v>-1.1267779200237786</c:v>
                </c:pt>
                <c:pt idx="41">
                  <c:v>-7.65257124182879E-2</c:v>
                </c:pt>
                <c:pt idx="42">
                  <c:v>-0.65069029407503287</c:v>
                </c:pt>
                <c:pt idx="43">
                  <c:v>-0.78296990583976167</c:v>
                </c:pt>
              </c:numCache>
            </c:numRef>
          </c:val>
          <c:smooth val="0"/>
          <c:extLst>
            <c:ext xmlns:c16="http://schemas.microsoft.com/office/drawing/2014/chart" uri="{C3380CC4-5D6E-409C-BE32-E72D297353CC}">
              <c16:uniqueId val="{00000000-9C10-4C31-BC43-1545B1245A2B}"/>
            </c:ext>
          </c:extLst>
        </c:ser>
        <c:dLbls>
          <c:showLegendKey val="0"/>
          <c:showVal val="0"/>
          <c:showCatName val="0"/>
          <c:showSerName val="0"/>
          <c:showPercent val="0"/>
          <c:showBubbleSize val="0"/>
        </c:dLbls>
        <c:marker val="1"/>
        <c:smooth val="0"/>
        <c:axId val="1735108816"/>
        <c:axId val="1735114576"/>
      </c:lineChart>
      <c:catAx>
        <c:axId val="1735108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14576"/>
        <c:crosses val="autoZero"/>
        <c:auto val="1"/>
        <c:lblAlgn val="ctr"/>
        <c:lblOffset val="100"/>
        <c:noMultiLvlLbl val="0"/>
      </c:catAx>
      <c:valAx>
        <c:axId val="173511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0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Manama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WS_Anomalies!$B$37:$AS$37</c:f>
              <c:numCache>
                <c:formatCode>General</c:formatCode>
                <c:ptCount val="44"/>
                <c:pt idx="0">
                  <c:v>0.94337439624675112</c:v>
                </c:pt>
                <c:pt idx="1">
                  <c:v>-0.11875285994030056</c:v>
                </c:pt>
                <c:pt idx="2">
                  <c:v>-0.76264568318046122</c:v>
                </c:pt>
                <c:pt idx="3">
                  <c:v>0.28550173548397645</c:v>
                </c:pt>
                <c:pt idx="4">
                  <c:v>1.6350367868821718</c:v>
                </c:pt>
                <c:pt idx="5">
                  <c:v>-3.3126976712498764E-2</c:v>
                </c:pt>
                <c:pt idx="6">
                  <c:v>-0.52101318029512445</c:v>
                </c:pt>
                <c:pt idx="7">
                  <c:v>-0.60350069953271346</c:v>
                </c:pt>
                <c:pt idx="8">
                  <c:v>1.0734122937734334</c:v>
                </c:pt>
                <c:pt idx="9">
                  <c:v>0.33311355274802124</c:v>
                </c:pt>
                <c:pt idx="10">
                  <c:v>1.1508983538066047</c:v>
                </c:pt>
                <c:pt idx="11">
                  <c:v>2.1451705088822126</c:v>
                </c:pt>
                <c:pt idx="12">
                  <c:v>0.22240233767715958</c:v>
                </c:pt>
                <c:pt idx="13">
                  <c:v>0.38737903374753341</c:v>
                </c:pt>
                <c:pt idx="14">
                  <c:v>1.628808212738708</c:v>
                </c:pt>
                <c:pt idx="15">
                  <c:v>0.30994611078394685</c:v>
                </c:pt>
                <c:pt idx="16">
                  <c:v>-2.2005389858905304</c:v>
                </c:pt>
                <c:pt idx="17">
                  <c:v>1.0991335989269568</c:v>
                </c:pt>
                <c:pt idx="18">
                  <c:v>-1.3370179156401416</c:v>
                </c:pt>
                <c:pt idx="19">
                  <c:v>0.37727648899203342</c:v>
                </c:pt>
                <c:pt idx="20">
                  <c:v>-0.6144335009887617</c:v>
                </c:pt>
                <c:pt idx="21">
                  <c:v>1.1555444608169816</c:v>
                </c:pt>
                <c:pt idx="22">
                  <c:v>0.19385484315843296</c:v>
                </c:pt>
                <c:pt idx="23">
                  <c:v>-1.5656745160715097E-2</c:v>
                </c:pt>
                <c:pt idx="24">
                  <c:v>0.92677759548219785</c:v>
                </c:pt>
                <c:pt idx="25">
                  <c:v>-2.2079599211920504E-2</c:v>
                </c:pt>
                <c:pt idx="26">
                  <c:v>-0.89517766599919224</c:v>
                </c:pt>
                <c:pt idx="27">
                  <c:v>-0.20559257645151416</c:v>
                </c:pt>
                <c:pt idx="28">
                  <c:v>0.71201713446365189</c:v>
                </c:pt>
                <c:pt idx="29">
                  <c:v>1.7671503209367179</c:v>
                </c:pt>
                <c:pt idx="30">
                  <c:v>-1.3205738782918437</c:v>
                </c:pt>
                <c:pt idx="31">
                  <c:v>0.60755275842451728</c:v>
                </c:pt>
                <c:pt idx="32">
                  <c:v>-1.3205738782918437</c:v>
                </c:pt>
                <c:pt idx="33">
                  <c:v>0.85246975137084668</c:v>
                </c:pt>
                <c:pt idx="34">
                  <c:v>-0.15690972981975654</c:v>
                </c:pt>
                <c:pt idx="35">
                  <c:v>-0.28662548625618367</c:v>
                </c:pt>
                <c:pt idx="36">
                  <c:v>-0.34552877584305219</c:v>
                </c:pt>
                <c:pt idx="37">
                  <c:v>-1.6854992835624054</c:v>
                </c:pt>
                <c:pt idx="38">
                  <c:v>-0.79736197394524833</c:v>
                </c:pt>
                <c:pt idx="39">
                  <c:v>-0.93667880383704105</c:v>
                </c:pt>
                <c:pt idx="40">
                  <c:v>-0.81293756373893267</c:v>
                </c:pt>
                <c:pt idx="41">
                  <c:v>-1.1701897484160106</c:v>
                </c:pt>
                <c:pt idx="42">
                  <c:v>-0.38942436914393896</c:v>
                </c:pt>
                <c:pt idx="43">
                  <c:v>-1.2549803951929843</c:v>
                </c:pt>
              </c:numCache>
            </c:numRef>
          </c:val>
          <c:smooth val="0"/>
          <c:extLst>
            <c:ext xmlns:c16="http://schemas.microsoft.com/office/drawing/2014/chart" uri="{C3380CC4-5D6E-409C-BE32-E72D297353CC}">
              <c16:uniqueId val="{00000000-E617-4D6D-BD7D-67B4703214C6}"/>
            </c:ext>
          </c:extLst>
        </c:ser>
        <c:dLbls>
          <c:showLegendKey val="0"/>
          <c:showVal val="0"/>
          <c:showCatName val="0"/>
          <c:showSerName val="0"/>
          <c:showPercent val="0"/>
          <c:showBubbleSize val="0"/>
        </c:dLbls>
        <c:marker val="1"/>
        <c:smooth val="0"/>
        <c:axId val="1535351264"/>
        <c:axId val="1535369024"/>
      </c:lineChart>
      <c:catAx>
        <c:axId val="15353512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69024"/>
        <c:crosses val="autoZero"/>
        <c:auto val="1"/>
        <c:lblAlgn val="ctr"/>
        <c:lblOffset val="100"/>
        <c:noMultiLvlLbl val="0"/>
      </c:catAx>
      <c:valAx>
        <c:axId val="153536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Mascat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WS_Anomalies!$B$38:$AS$38</c:f>
              <c:numCache>
                <c:formatCode>General</c:formatCode>
                <c:ptCount val="44"/>
                <c:pt idx="0">
                  <c:v>-1.2980125287046893</c:v>
                </c:pt>
                <c:pt idx="1">
                  <c:v>-1.9741803821569393</c:v>
                </c:pt>
                <c:pt idx="2">
                  <c:v>-1.5711779961737782</c:v>
                </c:pt>
                <c:pt idx="3">
                  <c:v>-0.1431971394743469</c:v>
                </c:pt>
                <c:pt idx="4">
                  <c:v>-1.0146471825876753</c:v>
                </c:pt>
                <c:pt idx="5">
                  <c:v>-1.6964210774858226</c:v>
                </c:pt>
                <c:pt idx="6">
                  <c:v>-0.3578188616516263</c:v>
                </c:pt>
                <c:pt idx="7">
                  <c:v>-1.271763187815758</c:v>
                </c:pt>
                <c:pt idx="8">
                  <c:v>2.0905300565785714</c:v>
                </c:pt>
                <c:pt idx="9">
                  <c:v>0.53730446484295658</c:v>
                </c:pt>
                <c:pt idx="10">
                  <c:v>0.31593693091941427</c:v>
                </c:pt>
                <c:pt idx="11">
                  <c:v>-0.70442616249051737</c:v>
                </c:pt>
                <c:pt idx="12">
                  <c:v>-0.34783599608046251</c:v>
                </c:pt>
                <c:pt idx="13">
                  <c:v>-1.0993127027119234</c:v>
                </c:pt>
                <c:pt idx="14">
                  <c:v>0.54731549236340771</c:v>
                </c:pt>
                <c:pt idx="15">
                  <c:v>0.51688480727008224</c:v>
                </c:pt>
                <c:pt idx="16">
                  <c:v>-1.2993676583576805</c:v>
                </c:pt>
                <c:pt idx="17">
                  <c:v>0.46576278135268501</c:v>
                </c:pt>
                <c:pt idx="18">
                  <c:v>-1.2921314896108926</c:v>
                </c:pt>
                <c:pt idx="19">
                  <c:v>1.1787459805277838</c:v>
                </c:pt>
                <c:pt idx="20">
                  <c:v>-1.1490249357503151</c:v>
                </c:pt>
                <c:pt idx="21">
                  <c:v>-1.2636390595364757</c:v>
                </c:pt>
                <c:pt idx="22">
                  <c:v>0.3491109984404166</c:v>
                </c:pt>
                <c:pt idx="23">
                  <c:v>0.87862544886819149</c:v>
                </c:pt>
                <c:pt idx="24">
                  <c:v>0.45330821660504167</c:v>
                </c:pt>
                <c:pt idx="25">
                  <c:v>-0.20717960129205068</c:v>
                </c:pt>
                <c:pt idx="26">
                  <c:v>-0.23172427222232339</c:v>
                </c:pt>
                <c:pt idx="27">
                  <c:v>1.5658861086217017</c:v>
                </c:pt>
                <c:pt idx="28">
                  <c:v>0.16263049146248701</c:v>
                </c:pt>
                <c:pt idx="29">
                  <c:v>0.49880763604148037</c:v>
                </c:pt>
                <c:pt idx="30">
                  <c:v>0.6138259772561625</c:v>
                </c:pt>
                <c:pt idx="31">
                  <c:v>0.4608508662941303</c:v>
                </c:pt>
                <c:pt idx="32">
                  <c:v>0.6138259772561625</c:v>
                </c:pt>
                <c:pt idx="33">
                  <c:v>2.0878927001030667</c:v>
                </c:pt>
                <c:pt idx="34">
                  <c:v>0.8154017198539355</c:v>
                </c:pt>
                <c:pt idx="35">
                  <c:v>1.6557584278325788</c:v>
                </c:pt>
                <c:pt idx="36">
                  <c:v>-0.11558604013903268</c:v>
                </c:pt>
                <c:pt idx="37">
                  <c:v>-0.49795341614511174</c:v>
                </c:pt>
                <c:pt idx="38">
                  <c:v>0.69435488710878901</c:v>
                </c:pt>
                <c:pt idx="39">
                  <c:v>-7.6512707816612485E-2</c:v>
                </c:pt>
                <c:pt idx="40">
                  <c:v>0.4740012181016735</c:v>
                </c:pt>
                <c:pt idx="41">
                  <c:v>0.57089103231001692</c:v>
                </c:pt>
                <c:pt idx="42">
                  <c:v>0.4105670978556264</c:v>
                </c:pt>
                <c:pt idx="43">
                  <c:v>-0.34630691966249788</c:v>
                </c:pt>
              </c:numCache>
            </c:numRef>
          </c:val>
          <c:smooth val="0"/>
          <c:extLst>
            <c:ext xmlns:c16="http://schemas.microsoft.com/office/drawing/2014/chart" uri="{C3380CC4-5D6E-409C-BE32-E72D297353CC}">
              <c16:uniqueId val="{00000000-2C90-4FEB-9C0A-AA3AAFC388E9}"/>
            </c:ext>
          </c:extLst>
        </c:ser>
        <c:dLbls>
          <c:showLegendKey val="0"/>
          <c:showVal val="0"/>
          <c:showCatName val="0"/>
          <c:showSerName val="0"/>
          <c:showPercent val="0"/>
          <c:showBubbleSize val="0"/>
        </c:dLbls>
        <c:marker val="1"/>
        <c:smooth val="0"/>
        <c:axId val="1381133232"/>
        <c:axId val="1381133712"/>
      </c:lineChart>
      <c:catAx>
        <c:axId val="13811332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133712"/>
        <c:crosses val="autoZero"/>
        <c:auto val="1"/>
        <c:lblAlgn val="ctr"/>
        <c:lblOffset val="100"/>
        <c:noMultiLvlLbl val="0"/>
      </c:catAx>
      <c:valAx>
        <c:axId val="138113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13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Nicosia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WS_Anomalies!$B$39:$AS$39</c:f>
              <c:numCache>
                <c:formatCode>General</c:formatCode>
                <c:ptCount val="44"/>
                <c:pt idx="0">
                  <c:v>-0.24236945845862584</c:v>
                </c:pt>
                <c:pt idx="1">
                  <c:v>0.37983423125681937</c:v>
                </c:pt>
                <c:pt idx="2">
                  <c:v>-0.40946157749909007</c:v>
                </c:pt>
                <c:pt idx="3">
                  <c:v>0.77503789667232814</c:v>
                </c:pt>
                <c:pt idx="4">
                  <c:v>0.93254362121628109</c:v>
                </c:pt>
                <c:pt idx="5">
                  <c:v>-1.0150164987276471</c:v>
                </c:pt>
                <c:pt idx="6">
                  <c:v>-2.7712393706567116</c:v>
                </c:pt>
                <c:pt idx="7">
                  <c:v>-0.66019578640220411</c:v>
                </c:pt>
                <c:pt idx="8">
                  <c:v>1.0512222786520236</c:v>
                </c:pt>
                <c:pt idx="9">
                  <c:v>-0.33524067707271382</c:v>
                </c:pt>
                <c:pt idx="10">
                  <c:v>6.5414411578665482E-2</c:v>
                </c:pt>
                <c:pt idx="11">
                  <c:v>-0.1621413737588274</c:v>
                </c:pt>
                <c:pt idx="12">
                  <c:v>-0.51405645789494414</c:v>
                </c:pt>
                <c:pt idx="13">
                  <c:v>-0.59921091688535011</c:v>
                </c:pt>
                <c:pt idx="14">
                  <c:v>0.19542616407660934</c:v>
                </c:pt>
                <c:pt idx="15">
                  <c:v>-1.0072978618959465E-2</c:v>
                </c:pt>
                <c:pt idx="16">
                  <c:v>-1.0259039622976276</c:v>
                </c:pt>
                <c:pt idx="17">
                  <c:v>-0.6734190232921714</c:v>
                </c:pt>
                <c:pt idx="18">
                  <c:v>-1.4787950132511174</c:v>
                </c:pt>
                <c:pt idx="19">
                  <c:v>-0.44330591647405976</c:v>
                </c:pt>
                <c:pt idx="20">
                  <c:v>-1.3584319307577251E-2</c:v>
                </c:pt>
                <c:pt idx="21">
                  <c:v>-0.82528124243092404</c:v>
                </c:pt>
                <c:pt idx="22">
                  <c:v>0.9403141565426465</c:v>
                </c:pt>
                <c:pt idx="23">
                  <c:v>0.3075021728459762</c:v>
                </c:pt>
                <c:pt idx="24">
                  <c:v>0.10481005522848891</c:v>
                </c:pt>
                <c:pt idx="25">
                  <c:v>-0.3512120178004039</c:v>
                </c:pt>
                <c:pt idx="26">
                  <c:v>-0.78574602472897592</c:v>
                </c:pt>
                <c:pt idx="27">
                  <c:v>-0.60311795908895249</c:v>
                </c:pt>
                <c:pt idx="28">
                  <c:v>-0.40264635045070346</c:v>
                </c:pt>
                <c:pt idx="29">
                  <c:v>2.5330740603738224</c:v>
                </c:pt>
                <c:pt idx="30">
                  <c:v>-0.94351425763219032</c:v>
                </c:pt>
                <c:pt idx="31">
                  <c:v>0.1243644411624526</c:v>
                </c:pt>
                <c:pt idx="32">
                  <c:v>-0.94351425763219032</c:v>
                </c:pt>
                <c:pt idx="33">
                  <c:v>0.89724326695620293</c:v>
                </c:pt>
                <c:pt idx="34">
                  <c:v>-0.1392677293055733</c:v>
                </c:pt>
                <c:pt idx="35">
                  <c:v>-0.74341529764077474</c:v>
                </c:pt>
                <c:pt idx="36">
                  <c:v>0.16926656207856131</c:v>
                </c:pt>
                <c:pt idx="37">
                  <c:v>-0.3864419458705553</c:v>
                </c:pt>
                <c:pt idx="38">
                  <c:v>1.8847491829457417</c:v>
                </c:pt>
                <c:pt idx="39">
                  <c:v>1.2793056695902447</c:v>
                </c:pt>
                <c:pt idx="40">
                  <c:v>1.6259652691275115</c:v>
                </c:pt>
                <c:pt idx="41">
                  <c:v>1.0514886434789734</c:v>
                </c:pt>
                <c:pt idx="42">
                  <c:v>2.1378166085133818</c:v>
                </c:pt>
                <c:pt idx="43">
                  <c:v>2.2791720882151333E-2</c:v>
                </c:pt>
              </c:numCache>
            </c:numRef>
          </c:val>
          <c:smooth val="0"/>
          <c:extLst>
            <c:ext xmlns:c16="http://schemas.microsoft.com/office/drawing/2014/chart" uri="{C3380CC4-5D6E-409C-BE32-E72D297353CC}">
              <c16:uniqueId val="{00000000-A3D3-4497-85A5-679A4F3C39A5}"/>
            </c:ext>
          </c:extLst>
        </c:ser>
        <c:dLbls>
          <c:showLegendKey val="0"/>
          <c:showVal val="0"/>
          <c:showCatName val="0"/>
          <c:showSerName val="0"/>
          <c:showPercent val="0"/>
          <c:showBubbleSize val="0"/>
        </c:dLbls>
        <c:marker val="1"/>
        <c:smooth val="0"/>
        <c:axId val="1535391584"/>
        <c:axId val="1535392064"/>
      </c:lineChart>
      <c:catAx>
        <c:axId val="15353915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92064"/>
        <c:crosses val="autoZero"/>
        <c:auto val="1"/>
        <c:lblAlgn val="ctr"/>
        <c:lblOffset val="100"/>
        <c:noMultiLvlLbl val="0"/>
      </c:catAx>
      <c:valAx>
        <c:axId val="153539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9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Riyadh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WS_Anomalies!$B$40:$AS$40</c:f>
              <c:numCache>
                <c:formatCode>General</c:formatCode>
                <c:ptCount val="44"/>
                <c:pt idx="0">
                  <c:v>0.76571454421610963</c:v>
                </c:pt>
                <c:pt idx="1">
                  <c:v>-0.48254795020013308</c:v>
                </c:pt>
                <c:pt idx="2">
                  <c:v>-0.1524037070787411</c:v>
                </c:pt>
                <c:pt idx="3">
                  <c:v>-4.2588451689148543E-2</c:v>
                </c:pt>
                <c:pt idx="4">
                  <c:v>2.2262184989877714</c:v>
                </c:pt>
                <c:pt idx="5">
                  <c:v>-0.75134954133078891</c:v>
                </c:pt>
                <c:pt idx="6">
                  <c:v>0.51375691284500136</c:v>
                </c:pt>
                <c:pt idx="7">
                  <c:v>-1.8129479648342732</c:v>
                </c:pt>
                <c:pt idx="8">
                  <c:v>1.1208675268736346</c:v>
                </c:pt>
                <c:pt idx="9">
                  <c:v>0.70355016436567674</c:v>
                </c:pt>
                <c:pt idx="10">
                  <c:v>-0.79944579518971592</c:v>
                </c:pt>
                <c:pt idx="11">
                  <c:v>-0.10093669256213679</c:v>
                </c:pt>
                <c:pt idx="12">
                  <c:v>0.6474847053798134</c:v>
                </c:pt>
                <c:pt idx="13">
                  <c:v>-0.57952274273012638</c:v>
                </c:pt>
                <c:pt idx="14">
                  <c:v>1.9052645548794434</c:v>
                </c:pt>
                <c:pt idx="15">
                  <c:v>0.95006625440268466</c:v>
                </c:pt>
                <c:pt idx="16">
                  <c:v>-0.68077385920992795</c:v>
                </c:pt>
                <c:pt idx="17">
                  <c:v>3.5995878606209189E-2</c:v>
                </c:pt>
                <c:pt idx="18">
                  <c:v>-1.028113768342608</c:v>
                </c:pt>
                <c:pt idx="19">
                  <c:v>0.66734772643852291</c:v>
                </c:pt>
                <c:pt idx="20">
                  <c:v>-1.2099575362601256</c:v>
                </c:pt>
                <c:pt idx="21">
                  <c:v>0.71673903851428467</c:v>
                </c:pt>
                <c:pt idx="22">
                  <c:v>-0.33703315918635224</c:v>
                </c:pt>
                <c:pt idx="23">
                  <c:v>-0.78930884924882294</c:v>
                </c:pt>
                <c:pt idx="24">
                  <c:v>-0.66338920158122039</c:v>
                </c:pt>
                <c:pt idx="25">
                  <c:v>1.2276801544183431</c:v>
                </c:pt>
                <c:pt idx="26">
                  <c:v>-1.9752804110515967</c:v>
                </c:pt>
                <c:pt idx="27">
                  <c:v>0.35679040304293907</c:v>
                </c:pt>
                <c:pt idx="28">
                  <c:v>1.258303000344946</c:v>
                </c:pt>
                <c:pt idx="29">
                  <c:v>-0.38445230509780626</c:v>
                </c:pt>
                <c:pt idx="30">
                  <c:v>-0.24964145555685832</c:v>
                </c:pt>
                <c:pt idx="31">
                  <c:v>4.4560017516000132E-2</c:v>
                </c:pt>
                <c:pt idx="32">
                  <c:v>-0.24964145555685832</c:v>
                </c:pt>
                <c:pt idx="33">
                  <c:v>0.70773937860000025</c:v>
                </c:pt>
                <c:pt idx="34">
                  <c:v>0.93030677651373195</c:v>
                </c:pt>
                <c:pt idx="35">
                  <c:v>0.51297462113963388</c:v>
                </c:pt>
                <c:pt idx="36">
                  <c:v>-1.3458481409512559</c:v>
                </c:pt>
                <c:pt idx="37">
                  <c:v>-0.49146543594980224</c:v>
                </c:pt>
                <c:pt idx="38">
                  <c:v>2.2743361149586119</c:v>
                </c:pt>
                <c:pt idx="39">
                  <c:v>-0.66263484123354255</c:v>
                </c:pt>
                <c:pt idx="40">
                  <c:v>-0.36683755153630582</c:v>
                </c:pt>
                <c:pt idx="41">
                  <c:v>-0.59348569875019086</c:v>
                </c:pt>
                <c:pt idx="42">
                  <c:v>-5.637554769011472E-2</c:v>
                </c:pt>
                <c:pt idx="43">
                  <c:v>-1.7597142092250619</c:v>
                </c:pt>
              </c:numCache>
            </c:numRef>
          </c:val>
          <c:smooth val="0"/>
          <c:extLst>
            <c:ext xmlns:c16="http://schemas.microsoft.com/office/drawing/2014/chart" uri="{C3380CC4-5D6E-409C-BE32-E72D297353CC}">
              <c16:uniqueId val="{00000000-8BB2-47C2-BDEA-31077E721398}"/>
            </c:ext>
          </c:extLst>
        </c:ser>
        <c:dLbls>
          <c:showLegendKey val="0"/>
          <c:showVal val="0"/>
          <c:showCatName val="0"/>
          <c:showSerName val="0"/>
          <c:showPercent val="0"/>
          <c:showBubbleSize val="0"/>
        </c:dLbls>
        <c:marker val="1"/>
        <c:smooth val="0"/>
        <c:axId val="1535389664"/>
        <c:axId val="1535389184"/>
      </c:lineChart>
      <c:catAx>
        <c:axId val="15353896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9184"/>
        <c:crosses val="autoZero"/>
        <c:auto val="1"/>
        <c:lblAlgn val="ctr"/>
        <c:lblOffset val="100"/>
        <c:noMultiLvlLbl val="0"/>
      </c:catAx>
      <c:valAx>
        <c:axId val="153538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Sana'a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WS_Anomalies!$B$41:$AS$41</c:f>
              <c:numCache>
                <c:formatCode>General</c:formatCode>
                <c:ptCount val="44"/>
                <c:pt idx="0">
                  <c:v>-0.47626178991260093</c:v>
                </c:pt>
                <c:pt idx="1">
                  <c:v>0.47731496562020692</c:v>
                </c:pt>
                <c:pt idx="2">
                  <c:v>-1.0409689223634142</c:v>
                </c:pt>
                <c:pt idx="3">
                  <c:v>-1.7879836999197023</c:v>
                </c:pt>
                <c:pt idx="4">
                  <c:v>-2.0083271760377999</c:v>
                </c:pt>
                <c:pt idx="5">
                  <c:v>-0.49221533085298375</c:v>
                </c:pt>
                <c:pt idx="6">
                  <c:v>-0.42917185710507932</c:v>
                </c:pt>
                <c:pt idx="7">
                  <c:v>0.28513652318497235</c:v>
                </c:pt>
                <c:pt idx="8">
                  <c:v>0.72374750789315989</c:v>
                </c:pt>
                <c:pt idx="9">
                  <c:v>1.0387911180103968</c:v>
                </c:pt>
                <c:pt idx="10">
                  <c:v>-0.58168927022202421</c:v>
                </c:pt>
                <c:pt idx="11">
                  <c:v>1.8995290532240827</c:v>
                </c:pt>
                <c:pt idx="12">
                  <c:v>-1.2664200231087339</c:v>
                </c:pt>
                <c:pt idx="13">
                  <c:v>-0.98295743915404854</c:v>
                </c:pt>
                <c:pt idx="14">
                  <c:v>-1.7041713892293526</c:v>
                </c:pt>
                <c:pt idx="15">
                  <c:v>-0.36647079888053669</c:v>
                </c:pt>
                <c:pt idx="16">
                  <c:v>1.7740380124882125</c:v>
                </c:pt>
                <c:pt idx="17">
                  <c:v>-1.1764319502825307</c:v>
                </c:pt>
                <c:pt idx="18">
                  <c:v>-0.14571949374145096</c:v>
                </c:pt>
                <c:pt idx="19">
                  <c:v>1.2314366723244774</c:v>
                </c:pt>
                <c:pt idx="20">
                  <c:v>1.2990961276873576</c:v>
                </c:pt>
                <c:pt idx="21">
                  <c:v>-0.19544552019389733</c:v>
                </c:pt>
                <c:pt idx="22">
                  <c:v>0.25565191001970339</c:v>
                </c:pt>
                <c:pt idx="23">
                  <c:v>0.17122222675589996</c:v>
                </c:pt>
                <c:pt idx="24">
                  <c:v>1.3455666429457822</c:v>
                </c:pt>
                <c:pt idx="25">
                  <c:v>-0.35990969388145028</c:v>
                </c:pt>
                <c:pt idx="26">
                  <c:v>-1.1691257024602988</c:v>
                </c:pt>
                <c:pt idx="27">
                  <c:v>0.43525088842429255</c:v>
                </c:pt>
                <c:pt idx="28">
                  <c:v>5.4353948004782368E-2</c:v>
                </c:pt>
                <c:pt idx="29">
                  <c:v>1.4302815038507328</c:v>
                </c:pt>
                <c:pt idx="30">
                  <c:v>9.6274924064419717E-2</c:v>
                </c:pt>
                <c:pt idx="31">
                  <c:v>-1.13903189233699</c:v>
                </c:pt>
                <c:pt idx="32">
                  <c:v>9.6274924064419717E-2</c:v>
                </c:pt>
                <c:pt idx="33">
                  <c:v>-0.69256474999354933</c:v>
                </c:pt>
                <c:pt idx="34">
                  <c:v>-0.14497640018111177</c:v>
                </c:pt>
                <c:pt idx="35">
                  <c:v>0.70446894802268145</c:v>
                </c:pt>
                <c:pt idx="36">
                  <c:v>0.33029870418345103</c:v>
                </c:pt>
                <c:pt idx="37">
                  <c:v>1.102594040836627</c:v>
                </c:pt>
                <c:pt idx="38">
                  <c:v>0.94776352876024728</c:v>
                </c:pt>
                <c:pt idx="39">
                  <c:v>-0.34596362879008213</c:v>
                </c:pt>
                <c:pt idx="40">
                  <c:v>-1.2590841338575751</c:v>
                </c:pt>
                <c:pt idx="41">
                  <c:v>1.4984213612905621</c:v>
                </c:pt>
                <c:pt idx="42">
                  <c:v>0.77568135778743275</c:v>
                </c:pt>
                <c:pt idx="43">
                  <c:v>-0.20830402693876213</c:v>
                </c:pt>
              </c:numCache>
            </c:numRef>
          </c:val>
          <c:smooth val="0"/>
          <c:extLst>
            <c:ext xmlns:c16="http://schemas.microsoft.com/office/drawing/2014/chart" uri="{C3380CC4-5D6E-409C-BE32-E72D297353CC}">
              <c16:uniqueId val="{00000000-515B-49C6-BE40-6AB3E0A6D6E9}"/>
            </c:ext>
          </c:extLst>
        </c:ser>
        <c:dLbls>
          <c:showLegendKey val="0"/>
          <c:showVal val="0"/>
          <c:showCatName val="0"/>
          <c:showSerName val="0"/>
          <c:showPercent val="0"/>
          <c:showBubbleSize val="0"/>
        </c:dLbls>
        <c:marker val="1"/>
        <c:smooth val="0"/>
        <c:axId val="611477472"/>
        <c:axId val="611470272"/>
      </c:lineChart>
      <c:catAx>
        <c:axId val="611477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70272"/>
        <c:crosses val="autoZero"/>
        <c:auto val="1"/>
        <c:lblAlgn val="ctr"/>
        <c:lblOffset val="100"/>
        <c:noMultiLvlLbl val="0"/>
      </c:catAx>
      <c:valAx>
        <c:axId val="61147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Tehran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WS_Anomalies!$B$42:$AS$42</c:f>
              <c:numCache>
                <c:formatCode>General</c:formatCode>
                <c:ptCount val="44"/>
                <c:pt idx="0">
                  <c:v>1.3880707082591235</c:v>
                </c:pt>
                <c:pt idx="1">
                  <c:v>-0.70833898234210579</c:v>
                </c:pt>
                <c:pt idx="2">
                  <c:v>-0.68101863224439763</c:v>
                </c:pt>
                <c:pt idx="3">
                  <c:v>-0.7921340259162345</c:v>
                </c:pt>
                <c:pt idx="4">
                  <c:v>-1.2151694330673615</c:v>
                </c:pt>
                <c:pt idx="5">
                  <c:v>-0.43618473218008269</c:v>
                </c:pt>
                <c:pt idx="6">
                  <c:v>-1.9183826821208867</c:v>
                </c:pt>
                <c:pt idx="7">
                  <c:v>-0.92076658512233711</c:v>
                </c:pt>
                <c:pt idx="8">
                  <c:v>-0.86328748552324008</c:v>
                </c:pt>
                <c:pt idx="9">
                  <c:v>-0.60961228187883387</c:v>
                </c:pt>
                <c:pt idx="10">
                  <c:v>-7.734979549386424E-2</c:v>
                </c:pt>
                <c:pt idx="11">
                  <c:v>0.10370666507184047</c:v>
                </c:pt>
                <c:pt idx="12">
                  <c:v>-1.292115470882014</c:v>
                </c:pt>
                <c:pt idx="13">
                  <c:v>-0.17006649434488935</c:v>
                </c:pt>
                <c:pt idx="14">
                  <c:v>0.8522182872811177</c:v>
                </c:pt>
                <c:pt idx="15">
                  <c:v>0.1720335411180664</c:v>
                </c:pt>
                <c:pt idx="16">
                  <c:v>-1.3464300458831446</c:v>
                </c:pt>
                <c:pt idx="17">
                  <c:v>1.2334270776152305</c:v>
                </c:pt>
                <c:pt idx="18">
                  <c:v>-0.64392106864735177</c:v>
                </c:pt>
                <c:pt idx="19">
                  <c:v>0.36771678603566404</c:v>
                </c:pt>
                <c:pt idx="20">
                  <c:v>1.8328797004482702</c:v>
                </c:pt>
                <c:pt idx="21">
                  <c:v>0.71941203929683784</c:v>
                </c:pt>
                <c:pt idx="22">
                  <c:v>1.7038240904506325</c:v>
                </c:pt>
                <c:pt idx="23">
                  <c:v>-0.10124565262444835</c:v>
                </c:pt>
                <c:pt idx="24">
                  <c:v>0.77780813553643502</c:v>
                </c:pt>
                <c:pt idx="25">
                  <c:v>0.28530667423642597</c:v>
                </c:pt>
                <c:pt idx="26">
                  <c:v>-1.1123919057925834E-2</c:v>
                </c:pt>
                <c:pt idx="27">
                  <c:v>-0.31740971834488596</c:v>
                </c:pt>
                <c:pt idx="28">
                  <c:v>1.0187779377668833</c:v>
                </c:pt>
                <c:pt idx="29">
                  <c:v>1.0083342790073015</c:v>
                </c:pt>
                <c:pt idx="30">
                  <c:v>-0.10291654365784265</c:v>
                </c:pt>
                <c:pt idx="31">
                  <c:v>0.61031967256725494</c:v>
                </c:pt>
                <c:pt idx="32">
                  <c:v>-0.10291654365784265</c:v>
                </c:pt>
                <c:pt idx="33">
                  <c:v>1.8564257808735205</c:v>
                </c:pt>
                <c:pt idx="34">
                  <c:v>1.6582397382111356</c:v>
                </c:pt>
                <c:pt idx="35">
                  <c:v>-8.4227151346221052E-2</c:v>
                </c:pt>
                <c:pt idx="36">
                  <c:v>1.6969798229234581</c:v>
                </c:pt>
                <c:pt idx="37">
                  <c:v>-0.86093121612562273</c:v>
                </c:pt>
                <c:pt idx="38">
                  <c:v>-1.2467083761113393</c:v>
                </c:pt>
                <c:pt idx="39">
                  <c:v>-0.10807810430872143</c:v>
                </c:pt>
                <c:pt idx="40">
                  <c:v>-1.52203896671423</c:v>
                </c:pt>
                <c:pt idx="41">
                  <c:v>-1.3737362209344124</c:v>
                </c:pt>
                <c:pt idx="42">
                  <c:v>-0.18062121409768253</c:v>
                </c:pt>
                <c:pt idx="43">
                  <c:v>0.40125040592901967</c:v>
                </c:pt>
              </c:numCache>
            </c:numRef>
          </c:val>
          <c:smooth val="0"/>
          <c:extLst>
            <c:ext xmlns:c16="http://schemas.microsoft.com/office/drawing/2014/chart" uri="{C3380CC4-5D6E-409C-BE32-E72D297353CC}">
              <c16:uniqueId val="{00000000-E7D8-4080-B36C-906D3B10C9B1}"/>
            </c:ext>
          </c:extLst>
        </c:ser>
        <c:dLbls>
          <c:showLegendKey val="0"/>
          <c:showVal val="0"/>
          <c:showCatName val="0"/>
          <c:showSerName val="0"/>
          <c:showPercent val="0"/>
          <c:showBubbleSize val="0"/>
        </c:dLbls>
        <c:marker val="1"/>
        <c:smooth val="0"/>
        <c:axId val="1735104016"/>
        <c:axId val="1735113136"/>
      </c:lineChart>
      <c:catAx>
        <c:axId val="17351040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13136"/>
        <c:crosses val="autoZero"/>
        <c:auto val="1"/>
        <c:lblAlgn val="ctr"/>
        <c:lblOffset val="100"/>
        <c:noMultiLvlLbl val="0"/>
      </c:catAx>
      <c:valAx>
        <c:axId val="173511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0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18" Type="http://schemas.openxmlformats.org/officeDocument/2006/relationships/chart" Target="../charts/chart38.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17" Type="http://schemas.openxmlformats.org/officeDocument/2006/relationships/chart" Target="../charts/chart37.xml"/><Relationship Id="rId2" Type="http://schemas.openxmlformats.org/officeDocument/2006/relationships/chart" Target="../charts/chart22.xml"/><Relationship Id="rId16" Type="http://schemas.openxmlformats.org/officeDocument/2006/relationships/chart" Target="../charts/chart36.xml"/><Relationship Id="rId20" Type="http://schemas.openxmlformats.org/officeDocument/2006/relationships/chart" Target="../charts/chart40.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chart" Target="../charts/chart35.xml"/><Relationship Id="rId10" Type="http://schemas.openxmlformats.org/officeDocument/2006/relationships/chart" Target="../charts/chart30.xml"/><Relationship Id="rId19" Type="http://schemas.openxmlformats.org/officeDocument/2006/relationships/chart" Target="../charts/chart39.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chart" Target="../charts/chart53.xml"/><Relationship Id="rId18" Type="http://schemas.openxmlformats.org/officeDocument/2006/relationships/chart" Target="../charts/chart58.xml"/><Relationship Id="rId3" Type="http://schemas.openxmlformats.org/officeDocument/2006/relationships/chart" Target="../charts/chart43.xml"/><Relationship Id="rId7" Type="http://schemas.openxmlformats.org/officeDocument/2006/relationships/chart" Target="../charts/chart47.xml"/><Relationship Id="rId12" Type="http://schemas.openxmlformats.org/officeDocument/2006/relationships/chart" Target="../charts/chart52.xml"/><Relationship Id="rId17" Type="http://schemas.openxmlformats.org/officeDocument/2006/relationships/chart" Target="../charts/chart57.xml"/><Relationship Id="rId2" Type="http://schemas.openxmlformats.org/officeDocument/2006/relationships/chart" Target="../charts/chart42.xml"/><Relationship Id="rId16" Type="http://schemas.openxmlformats.org/officeDocument/2006/relationships/chart" Target="../charts/chart56.xml"/><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chart" Target="../charts/chart51.xml"/><Relationship Id="rId5" Type="http://schemas.openxmlformats.org/officeDocument/2006/relationships/chart" Target="../charts/chart45.xml"/><Relationship Id="rId15" Type="http://schemas.openxmlformats.org/officeDocument/2006/relationships/chart" Target="../charts/chart55.xml"/><Relationship Id="rId10" Type="http://schemas.openxmlformats.org/officeDocument/2006/relationships/chart" Target="../charts/chart50.xml"/><Relationship Id="rId4" Type="http://schemas.openxmlformats.org/officeDocument/2006/relationships/chart" Target="../charts/chart44.xml"/><Relationship Id="rId9" Type="http://schemas.openxmlformats.org/officeDocument/2006/relationships/chart" Target="../charts/chart49.xml"/><Relationship Id="rId14" Type="http://schemas.openxmlformats.org/officeDocument/2006/relationships/chart" Target="../charts/chart54.xml"/></Relationships>
</file>

<file path=xl/drawings/_rels/drawing5.xml.rels><?xml version="1.0" encoding="UTF-8" standalone="yes"?>
<Relationships xmlns="http://schemas.openxmlformats.org/package/2006/relationships"><Relationship Id="rId13" Type="http://schemas.openxmlformats.org/officeDocument/2006/relationships/chart" Target="../charts/chart71.xml"/><Relationship Id="rId18" Type="http://schemas.openxmlformats.org/officeDocument/2006/relationships/chart" Target="../charts/chart76.xml"/><Relationship Id="rId26" Type="http://schemas.openxmlformats.org/officeDocument/2006/relationships/chart" Target="../charts/chart84.xml"/><Relationship Id="rId39" Type="http://schemas.openxmlformats.org/officeDocument/2006/relationships/chart" Target="../charts/chart97.xml"/><Relationship Id="rId21" Type="http://schemas.openxmlformats.org/officeDocument/2006/relationships/chart" Target="../charts/chart79.xml"/><Relationship Id="rId34" Type="http://schemas.openxmlformats.org/officeDocument/2006/relationships/chart" Target="../charts/chart92.xml"/><Relationship Id="rId42" Type="http://schemas.openxmlformats.org/officeDocument/2006/relationships/chart" Target="../charts/chart100.xml"/><Relationship Id="rId47" Type="http://schemas.openxmlformats.org/officeDocument/2006/relationships/chart" Target="../charts/chart105.xml"/><Relationship Id="rId7" Type="http://schemas.openxmlformats.org/officeDocument/2006/relationships/chart" Target="../charts/chart65.xml"/><Relationship Id="rId2" Type="http://schemas.openxmlformats.org/officeDocument/2006/relationships/chart" Target="../charts/chart60.xml"/><Relationship Id="rId16" Type="http://schemas.openxmlformats.org/officeDocument/2006/relationships/chart" Target="../charts/chart74.xml"/><Relationship Id="rId29" Type="http://schemas.openxmlformats.org/officeDocument/2006/relationships/chart" Target="../charts/chart87.xml"/><Relationship Id="rId11" Type="http://schemas.openxmlformats.org/officeDocument/2006/relationships/chart" Target="../charts/chart69.xml"/><Relationship Id="rId24" Type="http://schemas.openxmlformats.org/officeDocument/2006/relationships/chart" Target="../charts/chart82.xml"/><Relationship Id="rId32" Type="http://schemas.openxmlformats.org/officeDocument/2006/relationships/chart" Target="../charts/chart90.xml"/><Relationship Id="rId37" Type="http://schemas.openxmlformats.org/officeDocument/2006/relationships/chart" Target="../charts/chart95.xml"/><Relationship Id="rId40" Type="http://schemas.openxmlformats.org/officeDocument/2006/relationships/chart" Target="../charts/chart98.xml"/><Relationship Id="rId45" Type="http://schemas.openxmlformats.org/officeDocument/2006/relationships/chart" Target="../charts/chart103.xml"/><Relationship Id="rId5" Type="http://schemas.openxmlformats.org/officeDocument/2006/relationships/chart" Target="../charts/chart63.xml"/><Relationship Id="rId15" Type="http://schemas.openxmlformats.org/officeDocument/2006/relationships/chart" Target="../charts/chart73.xml"/><Relationship Id="rId23" Type="http://schemas.openxmlformats.org/officeDocument/2006/relationships/chart" Target="../charts/chart81.xml"/><Relationship Id="rId28" Type="http://schemas.openxmlformats.org/officeDocument/2006/relationships/chart" Target="../charts/chart86.xml"/><Relationship Id="rId36" Type="http://schemas.openxmlformats.org/officeDocument/2006/relationships/chart" Target="../charts/chart94.xml"/><Relationship Id="rId49" Type="http://schemas.openxmlformats.org/officeDocument/2006/relationships/chart" Target="../charts/chart107.xml"/><Relationship Id="rId10" Type="http://schemas.openxmlformats.org/officeDocument/2006/relationships/chart" Target="../charts/chart68.xml"/><Relationship Id="rId19" Type="http://schemas.openxmlformats.org/officeDocument/2006/relationships/chart" Target="../charts/chart77.xml"/><Relationship Id="rId31" Type="http://schemas.openxmlformats.org/officeDocument/2006/relationships/chart" Target="../charts/chart89.xml"/><Relationship Id="rId44" Type="http://schemas.openxmlformats.org/officeDocument/2006/relationships/chart" Target="../charts/chart102.xml"/><Relationship Id="rId4" Type="http://schemas.openxmlformats.org/officeDocument/2006/relationships/chart" Target="../charts/chart62.xml"/><Relationship Id="rId9" Type="http://schemas.openxmlformats.org/officeDocument/2006/relationships/chart" Target="../charts/chart67.xml"/><Relationship Id="rId14" Type="http://schemas.openxmlformats.org/officeDocument/2006/relationships/chart" Target="../charts/chart72.xml"/><Relationship Id="rId22" Type="http://schemas.openxmlformats.org/officeDocument/2006/relationships/chart" Target="../charts/chart80.xml"/><Relationship Id="rId27" Type="http://schemas.openxmlformats.org/officeDocument/2006/relationships/chart" Target="../charts/chart85.xml"/><Relationship Id="rId30" Type="http://schemas.openxmlformats.org/officeDocument/2006/relationships/chart" Target="../charts/chart88.xml"/><Relationship Id="rId35" Type="http://schemas.openxmlformats.org/officeDocument/2006/relationships/chart" Target="../charts/chart93.xml"/><Relationship Id="rId43" Type="http://schemas.openxmlformats.org/officeDocument/2006/relationships/chart" Target="../charts/chart101.xml"/><Relationship Id="rId48" Type="http://schemas.openxmlformats.org/officeDocument/2006/relationships/chart" Target="../charts/chart106.xml"/><Relationship Id="rId8" Type="http://schemas.openxmlformats.org/officeDocument/2006/relationships/chart" Target="../charts/chart66.xml"/><Relationship Id="rId3" Type="http://schemas.openxmlformats.org/officeDocument/2006/relationships/chart" Target="../charts/chart61.xml"/><Relationship Id="rId12" Type="http://schemas.openxmlformats.org/officeDocument/2006/relationships/chart" Target="../charts/chart70.xml"/><Relationship Id="rId17" Type="http://schemas.openxmlformats.org/officeDocument/2006/relationships/chart" Target="../charts/chart75.xml"/><Relationship Id="rId25" Type="http://schemas.openxmlformats.org/officeDocument/2006/relationships/chart" Target="../charts/chart83.xml"/><Relationship Id="rId33" Type="http://schemas.openxmlformats.org/officeDocument/2006/relationships/chart" Target="../charts/chart91.xml"/><Relationship Id="rId38" Type="http://schemas.openxmlformats.org/officeDocument/2006/relationships/chart" Target="../charts/chart96.xml"/><Relationship Id="rId46" Type="http://schemas.openxmlformats.org/officeDocument/2006/relationships/chart" Target="../charts/chart104.xml"/><Relationship Id="rId20" Type="http://schemas.openxmlformats.org/officeDocument/2006/relationships/chart" Target="../charts/chart78.xml"/><Relationship Id="rId41" Type="http://schemas.openxmlformats.org/officeDocument/2006/relationships/chart" Target="../charts/chart99.xml"/><Relationship Id="rId1" Type="http://schemas.openxmlformats.org/officeDocument/2006/relationships/chart" Target="../charts/chart59.xml"/><Relationship Id="rId6" Type="http://schemas.openxmlformats.org/officeDocument/2006/relationships/chart" Target="../charts/chart6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5.xml"/><Relationship Id="rId13" Type="http://schemas.openxmlformats.org/officeDocument/2006/relationships/chart" Target="../charts/chart120.xml"/><Relationship Id="rId18" Type="http://schemas.openxmlformats.org/officeDocument/2006/relationships/chart" Target="../charts/chart125.xml"/><Relationship Id="rId26" Type="http://schemas.openxmlformats.org/officeDocument/2006/relationships/chart" Target="../charts/chart133.xml"/><Relationship Id="rId3" Type="http://schemas.openxmlformats.org/officeDocument/2006/relationships/chart" Target="../charts/chart110.xml"/><Relationship Id="rId21" Type="http://schemas.openxmlformats.org/officeDocument/2006/relationships/chart" Target="../charts/chart128.xml"/><Relationship Id="rId7" Type="http://schemas.openxmlformats.org/officeDocument/2006/relationships/chart" Target="../charts/chart114.xml"/><Relationship Id="rId12" Type="http://schemas.openxmlformats.org/officeDocument/2006/relationships/chart" Target="../charts/chart119.xml"/><Relationship Id="rId17" Type="http://schemas.openxmlformats.org/officeDocument/2006/relationships/chart" Target="../charts/chart124.xml"/><Relationship Id="rId25" Type="http://schemas.openxmlformats.org/officeDocument/2006/relationships/chart" Target="../charts/chart132.xml"/><Relationship Id="rId2" Type="http://schemas.openxmlformats.org/officeDocument/2006/relationships/chart" Target="../charts/chart109.xml"/><Relationship Id="rId16" Type="http://schemas.openxmlformats.org/officeDocument/2006/relationships/chart" Target="../charts/chart123.xml"/><Relationship Id="rId20" Type="http://schemas.openxmlformats.org/officeDocument/2006/relationships/chart" Target="../charts/chart127.xml"/><Relationship Id="rId29" Type="http://schemas.openxmlformats.org/officeDocument/2006/relationships/chart" Target="../charts/chart136.xml"/><Relationship Id="rId1" Type="http://schemas.openxmlformats.org/officeDocument/2006/relationships/chart" Target="../charts/chart108.xml"/><Relationship Id="rId6" Type="http://schemas.openxmlformats.org/officeDocument/2006/relationships/chart" Target="../charts/chart113.xml"/><Relationship Id="rId11" Type="http://schemas.openxmlformats.org/officeDocument/2006/relationships/chart" Target="../charts/chart118.xml"/><Relationship Id="rId24" Type="http://schemas.openxmlformats.org/officeDocument/2006/relationships/chart" Target="../charts/chart131.xml"/><Relationship Id="rId32" Type="http://schemas.openxmlformats.org/officeDocument/2006/relationships/chart" Target="../charts/chart139.xml"/><Relationship Id="rId5" Type="http://schemas.openxmlformats.org/officeDocument/2006/relationships/chart" Target="../charts/chart112.xml"/><Relationship Id="rId15" Type="http://schemas.openxmlformats.org/officeDocument/2006/relationships/chart" Target="../charts/chart122.xml"/><Relationship Id="rId23" Type="http://schemas.openxmlformats.org/officeDocument/2006/relationships/chart" Target="../charts/chart130.xml"/><Relationship Id="rId28" Type="http://schemas.openxmlformats.org/officeDocument/2006/relationships/chart" Target="../charts/chart135.xml"/><Relationship Id="rId10" Type="http://schemas.openxmlformats.org/officeDocument/2006/relationships/chart" Target="../charts/chart117.xml"/><Relationship Id="rId19" Type="http://schemas.openxmlformats.org/officeDocument/2006/relationships/chart" Target="../charts/chart126.xml"/><Relationship Id="rId31" Type="http://schemas.openxmlformats.org/officeDocument/2006/relationships/chart" Target="../charts/chart138.xml"/><Relationship Id="rId4" Type="http://schemas.openxmlformats.org/officeDocument/2006/relationships/chart" Target="../charts/chart111.xml"/><Relationship Id="rId9" Type="http://schemas.openxmlformats.org/officeDocument/2006/relationships/chart" Target="../charts/chart116.xml"/><Relationship Id="rId14" Type="http://schemas.openxmlformats.org/officeDocument/2006/relationships/chart" Target="../charts/chart121.xml"/><Relationship Id="rId22" Type="http://schemas.openxmlformats.org/officeDocument/2006/relationships/chart" Target="../charts/chart129.xml"/><Relationship Id="rId27" Type="http://schemas.openxmlformats.org/officeDocument/2006/relationships/chart" Target="../charts/chart134.xml"/><Relationship Id="rId30" Type="http://schemas.openxmlformats.org/officeDocument/2006/relationships/chart" Target="../charts/chart13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7.xml"/><Relationship Id="rId13" Type="http://schemas.openxmlformats.org/officeDocument/2006/relationships/chart" Target="../charts/chart152.xml"/><Relationship Id="rId18" Type="http://schemas.openxmlformats.org/officeDocument/2006/relationships/chart" Target="../charts/chart157.xml"/><Relationship Id="rId3" Type="http://schemas.openxmlformats.org/officeDocument/2006/relationships/chart" Target="../charts/chart142.xml"/><Relationship Id="rId7" Type="http://schemas.openxmlformats.org/officeDocument/2006/relationships/chart" Target="../charts/chart146.xml"/><Relationship Id="rId12" Type="http://schemas.openxmlformats.org/officeDocument/2006/relationships/chart" Target="../charts/chart151.xml"/><Relationship Id="rId17" Type="http://schemas.openxmlformats.org/officeDocument/2006/relationships/chart" Target="../charts/chart156.xml"/><Relationship Id="rId2" Type="http://schemas.openxmlformats.org/officeDocument/2006/relationships/chart" Target="../charts/chart141.xml"/><Relationship Id="rId16" Type="http://schemas.openxmlformats.org/officeDocument/2006/relationships/chart" Target="../charts/chart155.xml"/><Relationship Id="rId1" Type="http://schemas.openxmlformats.org/officeDocument/2006/relationships/chart" Target="../charts/chart140.xml"/><Relationship Id="rId6" Type="http://schemas.openxmlformats.org/officeDocument/2006/relationships/chart" Target="../charts/chart145.xml"/><Relationship Id="rId11" Type="http://schemas.openxmlformats.org/officeDocument/2006/relationships/chart" Target="../charts/chart150.xml"/><Relationship Id="rId5" Type="http://schemas.openxmlformats.org/officeDocument/2006/relationships/chart" Target="../charts/chart144.xml"/><Relationship Id="rId15" Type="http://schemas.openxmlformats.org/officeDocument/2006/relationships/chart" Target="../charts/chart154.xml"/><Relationship Id="rId10" Type="http://schemas.openxmlformats.org/officeDocument/2006/relationships/chart" Target="../charts/chart149.xml"/><Relationship Id="rId4" Type="http://schemas.openxmlformats.org/officeDocument/2006/relationships/chart" Target="../charts/chart143.xml"/><Relationship Id="rId9" Type="http://schemas.openxmlformats.org/officeDocument/2006/relationships/chart" Target="../charts/chart148.xml"/><Relationship Id="rId14" Type="http://schemas.openxmlformats.org/officeDocument/2006/relationships/chart" Target="../charts/chart15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65.xml"/><Relationship Id="rId13" Type="http://schemas.openxmlformats.org/officeDocument/2006/relationships/chart" Target="../charts/chart170.xml"/><Relationship Id="rId18" Type="http://schemas.openxmlformats.org/officeDocument/2006/relationships/chart" Target="../charts/chart175.xml"/><Relationship Id="rId3" Type="http://schemas.openxmlformats.org/officeDocument/2006/relationships/chart" Target="../charts/chart160.xml"/><Relationship Id="rId7" Type="http://schemas.openxmlformats.org/officeDocument/2006/relationships/chart" Target="../charts/chart164.xml"/><Relationship Id="rId12" Type="http://schemas.openxmlformats.org/officeDocument/2006/relationships/chart" Target="../charts/chart169.xml"/><Relationship Id="rId17" Type="http://schemas.openxmlformats.org/officeDocument/2006/relationships/chart" Target="../charts/chart174.xml"/><Relationship Id="rId2" Type="http://schemas.openxmlformats.org/officeDocument/2006/relationships/chart" Target="../charts/chart159.xml"/><Relationship Id="rId16" Type="http://schemas.openxmlformats.org/officeDocument/2006/relationships/chart" Target="../charts/chart173.xml"/><Relationship Id="rId1" Type="http://schemas.openxmlformats.org/officeDocument/2006/relationships/chart" Target="../charts/chart158.xml"/><Relationship Id="rId6" Type="http://schemas.openxmlformats.org/officeDocument/2006/relationships/chart" Target="../charts/chart163.xml"/><Relationship Id="rId11" Type="http://schemas.openxmlformats.org/officeDocument/2006/relationships/chart" Target="../charts/chart168.xml"/><Relationship Id="rId5" Type="http://schemas.openxmlformats.org/officeDocument/2006/relationships/chart" Target="../charts/chart162.xml"/><Relationship Id="rId15" Type="http://schemas.openxmlformats.org/officeDocument/2006/relationships/chart" Target="../charts/chart172.xml"/><Relationship Id="rId10" Type="http://schemas.openxmlformats.org/officeDocument/2006/relationships/chart" Target="../charts/chart167.xml"/><Relationship Id="rId4" Type="http://schemas.openxmlformats.org/officeDocument/2006/relationships/chart" Target="../charts/chart161.xml"/><Relationship Id="rId9" Type="http://schemas.openxmlformats.org/officeDocument/2006/relationships/chart" Target="../charts/chart166.xml"/><Relationship Id="rId14" Type="http://schemas.openxmlformats.org/officeDocument/2006/relationships/chart" Target="../charts/chart171.xml"/></Relationships>
</file>

<file path=xl/drawings/drawing1.xml><?xml version="1.0" encoding="utf-8"?>
<xdr:wsDr xmlns:xdr="http://schemas.openxmlformats.org/drawingml/2006/spreadsheetDrawing" xmlns:a="http://schemas.openxmlformats.org/drawingml/2006/main">
  <xdr:twoCellAnchor>
    <xdr:from>
      <xdr:col>0</xdr:col>
      <xdr:colOff>61912</xdr:colOff>
      <xdr:row>24</xdr:row>
      <xdr:rowOff>138112</xdr:rowOff>
    </xdr:from>
    <xdr:to>
      <xdr:col>9</xdr:col>
      <xdr:colOff>180975</xdr:colOff>
      <xdr:row>44</xdr:row>
      <xdr:rowOff>171450</xdr:rowOff>
    </xdr:to>
    <xdr:graphicFrame macro="">
      <xdr:nvGraphicFramePr>
        <xdr:cNvPr id="6" name="Chart 5">
          <a:extLst>
            <a:ext uri="{FF2B5EF4-FFF2-40B4-BE49-F238E27FC236}">
              <a16:creationId xmlns:a16="http://schemas.microsoft.com/office/drawing/2014/main" id="{20F1C37F-251F-E3A6-8C88-3E9681889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285749</xdr:colOff>
      <xdr:row>23</xdr:row>
      <xdr:rowOff>133350</xdr:rowOff>
    </xdr:from>
    <xdr:to>
      <xdr:col>15</xdr:col>
      <xdr:colOff>1200150</xdr:colOff>
      <xdr:row>43</xdr:row>
      <xdr:rowOff>180975</xdr:rowOff>
    </xdr:to>
    <xdr:graphicFrame macro="">
      <xdr:nvGraphicFramePr>
        <xdr:cNvPr id="7" name="Chart 6">
          <a:extLst>
            <a:ext uri="{FF2B5EF4-FFF2-40B4-BE49-F238E27FC236}">
              <a16:creationId xmlns:a16="http://schemas.microsoft.com/office/drawing/2014/main" id="{34DAB5EF-A91F-DEF7-F2E6-D99736A1BB71}"/>
            </a:ext>
            <a:ext uri="{147F2762-F138-4A5C-976F-8EAC2B608ADB}">
              <a16:predDERef xmlns:a16="http://schemas.microsoft.com/office/drawing/2014/main" pred="{20F1C37F-251F-E3A6-8C88-3E9681889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566736</xdr:colOff>
      <xdr:row>23</xdr:row>
      <xdr:rowOff>176211</xdr:rowOff>
    </xdr:from>
    <xdr:to>
      <xdr:col>21</xdr:col>
      <xdr:colOff>361949</xdr:colOff>
      <xdr:row>43</xdr:row>
      <xdr:rowOff>28574</xdr:rowOff>
    </xdr:to>
    <xdr:graphicFrame macro="">
      <xdr:nvGraphicFramePr>
        <xdr:cNvPr id="8" name="Chart 7">
          <a:extLst>
            <a:ext uri="{FF2B5EF4-FFF2-40B4-BE49-F238E27FC236}">
              <a16:creationId xmlns:a16="http://schemas.microsoft.com/office/drawing/2014/main" id="{DEAC96BD-A877-846F-E6FA-BD3F7AC5610C}"/>
            </a:ext>
            <a:ext uri="{147F2762-F138-4A5C-976F-8EAC2B608ADB}">
              <a16:predDERef xmlns:a16="http://schemas.microsoft.com/office/drawing/2014/main" pred="{34DAB5EF-A91F-DEF7-F2E6-D99736A1B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557211</xdr:colOff>
      <xdr:row>23</xdr:row>
      <xdr:rowOff>4761</xdr:rowOff>
    </xdr:from>
    <xdr:to>
      <xdr:col>30</xdr:col>
      <xdr:colOff>219074</xdr:colOff>
      <xdr:row>40</xdr:row>
      <xdr:rowOff>66674</xdr:rowOff>
    </xdr:to>
    <xdr:graphicFrame macro="">
      <xdr:nvGraphicFramePr>
        <xdr:cNvPr id="9" name="Chart 8">
          <a:extLst>
            <a:ext uri="{FF2B5EF4-FFF2-40B4-BE49-F238E27FC236}">
              <a16:creationId xmlns:a16="http://schemas.microsoft.com/office/drawing/2014/main" id="{72B7BBCD-70DA-8B8B-747A-762285FBA651}"/>
            </a:ext>
            <a:ext uri="{147F2762-F138-4A5C-976F-8EAC2B608ADB}">
              <a16:predDERef xmlns:a16="http://schemas.microsoft.com/office/drawing/2014/main" pred="{DEAC96BD-A877-846F-E6FA-BD3F7AC56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423862</xdr:colOff>
      <xdr:row>45</xdr:row>
      <xdr:rowOff>147637</xdr:rowOff>
    </xdr:from>
    <xdr:to>
      <xdr:col>7</xdr:col>
      <xdr:colOff>404812</xdr:colOff>
      <xdr:row>60</xdr:row>
      <xdr:rowOff>33337</xdr:rowOff>
    </xdr:to>
    <xdr:graphicFrame macro="">
      <xdr:nvGraphicFramePr>
        <xdr:cNvPr id="10" name="Chart 9">
          <a:extLst>
            <a:ext uri="{FF2B5EF4-FFF2-40B4-BE49-F238E27FC236}">
              <a16:creationId xmlns:a16="http://schemas.microsoft.com/office/drawing/2014/main" id="{EB457523-6009-1BDC-043F-3069B6A37D29}"/>
            </a:ext>
            <a:ext uri="{147F2762-F138-4A5C-976F-8EAC2B608ADB}">
              <a16:predDERef xmlns:a16="http://schemas.microsoft.com/office/drawing/2014/main" pred="{72B7BBCD-70DA-8B8B-747A-762285FBA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557212</xdr:colOff>
      <xdr:row>45</xdr:row>
      <xdr:rowOff>128587</xdr:rowOff>
    </xdr:from>
    <xdr:to>
      <xdr:col>14</xdr:col>
      <xdr:colOff>538162</xdr:colOff>
      <xdr:row>60</xdr:row>
      <xdr:rowOff>14287</xdr:rowOff>
    </xdr:to>
    <xdr:graphicFrame macro="">
      <xdr:nvGraphicFramePr>
        <xdr:cNvPr id="11" name="Chart 10">
          <a:extLst>
            <a:ext uri="{FF2B5EF4-FFF2-40B4-BE49-F238E27FC236}">
              <a16:creationId xmlns:a16="http://schemas.microsoft.com/office/drawing/2014/main" id="{877AAF0D-563B-BD14-F388-BBFD04F5B8B6}"/>
            </a:ext>
            <a:ext uri="{147F2762-F138-4A5C-976F-8EAC2B608ADB}">
              <a16:predDERef xmlns:a16="http://schemas.microsoft.com/office/drawing/2014/main" pred="{EB457523-6009-1BDC-043F-3069B6A37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157162</xdr:colOff>
      <xdr:row>45</xdr:row>
      <xdr:rowOff>128587</xdr:rowOff>
    </xdr:from>
    <xdr:to>
      <xdr:col>20</xdr:col>
      <xdr:colOff>757237</xdr:colOff>
      <xdr:row>60</xdr:row>
      <xdr:rowOff>14287</xdr:rowOff>
    </xdr:to>
    <xdr:graphicFrame macro="">
      <xdr:nvGraphicFramePr>
        <xdr:cNvPr id="12" name="Chart 11">
          <a:extLst>
            <a:ext uri="{FF2B5EF4-FFF2-40B4-BE49-F238E27FC236}">
              <a16:creationId xmlns:a16="http://schemas.microsoft.com/office/drawing/2014/main" id="{B8943AE7-C16F-D6E1-6C80-406B5238C985}"/>
            </a:ext>
            <a:ext uri="{147F2762-F138-4A5C-976F-8EAC2B608ADB}">
              <a16:predDERef xmlns:a16="http://schemas.microsoft.com/office/drawing/2014/main" pred="{877AAF0D-563B-BD14-F388-BBFD04F5B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709612</xdr:colOff>
      <xdr:row>46</xdr:row>
      <xdr:rowOff>33337</xdr:rowOff>
    </xdr:from>
    <xdr:to>
      <xdr:col>27</xdr:col>
      <xdr:colOff>300037</xdr:colOff>
      <xdr:row>60</xdr:row>
      <xdr:rowOff>109537</xdr:rowOff>
    </xdr:to>
    <xdr:graphicFrame macro="">
      <xdr:nvGraphicFramePr>
        <xdr:cNvPr id="13" name="Chart 12">
          <a:extLst>
            <a:ext uri="{FF2B5EF4-FFF2-40B4-BE49-F238E27FC236}">
              <a16:creationId xmlns:a16="http://schemas.microsoft.com/office/drawing/2014/main" id="{43C7724D-47DD-0D61-C799-B038AEFC7B5C}"/>
            </a:ext>
            <a:ext uri="{147F2762-F138-4A5C-976F-8EAC2B608ADB}">
              <a16:predDERef xmlns:a16="http://schemas.microsoft.com/office/drawing/2014/main" pred="{B8943AE7-C16F-D6E1-6C80-406B5238C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785812</xdr:colOff>
      <xdr:row>44</xdr:row>
      <xdr:rowOff>119062</xdr:rowOff>
    </xdr:from>
    <xdr:to>
      <xdr:col>33</xdr:col>
      <xdr:colOff>252412</xdr:colOff>
      <xdr:row>59</xdr:row>
      <xdr:rowOff>4762</xdr:rowOff>
    </xdr:to>
    <xdr:graphicFrame macro="">
      <xdr:nvGraphicFramePr>
        <xdr:cNvPr id="14" name="Chart 13">
          <a:extLst>
            <a:ext uri="{FF2B5EF4-FFF2-40B4-BE49-F238E27FC236}">
              <a16:creationId xmlns:a16="http://schemas.microsoft.com/office/drawing/2014/main" id="{5F257875-05D3-2C8D-4742-F1C79080934E}"/>
            </a:ext>
            <a:ext uri="{147F2762-F138-4A5C-976F-8EAC2B608ADB}">
              <a16:predDERef xmlns:a16="http://schemas.microsoft.com/office/drawing/2014/main" pred="{43C7724D-47DD-0D61-C799-B038AEFC7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500062</xdr:colOff>
      <xdr:row>61</xdr:row>
      <xdr:rowOff>128587</xdr:rowOff>
    </xdr:from>
    <xdr:to>
      <xdr:col>7</xdr:col>
      <xdr:colOff>481012</xdr:colOff>
      <xdr:row>76</xdr:row>
      <xdr:rowOff>14287</xdr:rowOff>
    </xdr:to>
    <xdr:graphicFrame macro="">
      <xdr:nvGraphicFramePr>
        <xdr:cNvPr id="15" name="Chart 14">
          <a:extLst>
            <a:ext uri="{FF2B5EF4-FFF2-40B4-BE49-F238E27FC236}">
              <a16:creationId xmlns:a16="http://schemas.microsoft.com/office/drawing/2014/main" id="{CCCCBCC6-8ACC-AD30-2905-DF48E0B15203}"/>
            </a:ext>
            <a:ext uri="{147F2762-F138-4A5C-976F-8EAC2B608ADB}">
              <a16:predDERef xmlns:a16="http://schemas.microsoft.com/office/drawing/2014/main" pred="{5F257875-05D3-2C8D-4742-F1C790809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71437</xdr:colOff>
      <xdr:row>61</xdr:row>
      <xdr:rowOff>100012</xdr:rowOff>
    </xdr:from>
    <xdr:to>
      <xdr:col>15</xdr:col>
      <xdr:colOff>52387</xdr:colOff>
      <xdr:row>75</xdr:row>
      <xdr:rowOff>176212</xdr:rowOff>
    </xdr:to>
    <xdr:graphicFrame macro="">
      <xdr:nvGraphicFramePr>
        <xdr:cNvPr id="16" name="Chart 15">
          <a:extLst>
            <a:ext uri="{FF2B5EF4-FFF2-40B4-BE49-F238E27FC236}">
              <a16:creationId xmlns:a16="http://schemas.microsoft.com/office/drawing/2014/main" id="{11BF3875-2F0C-A10D-63B2-33D43F62F6FF}"/>
            </a:ext>
            <a:ext uri="{147F2762-F138-4A5C-976F-8EAC2B608ADB}">
              <a16:predDERef xmlns:a16="http://schemas.microsoft.com/office/drawing/2014/main" pred="{CCCCBCC6-8ACC-AD30-2905-DF48E0B15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328612</xdr:colOff>
      <xdr:row>61</xdr:row>
      <xdr:rowOff>147637</xdr:rowOff>
    </xdr:from>
    <xdr:to>
      <xdr:col>20</xdr:col>
      <xdr:colOff>928687</xdr:colOff>
      <xdr:row>76</xdr:row>
      <xdr:rowOff>33337</xdr:rowOff>
    </xdr:to>
    <xdr:graphicFrame macro="">
      <xdr:nvGraphicFramePr>
        <xdr:cNvPr id="17" name="Chart 16">
          <a:extLst>
            <a:ext uri="{FF2B5EF4-FFF2-40B4-BE49-F238E27FC236}">
              <a16:creationId xmlns:a16="http://schemas.microsoft.com/office/drawing/2014/main" id="{3C8A6DF1-FC63-C440-A657-F051D8BAB369}"/>
            </a:ext>
            <a:ext uri="{147F2762-F138-4A5C-976F-8EAC2B608ADB}">
              <a16:predDERef xmlns:a16="http://schemas.microsoft.com/office/drawing/2014/main" pred="{11BF3875-2F0C-A10D-63B2-33D43F62F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833437</xdr:colOff>
      <xdr:row>61</xdr:row>
      <xdr:rowOff>128587</xdr:rowOff>
    </xdr:from>
    <xdr:to>
      <xdr:col>27</xdr:col>
      <xdr:colOff>423862</xdr:colOff>
      <xdr:row>76</xdr:row>
      <xdr:rowOff>14287</xdr:rowOff>
    </xdr:to>
    <xdr:graphicFrame macro="">
      <xdr:nvGraphicFramePr>
        <xdr:cNvPr id="18" name="Chart 17">
          <a:extLst>
            <a:ext uri="{FF2B5EF4-FFF2-40B4-BE49-F238E27FC236}">
              <a16:creationId xmlns:a16="http://schemas.microsoft.com/office/drawing/2014/main" id="{CE6EA257-F898-7701-17FB-A902683D15EE}"/>
            </a:ext>
            <a:ext uri="{147F2762-F138-4A5C-976F-8EAC2B608ADB}">
              <a16:predDERef xmlns:a16="http://schemas.microsoft.com/office/drawing/2014/main" pred="{3C8A6DF1-FC63-C440-A657-F051D8BAB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347662</xdr:colOff>
      <xdr:row>61</xdr:row>
      <xdr:rowOff>80962</xdr:rowOff>
    </xdr:from>
    <xdr:to>
      <xdr:col>34</xdr:col>
      <xdr:colOff>42862</xdr:colOff>
      <xdr:row>75</xdr:row>
      <xdr:rowOff>157162</xdr:rowOff>
    </xdr:to>
    <xdr:graphicFrame macro="">
      <xdr:nvGraphicFramePr>
        <xdr:cNvPr id="19" name="Chart 18">
          <a:extLst>
            <a:ext uri="{FF2B5EF4-FFF2-40B4-BE49-F238E27FC236}">
              <a16:creationId xmlns:a16="http://schemas.microsoft.com/office/drawing/2014/main" id="{0CE5F88F-62CA-41AD-275A-FBAF60E57184}"/>
            </a:ext>
            <a:ext uri="{147F2762-F138-4A5C-976F-8EAC2B608ADB}">
              <a16:predDERef xmlns:a16="http://schemas.microsoft.com/office/drawing/2014/main" pred="{CE6EA257-F898-7701-17FB-A902683D1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357187</xdr:colOff>
      <xdr:row>76</xdr:row>
      <xdr:rowOff>185737</xdr:rowOff>
    </xdr:from>
    <xdr:to>
      <xdr:col>7</xdr:col>
      <xdr:colOff>338137</xdr:colOff>
      <xdr:row>91</xdr:row>
      <xdr:rowOff>71437</xdr:rowOff>
    </xdr:to>
    <xdr:graphicFrame macro="">
      <xdr:nvGraphicFramePr>
        <xdr:cNvPr id="20" name="Chart 19">
          <a:extLst>
            <a:ext uri="{FF2B5EF4-FFF2-40B4-BE49-F238E27FC236}">
              <a16:creationId xmlns:a16="http://schemas.microsoft.com/office/drawing/2014/main" id="{0376299E-7AD7-6FA7-036B-ADACC95ADE82}"/>
            </a:ext>
            <a:ext uri="{147F2762-F138-4A5C-976F-8EAC2B608ADB}">
              <a16:predDERef xmlns:a16="http://schemas.microsoft.com/office/drawing/2014/main" pred="{0CE5F88F-62CA-41AD-275A-FBAF60E57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71437</xdr:colOff>
      <xdr:row>77</xdr:row>
      <xdr:rowOff>100012</xdr:rowOff>
    </xdr:from>
    <xdr:to>
      <xdr:col>15</xdr:col>
      <xdr:colOff>52387</xdr:colOff>
      <xdr:row>91</xdr:row>
      <xdr:rowOff>176212</xdr:rowOff>
    </xdr:to>
    <xdr:graphicFrame macro="">
      <xdr:nvGraphicFramePr>
        <xdr:cNvPr id="21" name="Chart 20">
          <a:extLst>
            <a:ext uri="{FF2B5EF4-FFF2-40B4-BE49-F238E27FC236}">
              <a16:creationId xmlns:a16="http://schemas.microsoft.com/office/drawing/2014/main" id="{6FA04089-4B6C-598A-FF9D-642FD3629021}"/>
            </a:ext>
            <a:ext uri="{147F2762-F138-4A5C-976F-8EAC2B608ADB}">
              <a16:predDERef xmlns:a16="http://schemas.microsoft.com/office/drawing/2014/main" pred="{0376299E-7AD7-6FA7-036B-ADACC95AD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252412</xdr:colOff>
      <xdr:row>77</xdr:row>
      <xdr:rowOff>33337</xdr:rowOff>
    </xdr:from>
    <xdr:to>
      <xdr:col>20</xdr:col>
      <xdr:colOff>852487</xdr:colOff>
      <xdr:row>91</xdr:row>
      <xdr:rowOff>109537</xdr:rowOff>
    </xdr:to>
    <xdr:graphicFrame macro="">
      <xdr:nvGraphicFramePr>
        <xdr:cNvPr id="22" name="Chart 21">
          <a:extLst>
            <a:ext uri="{FF2B5EF4-FFF2-40B4-BE49-F238E27FC236}">
              <a16:creationId xmlns:a16="http://schemas.microsoft.com/office/drawing/2014/main" id="{C8CEB15C-3D93-EBE5-87DB-34746D437073}"/>
            </a:ext>
            <a:ext uri="{147F2762-F138-4A5C-976F-8EAC2B608ADB}">
              <a16:predDERef xmlns:a16="http://schemas.microsoft.com/office/drawing/2014/main" pred="{6FA04089-4B6C-598A-FF9D-642FD3629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4762</xdr:colOff>
      <xdr:row>77</xdr:row>
      <xdr:rowOff>52387</xdr:rowOff>
    </xdr:from>
    <xdr:to>
      <xdr:col>28</xdr:col>
      <xdr:colOff>80962</xdr:colOff>
      <xdr:row>91</xdr:row>
      <xdr:rowOff>128587</xdr:rowOff>
    </xdr:to>
    <xdr:graphicFrame macro="">
      <xdr:nvGraphicFramePr>
        <xdr:cNvPr id="23" name="Chart 22">
          <a:extLst>
            <a:ext uri="{FF2B5EF4-FFF2-40B4-BE49-F238E27FC236}">
              <a16:creationId xmlns:a16="http://schemas.microsoft.com/office/drawing/2014/main" id="{02A3AD4E-F14E-478F-1D99-6615177DF1C2}"/>
            </a:ext>
            <a:ext uri="{147F2762-F138-4A5C-976F-8EAC2B608ADB}">
              <a16:predDERef xmlns:a16="http://schemas.microsoft.com/office/drawing/2014/main" pred="{C8CEB15C-3D93-EBE5-87DB-34746D437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33337</xdr:colOff>
      <xdr:row>77</xdr:row>
      <xdr:rowOff>14287</xdr:rowOff>
    </xdr:from>
    <xdr:to>
      <xdr:col>34</xdr:col>
      <xdr:colOff>338137</xdr:colOff>
      <xdr:row>91</xdr:row>
      <xdr:rowOff>90487</xdr:rowOff>
    </xdr:to>
    <xdr:graphicFrame macro="">
      <xdr:nvGraphicFramePr>
        <xdr:cNvPr id="24" name="Chart 23">
          <a:extLst>
            <a:ext uri="{FF2B5EF4-FFF2-40B4-BE49-F238E27FC236}">
              <a16:creationId xmlns:a16="http://schemas.microsoft.com/office/drawing/2014/main" id="{4ECAB484-F321-6B05-500E-AF00F24C5FFE}"/>
            </a:ext>
            <a:ext uri="{147F2762-F138-4A5C-976F-8EAC2B608ADB}">
              <a16:predDERef xmlns:a16="http://schemas.microsoft.com/office/drawing/2014/main" pred="{02A3AD4E-F14E-478F-1D99-6615177DF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452437</xdr:colOff>
      <xdr:row>92</xdr:row>
      <xdr:rowOff>157162</xdr:rowOff>
    </xdr:from>
    <xdr:to>
      <xdr:col>7</xdr:col>
      <xdr:colOff>433387</xdr:colOff>
      <xdr:row>107</xdr:row>
      <xdr:rowOff>42862</xdr:rowOff>
    </xdr:to>
    <xdr:graphicFrame macro="">
      <xdr:nvGraphicFramePr>
        <xdr:cNvPr id="25" name="Chart 24">
          <a:extLst>
            <a:ext uri="{FF2B5EF4-FFF2-40B4-BE49-F238E27FC236}">
              <a16:creationId xmlns:a16="http://schemas.microsoft.com/office/drawing/2014/main" id="{3F0B1E3B-9FE5-8620-76E0-417AE3D10531}"/>
            </a:ext>
            <a:ext uri="{147F2762-F138-4A5C-976F-8EAC2B608ADB}">
              <a16:predDERef xmlns:a16="http://schemas.microsoft.com/office/drawing/2014/main" pred="{4ECAB484-F321-6B05-500E-AF00F24C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9525</xdr:colOff>
      <xdr:row>1</xdr:row>
      <xdr:rowOff>19049</xdr:rowOff>
    </xdr:from>
    <xdr:to>
      <xdr:col>31</xdr:col>
      <xdr:colOff>66675</xdr:colOff>
      <xdr:row>13</xdr:row>
      <xdr:rowOff>104774</xdr:rowOff>
    </xdr:to>
    <xdr:sp macro="" textlink="">
      <xdr:nvSpPr>
        <xdr:cNvPr id="2" name="TextBox 1">
          <a:extLst>
            <a:ext uri="{FF2B5EF4-FFF2-40B4-BE49-F238E27FC236}">
              <a16:creationId xmlns:a16="http://schemas.microsoft.com/office/drawing/2014/main" id="{803B55A8-F5EE-5D77-A9B6-43AFBCB5CB18}"/>
            </a:ext>
          </a:extLst>
        </xdr:cNvPr>
        <xdr:cNvSpPr txBox="1"/>
      </xdr:nvSpPr>
      <xdr:spPr>
        <a:xfrm>
          <a:off x="18754725" y="209549"/>
          <a:ext cx="2495550" cy="2371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sheet,</a:t>
          </a:r>
          <a:r>
            <a:rPr lang="en-US" sz="1100" baseline="0"/>
            <a:t> we calculated the mean number of discomfort days (the number of days during which a certain index indicates hot, very hot or sweltering sensation for more than 8 consecutif hours), for each summer month (May to Spetember) and for each city averaged over the 43 years. The analysis is repeated for every disomfort index and the results are shown in bar plots where every bar color represents an index and each plot corresponds to a city.</a:t>
          </a:r>
        </a:p>
        <a:p>
          <a:r>
            <a:rPr lang="en-US" sz="1100" baseline="0"/>
            <a:t>This sheet was done for the old cities!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110217</xdr:colOff>
      <xdr:row>140</xdr:row>
      <xdr:rowOff>13608</xdr:rowOff>
    </xdr:from>
    <xdr:to>
      <xdr:col>9</xdr:col>
      <xdr:colOff>593951</xdr:colOff>
      <xdr:row>158</xdr:row>
      <xdr:rowOff>179613</xdr:rowOff>
    </xdr:to>
    <xdr:graphicFrame macro="">
      <xdr:nvGraphicFramePr>
        <xdr:cNvPr id="2" name="Chart 1">
          <a:extLst>
            <a:ext uri="{FF2B5EF4-FFF2-40B4-BE49-F238E27FC236}">
              <a16:creationId xmlns:a16="http://schemas.microsoft.com/office/drawing/2014/main" id="{65B99513-543E-02DF-551F-2D8D3A3E2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303439</xdr:colOff>
      <xdr:row>140</xdr:row>
      <xdr:rowOff>152401</xdr:rowOff>
    </xdr:from>
    <xdr:to>
      <xdr:col>40</xdr:col>
      <xdr:colOff>574903</xdr:colOff>
      <xdr:row>157</xdr:row>
      <xdr:rowOff>81643</xdr:rowOff>
    </xdr:to>
    <xdr:graphicFrame macro="">
      <xdr:nvGraphicFramePr>
        <xdr:cNvPr id="4" name="Chart 3">
          <a:extLst>
            <a:ext uri="{FF2B5EF4-FFF2-40B4-BE49-F238E27FC236}">
              <a16:creationId xmlns:a16="http://schemas.microsoft.com/office/drawing/2014/main" id="{E0E7D9F9-2A65-57E1-6062-4A8E5E967579}"/>
            </a:ext>
            <a:ext uri="{147F2762-F138-4A5C-976F-8EAC2B608ADB}">
              <a16:predDERef xmlns:a16="http://schemas.microsoft.com/office/drawing/2014/main" pred="{65B99513-543E-02DF-551F-2D8D3A3E2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13607</xdr:colOff>
      <xdr:row>140</xdr:row>
      <xdr:rowOff>5445</xdr:rowOff>
    </xdr:from>
    <xdr:to>
      <xdr:col>20</xdr:col>
      <xdr:colOff>208871</xdr:colOff>
      <xdr:row>160</xdr:row>
      <xdr:rowOff>157843</xdr:rowOff>
    </xdr:to>
    <xdr:graphicFrame macro="">
      <xdr:nvGraphicFramePr>
        <xdr:cNvPr id="5" name="Chart 4">
          <a:extLst>
            <a:ext uri="{FF2B5EF4-FFF2-40B4-BE49-F238E27FC236}">
              <a16:creationId xmlns:a16="http://schemas.microsoft.com/office/drawing/2014/main" id="{FF5BFBF1-D632-E338-517B-2DB34783C814}"/>
            </a:ext>
            <a:ext uri="{147F2762-F138-4A5C-976F-8EAC2B608ADB}">
              <a16:predDERef xmlns:a16="http://schemas.microsoft.com/office/drawing/2014/main" pred="{E0E7D9F9-2A65-57E1-6062-4A8E5E967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149679</xdr:colOff>
      <xdr:row>140</xdr:row>
      <xdr:rowOff>13608</xdr:rowOff>
    </xdr:from>
    <xdr:to>
      <xdr:col>30</xdr:col>
      <xdr:colOff>49667</xdr:colOff>
      <xdr:row>161</xdr:row>
      <xdr:rowOff>122464</xdr:rowOff>
    </xdr:to>
    <xdr:graphicFrame macro="">
      <xdr:nvGraphicFramePr>
        <xdr:cNvPr id="6" name="Chart 5">
          <a:extLst>
            <a:ext uri="{FF2B5EF4-FFF2-40B4-BE49-F238E27FC236}">
              <a16:creationId xmlns:a16="http://schemas.microsoft.com/office/drawing/2014/main" id="{006F606E-37D3-DCB3-306D-13550BD7F70A}"/>
            </a:ext>
            <a:ext uri="{147F2762-F138-4A5C-976F-8EAC2B608ADB}">
              <a16:predDERef xmlns:a16="http://schemas.microsoft.com/office/drawing/2014/main" pred="{FF5BFBF1-D632-E338-517B-2DB34783C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34016</xdr:colOff>
      <xdr:row>161</xdr:row>
      <xdr:rowOff>129268</xdr:rowOff>
    </xdr:from>
    <xdr:to>
      <xdr:col>9</xdr:col>
      <xdr:colOff>565377</xdr:colOff>
      <xdr:row>182</xdr:row>
      <xdr:rowOff>1360</xdr:rowOff>
    </xdr:to>
    <xdr:graphicFrame macro="">
      <xdr:nvGraphicFramePr>
        <xdr:cNvPr id="7" name="Chart 6">
          <a:extLst>
            <a:ext uri="{FF2B5EF4-FFF2-40B4-BE49-F238E27FC236}">
              <a16:creationId xmlns:a16="http://schemas.microsoft.com/office/drawing/2014/main" id="{6618F676-3995-BD53-0073-B8BE5D7A0443}"/>
            </a:ext>
            <a:ext uri="{147F2762-F138-4A5C-976F-8EAC2B608ADB}">
              <a16:predDERef xmlns:a16="http://schemas.microsoft.com/office/drawing/2014/main" pred="{006F606E-37D3-DCB3-306D-13550BD7F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13606</xdr:colOff>
      <xdr:row>161</xdr:row>
      <xdr:rowOff>159884</xdr:rowOff>
    </xdr:from>
    <xdr:to>
      <xdr:col>22</xdr:col>
      <xdr:colOff>208870</xdr:colOff>
      <xdr:row>182</xdr:row>
      <xdr:rowOff>174172</xdr:rowOff>
    </xdr:to>
    <xdr:graphicFrame macro="">
      <xdr:nvGraphicFramePr>
        <xdr:cNvPr id="8" name="Chart 7">
          <a:extLst>
            <a:ext uri="{FF2B5EF4-FFF2-40B4-BE49-F238E27FC236}">
              <a16:creationId xmlns:a16="http://schemas.microsoft.com/office/drawing/2014/main" id="{F1AF056D-315B-8ACA-9BA3-5D3320045CC9}"/>
            </a:ext>
            <a:ext uri="{147F2762-F138-4A5C-976F-8EAC2B608ADB}">
              <a16:predDERef xmlns:a16="http://schemas.microsoft.com/office/drawing/2014/main" pred="{6618F676-3995-BD53-0073-B8BE5D7A0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428624</xdr:colOff>
      <xdr:row>162</xdr:row>
      <xdr:rowOff>46945</xdr:rowOff>
    </xdr:from>
    <xdr:to>
      <xdr:col>32</xdr:col>
      <xdr:colOff>471486</xdr:colOff>
      <xdr:row>184</xdr:row>
      <xdr:rowOff>131990</xdr:rowOff>
    </xdr:to>
    <xdr:graphicFrame macro="">
      <xdr:nvGraphicFramePr>
        <xdr:cNvPr id="9" name="Chart 8">
          <a:extLst>
            <a:ext uri="{FF2B5EF4-FFF2-40B4-BE49-F238E27FC236}">
              <a16:creationId xmlns:a16="http://schemas.microsoft.com/office/drawing/2014/main" id="{993D5811-7B6E-1F32-55D8-681CAECCB3A1}"/>
            </a:ext>
            <a:ext uri="{147F2762-F138-4A5C-976F-8EAC2B608ADB}">
              <a16:predDERef xmlns:a16="http://schemas.microsoft.com/office/drawing/2014/main" pred="{F1AF056D-315B-8ACA-9BA3-5D3320045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407535</xdr:colOff>
      <xdr:row>161</xdr:row>
      <xdr:rowOff>199345</xdr:rowOff>
    </xdr:from>
    <xdr:to>
      <xdr:col>40</xdr:col>
      <xdr:colOff>90488</xdr:colOff>
      <xdr:row>180</xdr:row>
      <xdr:rowOff>28575</xdr:rowOff>
    </xdr:to>
    <xdr:graphicFrame macro="">
      <xdr:nvGraphicFramePr>
        <xdr:cNvPr id="10" name="Chart 9">
          <a:extLst>
            <a:ext uri="{FF2B5EF4-FFF2-40B4-BE49-F238E27FC236}">
              <a16:creationId xmlns:a16="http://schemas.microsoft.com/office/drawing/2014/main" id="{C635E2FD-1939-864C-F9DE-CA8189AE31DA}"/>
            </a:ext>
            <a:ext uri="{147F2762-F138-4A5C-976F-8EAC2B608ADB}">
              <a16:predDERef xmlns:a16="http://schemas.microsoft.com/office/drawing/2014/main" pred="{993D5811-7B6E-1F32-55D8-681CAECCB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336097</xdr:colOff>
      <xdr:row>184</xdr:row>
      <xdr:rowOff>46945</xdr:rowOff>
    </xdr:from>
    <xdr:to>
      <xdr:col>8</xdr:col>
      <xdr:colOff>569460</xdr:colOff>
      <xdr:row>202</xdr:row>
      <xdr:rowOff>118383</xdr:rowOff>
    </xdr:to>
    <xdr:graphicFrame macro="">
      <xdr:nvGraphicFramePr>
        <xdr:cNvPr id="11" name="Chart 10">
          <a:extLst>
            <a:ext uri="{FF2B5EF4-FFF2-40B4-BE49-F238E27FC236}">
              <a16:creationId xmlns:a16="http://schemas.microsoft.com/office/drawing/2014/main" id="{7038B19C-9078-AF85-45E6-B52D71553D36}"/>
            </a:ext>
            <a:ext uri="{147F2762-F138-4A5C-976F-8EAC2B608ADB}">
              <a16:predDERef xmlns:a16="http://schemas.microsoft.com/office/drawing/2014/main" pred="{C635E2FD-1939-864C-F9DE-CA8189AE3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193221</xdr:colOff>
      <xdr:row>184</xdr:row>
      <xdr:rowOff>87086</xdr:rowOff>
    </xdr:from>
    <xdr:to>
      <xdr:col>17</xdr:col>
      <xdr:colOff>166689</xdr:colOff>
      <xdr:row>204</xdr:row>
      <xdr:rowOff>186418</xdr:rowOff>
    </xdr:to>
    <xdr:graphicFrame macro="">
      <xdr:nvGraphicFramePr>
        <xdr:cNvPr id="12" name="Chart 11">
          <a:extLst>
            <a:ext uri="{FF2B5EF4-FFF2-40B4-BE49-F238E27FC236}">
              <a16:creationId xmlns:a16="http://schemas.microsoft.com/office/drawing/2014/main" id="{6DE32C1B-EB95-7614-7FAC-257E8F0B4567}"/>
            </a:ext>
            <a:ext uri="{147F2762-F138-4A5C-976F-8EAC2B608ADB}">
              <a16:predDERef xmlns:a16="http://schemas.microsoft.com/office/drawing/2014/main" pred="{7038B19C-9078-AF85-45E6-B52D71553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564697</xdr:colOff>
      <xdr:row>186</xdr:row>
      <xdr:rowOff>125186</xdr:rowOff>
    </xdr:from>
    <xdr:to>
      <xdr:col>26</xdr:col>
      <xdr:colOff>261939</xdr:colOff>
      <xdr:row>204</xdr:row>
      <xdr:rowOff>195944</xdr:rowOff>
    </xdr:to>
    <xdr:graphicFrame macro="">
      <xdr:nvGraphicFramePr>
        <xdr:cNvPr id="13" name="Chart 12">
          <a:extLst>
            <a:ext uri="{FF2B5EF4-FFF2-40B4-BE49-F238E27FC236}">
              <a16:creationId xmlns:a16="http://schemas.microsoft.com/office/drawing/2014/main" id="{0586EBA8-8D5F-C53E-C165-B88AC1697A86}"/>
            </a:ext>
            <a:ext uri="{147F2762-F138-4A5C-976F-8EAC2B608ADB}">
              <a16:predDERef xmlns:a16="http://schemas.microsoft.com/office/drawing/2014/main" pred="{6DE32C1B-EB95-7614-7FAC-257E8F0B4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131988</xdr:colOff>
      <xdr:row>187</xdr:row>
      <xdr:rowOff>202065</xdr:rowOff>
    </xdr:from>
    <xdr:to>
      <xdr:col>35</xdr:col>
      <xdr:colOff>320448</xdr:colOff>
      <xdr:row>203</xdr:row>
      <xdr:rowOff>187779</xdr:rowOff>
    </xdr:to>
    <xdr:graphicFrame macro="">
      <xdr:nvGraphicFramePr>
        <xdr:cNvPr id="14" name="Chart 13">
          <a:extLst>
            <a:ext uri="{FF2B5EF4-FFF2-40B4-BE49-F238E27FC236}">
              <a16:creationId xmlns:a16="http://schemas.microsoft.com/office/drawing/2014/main" id="{86BF6D3B-1333-3C90-27ED-52722C56D668}"/>
            </a:ext>
            <a:ext uri="{147F2762-F138-4A5C-976F-8EAC2B608ADB}">
              <a16:predDERef xmlns:a16="http://schemas.microsoft.com/office/drawing/2014/main" pred="{0586EBA8-8D5F-C53E-C165-B88AC1697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551089</xdr:colOff>
      <xdr:row>185</xdr:row>
      <xdr:rowOff>76201</xdr:rowOff>
    </xdr:from>
    <xdr:to>
      <xdr:col>43</xdr:col>
      <xdr:colOff>517753</xdr:colOff>
      <xdr:row>205</xdr:row>
      <xdr:rowOff>95250</xdr:rowOff>
    </xdr:to>
    <xdr:graphicFrame macro="">
      <xdr:nvGraphicFramePr>
        <xdr:cNvPr id="15" name="Chart 14">
          <a:extLst>
            <a:ext uri="{FF2B5EF4-FFF2-40B4-BE49-F238E27FC236}">
              <a16:creationId xmlns:a16="http://schemas.microsoft.com/office/drawing/2014/main" id="{0871DF6F-6DE5-A7FC-8BDC-912E5499CA30}"/>
            </a:ext>
            <a:ext uri="{147F2762-F138-4A5C-976F-8EAC2B608ADB}">
              <a16:predDERef xmlns:a16="http://schemas.microsoft.com/office/drawing/2014/main" pred="{86BF6D3B-1333-3C90-27ED-52722C56D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366032</xdr:colOff>
      <xdr:row>207</xdr:row>
      <xdr:rowOff>72798</xdr:rowOff>
    </xdr:from>
    <xdr:to>
      <xdr:col>8</xdr:col>
      <xdr:colOff>61232</xdr:colOff>
      <xdr:row>220</xdr:row>
      <xdr:rowOff>91849</xdr:rowOff>
    </xdr:to>
    <xdr:graphicFrame macro="">
      <xdr:nvGraphicFramePr>
        <xdr:cNvPr id="16" name="Chart 15">
          <a:extLst>
            <a:ext uri="{FF2B5EF4-FFF2-40B4-BE49-F238E27FC236}">
              <a16:creationId xmlns:a16="http://schemas.microsoft.com/office/drawing/2014/main" id="{87D23E54-67F0-74E9-6C44-E79F7E93E893}"/>
            </a:ext>
            <a:ext uri="{147F2762-F138-4A5C-976F-8EAC2B608ADB}">
              <a16:predDERef xmlns:a16="http://schemas.microsoft.com/office/drawing/2014/main" pred="{0871DF6F-6DE5-A7FC-8BDC-912E5499C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138113</xdr:colOff>
      <xdr:row>207</xdr:row>
      <xdr:rowOff>123145</xdr:rowOff>
    </xdr:from>
    <xdr:to>
      <xdr:col>22</xdr:col>
      <xdr:colOff>376239</xdr:colOff>
      <xdr:row>219</xdr:row>
      <xdr:rowOff>122466</xdr:rowOff>
    </xdr:to>
    <xdr:graphicFrame macro="">
      <xdr:nvGraphicFramePr>
        <xdr:cNvPr id="17" name="Chart 16">
          <a:extLst>
            <a:ext uri="{FF2B5EF4-FFF2-40B4-BE49-F238E27FC236}">
              <a16:creationId xmlns:a16="http://schemas.microsoft.com/office/drawing/2014/main" id="{B810CAA5-D50E-BA66-7BE8-5A51D99A0A3C}"/>
            </a:ext>
            <a:ext uri="{147F2762-F138-4A5C-976F-8EAC2B608ADB}">
              <a16:predDERef xmlns:a16="http://schemas.microsoft.com/office/drawing/2014/main" pred="{87D23E54-67F0-74E9-6C44-E79F7E93E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221795</xdr:colOff>
      <xdr:row>206</xdr:row>
      <xdr:rowOff>143555</xdr:rowOff>
    </xdr:from>
    <xdr:to>
      <xdr:col>30</xdr:col>
      <xdr:colOff>526595</xdr:colOff>
      <xdr:row>219</xdr:row>
      <xdr:rowOff>162605</xdr:rowOff>
    </xdr:to>
    <xdr:graphicFrame macro="">
      <xdr:nvGraphicFramePr>
        <xdr:cNvPr id="18" name="Chart 17">
          <a:extLst>
            <a:ext uri="{FF2B5EF4-FFF2-40B4-BE49-F238E27FC236}">
              <a16:creationId xmlns:a16="http://schemas.microsoft.com/office/drawing/2014/main" id="{5333518D-C522-5D5C-A483-45350AD80C48}"/>
            </a:ext>
            <a:ext uri="{147F2762-F138-4A5C-976F-8EAC2B608ADB}">
              <a16:predDERef xmlns:a16="http://schemas.microsoft.com/office/drawing/2014/main" pred="{B810CAA5-D50E-BA66-7BE8-5A51D99A0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190500</xdr:colOff>
      <xdr:row>207</xdr:row>
      <xdr:rowOff>97291</xdr:rowOff>
    </xdr:from>
    <xdr:to>
      <xdr:col>38</xdr:col>
      <xdr:colOff>495300</xdr:colOff>
      <xdr:row>220</xdr:row>
      <xdr:rowOff>116342</xdr:rowOff>
    </xdr:to>
    <xdr:graphicFrame macro="">
      <xdr:nvGraphicFramePr>
        <xdr:cNvPr id="19" name="Chart 18">
          <a:extLst>
            <a:ext uri="{FF2B5EF4-FFF2-40B4-BE49-F238E27FC236}">
              <a16:creationId xmlns:a16="http://schemas.microsoft.com/office/drawing/2014/main" id="{CD3D88CF-8924-708B-3293-E465C0C02D3A}"/>
            </a:ext>
            <a:ext uri="{147F2762-F138-4A5C-976F-8EAC2B608ADB}">
              <a16:predDERef xmlns:a16="http://schemas.microsoft.com/office/drawing/2014/main" pred="{5333518D-C522-5D5C-A483-45350AD80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39</xdr:col>
      <xdr:colOff>110218</xdr:colOff>
      <xdr:row>207</xdr:row>
      <xdr:rowOff>150359</xdr:rowOff>
    </xdr:from>
    <xdr:to>
      <xdr:col>46</xdr:col>
      <xdr:colOff>415018</xdr:colOff>
      <xdr:row>220</xdr:row>
      <xdr:rowOff>163967</xdr:rowOff>
    </xdr:to>
    <xdr:graphicFrame macro="">
      <xdr:nvGraphicFramePr>
        <xdr:cNvPr id="20" name="Chart 19">
          <a:extLst>
            <a:ext uri="{FF2B5EF4-FFF2-40B4-BE49-F238E27FC236}">
              <a16:creationId xmlns:a16="http://schemas.microsoft.com/office/drawing/2014/main" id="{45F4AAF4-C9F5-3E0E-0C90-50E9A45CA90F}"/>
            </a:ext>
            <a:ext uri="{147F2762-F138-4A5C-976F-8EAC2B608ADB}">
              <a16:predDERef xmlns:a16="http://schemas.microsoft.com/office/drawing/2014/main" pred="{CD3D88CF-8924-708B-3293-E465C0C02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36740</xdr:colOff>
      <xdr:row>222</xdr:row>
      <xdr:rowOff>45584</xdr:rowOff>
    </xdr:from>
    <xdr:to>
      <xdr:col>8</xdr:col>
      <xdr:colOff>341540</xdr:colOff>
      <xdr:row>235</xdr:row>
      <xdr:rowOff>64634</xdr:rowOff>
    </xdr:to>
    <xdr:graphicFrame macro="">
      <xdr:nvGraphicFramePr>
        <xdr:cNvPr id="21" name="Chart 20">
          <a:extLst>
            <a:ext uri="{FF2B5EF4-FFF2-40B4-BE49-F238E27FC236}">
              <a16:creationId xmlns:a16="http://schemas.microsoft.com/office/drawing/2014/main" id="{5BA1B649-5A4E-6221-D5D9-74D32D4501DB}"/>
            </a:ext>
            <a:ext uri="{147F2762-F138-4A5C-976F-8EAC2B608ADB}">
              <a16:predDERef xmlns:a16="http://schemas.microsoft.com/office/drawing/2014/main" pred="{45F4AAF4-C9F5-3E0E-0C90-50E9A45CA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325892</xdr:colOff>
      <xdr:row>206</xdr:row>
      <xdr:rowOff>151720</xdr:rowOff>
    </xdr:from>
    <xdr:to>
      <xdr:col>16</xdr:col>
      <xdr:colOff>21091</xdr:colOff>
      <xdr:row>219</xdr:row>
      <xdr:rowOff>170769</xdr:rowOff>
    </xdr:to>
    <xdr:graphicFrame macro="">
      <xdr:nvGraphicFramePr>
        <xdr:cNvPr id="22" name="Chart 21">
          <a:extLst>
            <a:ext uri="{FF2B5EF4-FFF2-40B4-BE49-F238E27FC236}">
              <a16:creationId xmlns:a16="http://schemas.microsoft.com/office/drawing/2014/main" id="{D573CB4E-E200-C6AA-D281-A51A4BA2EB84}"/>
            </a:ext>
            <a:ext uri="{147F2762-F138-4A5C-976F-8EAC2B608ADB}">
              <a16:predDERef xmlns:a16="http://schemas.microsoft.com/office/drawing/2014/main" pred="{5BA1B649-5A4E-6221-D5D9-74D32D450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48</xdr:col>
      <xdr:colOff>517071</xdr:colOff>
      <xdr:row>1</xdr:row>
      <xdr:rowOff>27214</xdr:rowOff>
    </xdr:from>
    <xdr:to>
      <xdr:col>52</xdr:col>
      <xdr:colOff>563336</xdr:colOff>
      <xdr:row>17</xdr:row>
      <xdr:rowOff>66675</xdr:rowOff>
    </xdr:to>
    <xdr:sp macro="" textlink="">
      <xdr:nvSpPr>
        <xdr:cNvPr id="3" name="TextBox 2">
          <a:extLst>
            <a:ext uri="{FF2B5EF4-FFF2-40B4-BE49-F238E27FC236}">
              <a16:creationId xmlns:a16="http://schemas.microsoft.com/office/drawing/2014/main" id="{4FFCE4C8-A3CF-4CC4-8D5B-F7C9FF14823D}"/>
            </a:ext>
          </a:extLst>
        </xdr:cNvPr>
        <xdr:cNvSpPr txBox="1"/>
      </xdr:nvSpPr>
      <xdr:spPr>
        <a:xfrm>
          <a:off x="29777871" y="236764"/>
          <a:ext cx="2484665" cy="3392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sheet,</a:t>
          </a:r>
          <a:r>
            <a:rPr lang="en-US" sz="1100" baseline="0"/>
            <a:t> we calculated the mean number of discomfort days (the number of days during which a certain index indicates hot, very hot or sweltering sensation for more than 8 consecutif hours), and for each city averaged over the summer months (May to September) for each year. The analysis is repeated for every disomfort index and the results are shown in circular plots where each angle corresponds to a year. At each year, the further the point is from the center, the more the number of discomfort days is (the nb of discomofr days is represented in the vertical axis). Each circle correspond to a city and each line color corresponds to a thermal comfort index.</a:t>
          </a:r>
        </a:p>
        <a:p>
          <a:r>
            <a:rPr lang="en-US" sz="1100" baseline="0"/>
            <a:t>This sheet was done for the old cities!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336096</xdr:colOff>
      <xdr:row>170</xdr:row>
      <xdr:rowOff>197305</xdr:rowOff>
    </xdr:from>
    <xdr:to>
      <xdr:col>15</xdr:col>
      <xdr:colOff>19050</xdr:colOff>
      <xdr:row>205</xdr:row>
      <xdr:rowOff>145598</xdr:rowOff>
    </xdr:to>
    <xdr:graphicFrame macro="">
      <xdr:nvGraphicFramePr>
        <xdr:cNvPr id="2" name="Chart 1">
          <a:extLst>
            <a:ext uri="{FF2B5EF4-FFF2-40B4-BE49-F238E27FC236}">
              <a16:creationId xmlns:a16="http://schemas.microsoft.com/office/drawing/2014/main" id="{B61CF270-C27D-4BB7-813F-6BB91FDBA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213633</xdr:colOff>
      <xdr:row>171</xdr:row>
      <xdr:rowOff>44904</xdr:rowOff>
    </xdr:from>
    <xdr:to>
      <xdr:col>28</xdr:col>
      <xdr:colOff>397329</xdr:colOff>
      <xdr:row>196</xdr:row>
      <xdr:rowOff>140154</xdr:rowOff>
    </xdr:to>
    <xdr:graphicFrame macro="">
      <xdr:nvGraphicFramePr>
        <xdr:cNvPr id="3" name="Chart 2">
          <a:extLst>
            <a:ext uri="{FF2B5EF4-FFF2-40B4-BE49-F238E27FC236}">
              <a16:creationId xmlns:a16="http://schemas.microsoft.com/office/drawing/2014/main" id="{6E866BE2-21B2-4D91-A5C1-A1EACFFAA789}"/>
            </a:ext>
            <a:ext uri="{147F2762-F138-4A5C-976F-8EAC2B608ADB}">
              <a16:predDERef xmlns:a16="http://schemas.microsoft.com/office/drawing/2014/main" pred="{B61CF270-C27D-4BB7-813F-6BB91FDBA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444953</xdr:colOff>
      <xdr:row>142</xdr:row>
      <xdr:rowOff>43544</xdr:rowOff>
    </xdr:from>
    <xdr:to>
      <xdr:col>24</xdr:col>
      <xdr:colOff>587829</xdr:colOff>
      <xdr:row>168</xdr:row>
      <xdr:rowOff>152401</xdr:rowOff>
    </xdr:to>
    <xdr:graphicFrame macro="">
      <xdr:nvGraphicFramePr>
        <xdr:cNvPr id="4" name="Chart 3">
          <a:extLst>
            <a:ext uri="{FF2B5EF4-FFF2-40B4-BE49-F238E27FC236}">
              <a16:creationId xmlns:a16="http://schemas.microsoft.com/office/drawing/2014/main" id="{6E2CDB49-D67D-4C4D-8C81-78AFB8EC034C}"/>
            </a:ext>
            <a:ext uri="{147F2762-F138-4A5C-976F-8EAC2B608ADB}">
              <a16:predDERef xmlns:a16="http://schemas.microsoft.com/office/drawing/2014/main" pred="{6E866BE2-21B2-4D91-A5C1-A1EACFFAA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423181</xdr:colOff>
      <xdr:row>141</xdr:row>
      <xdr:rowOff>87087</xdr:rowOff>
    </xdr:from>
    <xdr:to>
      <xdr:col>37</xdr:col>
      <xdr:colOff>10885</xdr:colOff>
      <xdr:row>167</xdr:row>
      <xdr:rowOff>172811</xdr:rowOff>
    </xdr:to>
    <xdr:graphicFrame macro="">
      <xdr:nvGraphicFramePr>
        <xdr:cNvPr id="5" name="Chart 4">
          <a:extLst>
            <a:ext uri="{FF2B5EF4-FFF2-40B4-BE49-F238E27FC236}">
              <a16:creationId xmlns:a16="http://schemas.microsoft.com/office/drawing/2014/main" id="{20814CBA-323D-41D1-BF11-5B92D29CC7AB}"/>
            </a:ext>
            <a:ext uri="{147F2762-F138-4A5C-976F-8EAC2B608ADB}">
              <a16:predDERef xmlns:a16="http://schemas.microsoft.com/office/drawing/2014/main" pred="{6E2CDB49-D67D-4C4D-8C81-78AFB8EC0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518432</xdr:colOff>
      <xdr:row>142</xdr:row>
      <xdr:rowOff>9526</xdr:rowOff>
    </xdr:from>
    <xdr:to>
      <xdr:col>13</xdr:col>
      <xdr:colOff>39460</xdr:colOff>
      <xdr:row>169</xdr:row>
      <xdr:rowOff>1</xdr:rowOff>
    </xdr:to>
    <xdr:graphicFrame macro="">
      <xdr:nvGraphicFramePr>
        <xdr:cNvPr id="6" name="Chart 5">
          <a:extLst>
            <a:ext uri="{FF2B5EF4-FFF2-40B4-BE49-F238E27FC236}">
              <a16:creationId xmlns:a16="http://schemas.microsoft.com/office/drawing/2014/main" id="{15F9B533-1B27-4008-83CD-E270ECA4A059}"/>
            </a:ext>
            <a:ext uri="{147F2762-F138-4A5C-976F-8EAC2B608ADB}">
              <a16:predDERef xmlns:a16="http://schemas.microsoft.com/office/drawing/2014/main" pred="{20814CBA-323D-41D1-BF11-5B92D29CC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87085</xdr:colOff>
      <xdr:row>168</xdr:row>
      <xdr:rowOff>58512</xdr:rowOff>
    </xdr:from>
    <xdr:to>
      <xdr:col>52</xdr:col>
      <xdr:colOff>308882</xdr:colOff>
      <xdr:row>194</xdr:row>
      <xdr:rowOff>1361</xdr:rowOff>
    </xdr:to>
    <xdr:graphicFrame macro="">
      <xdr:nvGraphicFramePr>
        <xdr:cNvPr id="7" name="Chart 6">
          <a:extLst>
            <a:ext uri="{FF2B5EF4-FFF2-40B4-BE49-F238E27FC236}">
              <a16:creationId xmlns:a16="http://schemas.microsoft.com/office/drawing/2014/main" id="{8D553014-A661-40C2-8C1D-56BF182F47F1}"/>
            </a:ext>
            <a:ext uri="{147F2762-F138-4A5C-976F-8EAC2B608ADB}">
              <a16:predDERef xmlns:a16="http://schemas.microsoft.com/office/drawing/2014/main" pred="{15F9B533-1B27-4008-83CD-E270ECA4A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300717</xdr:colOff>
      <xdr:row>141</xdr:row>
      <xdr:rowOff>80283</xdr:rowOff>
    </xdr:from>
    <xdr:to>
      <xdr:col>48</xdr:col>
      <xdr:colOff>512989</xdr:colOff>
      <xdr:row>166</xdr:row>
      <xdr:rowOff>122465</xdr:rowOff>
    </xdr:to>
    <xdr:graphicFrame macro="">
      <xdr:nvGraphicFramePr>
        <xdr:cNvPr id="8" name="Chart 7">
          <a:extLst>
            <a:ext uri="{FF2B5EF4-FFF2-40B4-BE49-F238E27FC236}">
              <a16:creationId xmlns:a16="http://schemas.microsoft.com/office/drawing/2014/main" id="{8A1F0F08-646D-4E33-BD4F-32DFD567F6A1}"/>
            </a:ext>
            <a:ext uri="{147F2762-F138-4A5C-976F-8EAC2B608ADB}">
              <a16:predDERef xmlns:a16="http://schemas.microsoft.com/office/drawing/2014/main" pred="{8D553014-A661-40C2-8C1D-56BF182F4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296636</xdr:colOff>
      <xdr:row>206</xdr:row>
      <xdr:rowOff>189140</xdr:rowOff>
    </xdr:from>
    <xdr:to>
      <xdr:col>10</xdr:col>
      <xdr:colOff>506186</xdr:colOff>
      <xdr:row>233</xdr:row>
      <xdr:rowOff>51708</xdr:rowOff>
    </xdr:to>
    <xdr:graphicFrame macro="">
      <xdr:nvGraphicFramePr>
        <xdr:cNvPr id="9" name="Chart 8">
          <a:extLst>
            <a:ext uri="{FF2B5EF4-FFF2-40B4-BE49-F238E27FC236}">
              <a16:creationId xmlns:a16="http://schemas.microsoft.com/office/drawing/2014/main" id="{4083F629-E703-452C-B4C2-9B9DFBFB8921}"/>
            </a:ext>
            <a:ext uri="{147F2762-F138-4A5C-976F-8EAC2B608ADB}">
              <a16:predDERef xmlns:a16="http://schemas.microsoft.com/office/drawing/2014/main" pred="{8A1F0F08-646D-4E33-BD4F-32DFD567F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153761</xdr:colOff>
      <xdr:row>234</xdr:row>
      <xdr:rowOff>46266</xdr:rowOff>
    </xdr:from>
    <xdr:to>
      <xdr:col>11</xdr:col>
      <xdr:colOff>518432</xdr:colOff>
      <xdr:row>259</xdr:row>
      <xdr:rowOff>136073</xdr:rowOff>
    </xdr:to>
    <xdr:graphicFrame macro="">
      <xdr:nvGraphicFramePr>
        <xdr:cNvPr id="10" name="Chart 9">
          <a:extLst>
            <a:ext uri="{FF2B5EF4-FFF2-40B4-BE49-F238E27FC236}">
              <a16:creationId xmlns:a16="http://schemas.microsoft.com/office/drawing/2014/main" id="{7CCBF566-E4FD-4DA8-90A7-5E87B5F01752}"/>
            </a:ext>
            <a:ext uri="{147F2762-F138-4A5C-976F-8EAC2B608ADB}">
              <a16:predDERef xmlns:a16="http://schemas.microsoft.com/office/drawing/2014/main" pred="{4083F629-E703-452C-B4C2-9B9DFBFB8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69396</xdr:colOff>
      <xdr:row>206</xdr:row>
      <xdr:rowOff>118384</xdr:rowOff>
    </xdr:from>
    <xdr:to>
      <xdr:col>21</xdr:col>
      <xdr:colOff>234043</xdr:colOff>
      <xdr:row>232</xdr:row>
      <xdr:rowOff>137434</xdr:rowOff>
    </xdr:to>
    <xdr:graphicFrame macro="">
      <xdr:nvGraphicFramePr>
        <xdr:cNvPr id="11" name="Chart 10">
          <a:extLst>
            <a:ext uri="{FF2B5EF4-FFF2-40B4-BE49-F238E27FC236}">
              <a16:creationId xmlns:a16="http://schemas.microsoft.com/office/drawing/2014/main" id="{0A337B4E-FBA5-431F-BA29-9A46A9DAECA1}"/>
            </a:ext>
            <a:ext uri="{147F2762-F138-4A5C-976F-8EAC2B608ADB}">
              <a16:predDERef xmlns:a16="http://schemas.microsoft.com/office/drawing/2014/main" pred="{7CCBF566-E4FD-4DA8-90A7-5E87B5F01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504825</xdr:colOff>
      <xdr:row>170</xdr:row>
      <xdr:rowOff>50349</xdr:rowOff>
    </xdr:from>
    <xdr:to>
      <xdr:col>39</xdr:col>
      <xdr:colOff>276225</xdr:colOff>
      <xdr:row>194</xdr:row>
      <xdr:rowOff>117023</xdr:rowOff>
    </xdr:to>
    <xdr:graphicFrame macro="">
      <xdr:nvGraphicFramePr>
        <xdr:cNvPr id="12" name="Chart 11">
          <a:extLst>
            <a:ext uri="{FF2B5EF4-FFF2-40B4-BE49-F238E27FC236}">
              <a16:creationId xmlns:a16="http://schemas.microsoft.com/office/drawing/2014/main" id="{BE9C5A6B-6093-4C32-9AA6-B921F40AC3AC}"/>
            </a:ext>
            <a:ext uri="{147F2762-F138-4A5C-976F-8EAC2B608ADB}">
              <a16:predDERef xmlns:a16="http://schemas.microsoft.com/office/drawing/2014/main" pred="{0A337B4E-FBA5-431F-BA29-9A46A9DA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548368</xdr:colOff>
      <xdr:row>198</xdr:row>
      <xdr:rowOff>28576</xdr:rowOff>
    </xdr:from>
    <xdr:to>
      <xdr:col>33</xdr:col>
      <xdr:colOff>548368</xdr:colOff>
      <xdr:row>222</xdr:row>
      <xdr:rowOff>133350</xdr:rowOff>
    </xdr:to>
    <xdr:graphicFrame macro="">
      <xdr:nvGraphicFramePr>
        <xdr:cNvPr id="13" name="Chart 12">
          <a:extLst>
            <a:ext uri="{FF2B5EF4-FFF2-40B4-BE49-F238E27FC236}">
              <a16:creationId xmlns:a16="http://schemas.microsoft.com/office/drawing/2014/main" id="{70728155-D889-4D7A-B1AE-401E71848CC9}"/>
            </a:ext>
            <a:ext uri="{147F2762-F138-4A5C-976F-8EAC2B608ADB}">
              <a16:predDERef xmlns:a16="http://schemas.microsoft.com/office/drawing/2014/main" pred="{BE9C5A6B-6093-4C32-9AA6-B921F40AC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289832</xdr:colOff>
      <xdr:row>195</xdr:row>
      <xdr:rowOff>108858</xdr:rowOff>
    </xdr:from>
    <xdr:to>
      <xdr:col>44</xdr:col>
      <xdr:colOff>375557</xdr:colOff>
      <xdr:row>219</xdr:row>
      <xdr:rowOff>194583</xdr:rowOff>
    </xdr:to>
    <xdr:graphicFrame macro="">
      <xdr:nvGraphicFramePr>
        <xdr:cNvPr id="14" name="Chart 13">
          <a:extLst>
            <a:ext uri="{FF2B5EF4-FFF2-40B4-BE49-F238E27FC236}">
              <a16:creationId xmlns:a16="http://schemas.microsoft.com/office/drawing/2014/main" id="{4D0FAA12-57E6-48D5-B87C-69CD20EAF615}"/>
            </a:ext>
            <a:ext uri="{147F2762-F138-4A5C-976F-8EAC2B608ADB}">
              <a16:predDERef xmlns:a16="http://schemas.microsoft.com/office/drawing/2014/main" pred="{70728155-D889-4D7A-B1AE-401E71848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194583</xdr:colOff>
      <xdr:row>223</xdr:row>
      <xdr:rowOff>182336</xdr:rowOff>
    </xdr:from>
    <xdr:to>
      <xdr:col>37</xdr:col>
      <xdr:colOff>4082</xdr:colOff>
      <xdr:row>250</xdr:row>
      <xdr:rowOff>44904</xdr:rowOff>
    </xdr:to>
    <xdr:graphicFrame macro="">
      <xdr:nvGraphicFramePr>
        <xdr:cNvPr id="15" name="Chart 14">
          <a:extLst>
            <a:ext uri="{FF2B5EF4-FFF2-40B4-BE49-F238E27FC236}">
              <a16:creationId xmlns:a16="http://schemas.microsoft.com/office/drawing/2014/main" id="{A031B074-7C50-4648-A264-1C9A7E2CA715}"/>
            </a:ext>
            <a:ext uri="{147F2762-F138-4A5C-976F-8EAC2B608ADB}">
              <a16:predDERef xmlns:a16="http://schemas.microsoft.com/office/drawing/2014/main" pred="{4D0FAA12-57E6-48D5-B87C-69CD20EAF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37</xdr:col>
      <xdr:colOff>408214</xdr:colOff>
      <xdr:row>220</xdr:row>
      <xdr:rowOff>170090</xdr:rowOff>
    </xdr:from>
    <xdr:to>
      <xdr:col>51</xdr:col>
      <xdr:colOff>43543</xdr:colOff>
      <xdr:row>245</xdr:row>
      <xdr:rowOff>70758</xdr:rowOff>
    </xdr:to>
    <xdr:graphicFrame macro="">
      <xdr:nvGraphicFramePr>
        <xdr:cNvPr id="16" name="Chart 15">
          <a:extLst>
            <a:ext uri="{FF2B5EF4-FFF2-40B4-BE49-F238E27FC236}">
              <a16:creationId xmlns:a16="http://schemas.microsoft.com/office/drawing/2014/main" id="{3D46A500-05B6-4D89-811E-F84A542C6995}"/>
            </a:ext>
            <a:ext uri="{147F2762-F138-4A5C-976F-8EAC2B608ADB}">
              <a16:predDERef xmlns:a16="http://schemas.microsoft.com/office/drawing/2014/main" pred="{A031B074-7C50-4648-A264-1C9A7E2CA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597353</xdr:colOff>
      <xdr:row>263</xdr:row>
      <xdr:rowOff>34019</xdr:rowOff>
    </xdr:from>
    <xdr:to>
      <xdr:col>15</xdr:col>
      <xdr:colOff>308882</xdr:colOff>
      <xdr:row>288</xdr:row>
      <xdr:rowOff>200027</xdr:rowOff>
    </xdr:to>
    <xdr:graphicFrame macro="">
      <xdr:nvGraphicFramePr>
        <xdr:cNvPr id="17" name="Chart 16">
          <a:extLst>
            <a:ext uri="{FF2B5EF4-FFF2-40B4-BE49-F238E27FC236}">
              <a16:creationId xmlns:a16="http://schemas.microsoft.com/office/drawing/2014/main" id="{930C9272-0DAA-4A48-9A58-7813483F2141}"/>
            </a:ext>
            <a:ext uri="{147F2762-F138-4A5C-976F-8EAC2B608ADB}">
              <a16:predDERef xmlns:a16="http://schemas.microsoft.com/office/drawing/2014/main" pred="{3D46A500-05B6-4D89-811E-F84A542C6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570139</xdr:colOff>
      <xdr:row>251</xdr:row>
      <xdr:rowOff>47626</xdr:rowOff>
    </xdr:from>
    <xdr:to>
      <xdr:col>29</xdr:col>
      <xdr:colOff>579664</xdr:colOff>
      <xdr:row>275</xdr:row>
      <xdr:rowOff>152402</xdr:rowOff>
    </xdr:to>
    <xdr:graphicFrame macro="">
      <xdr:nvGraphicFramePr>
        <xdr:cNvPr id="19" name="Chart 18">
          <a:extLst>
            <a:ext uri="{FF2B5EF4-FFF2-40B4-BE49-F238E27FC236}">
              <a16:creationId xmlns:a16="http://schemas.microsoft.com/office/drawing/2014/main" id="{38D1CF8B-0083-4787-A329-2279133CC167}"/>
            </a:ext>
            <a:ext uri="{147F2762-F138-4A5C-976F-8EAC2B608ADB}">
              <a16:predDERef xmlns:a16="http://schemas.microsoft.com/office/drawing/2014/main" pred="{930C9272-0DAA-4A48-9A58-7813483F2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227239</xdr:colOff>
      <xdr:row>251</xdr:row>
      <xdr:rowOff>9525</xdr:rowOff>
    </xdr:from>
    <xdr:to>
      <xdr:col>45</xdr:col>
      <xdr:colOff>151040</xdr:colOff>
      <xdr:row>275</xdr:row>
      <xdr:rowOff>137433</xdr:rowOff>
    </xdr:to>
    <xdr:graphicFrame macro="">
      <xdr:nvGraphicFramePr>
        <xdr:cNvPr id="21" name="Chart 20">
          <a:extLst>
            <a:ext uri="{FF2B5EF4-FFF2-40B4-BE49-F238E27FC236}">
              <a16:creationId xmlns:a16="http://schemas.microsoft.com/office/drawing/2014/main" id="{B15C3C1A-15A0-42EE-B8D0-5793C73069A7}"/>
            </a:ext>
            <a:ext uri="{147F2762-F138-4A5C-976F-8EAC2B608ADB}">
              <a16:predDERef xmlns:a16="http://schemas.microsoft.com/office/drawing/2014/main" pred="{38D1CF8B-0083-4787-A329-2279133CC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48</xdr:col>
      <xdr:colOff>557892</xdr:colOff>
      <xdr:row>3</xdr:row>
      <xdr:rowOff>81642</xdr:rowOff>
    </xdr:from>
    <xdr:to>
      <xdr:col>52</xdr:col>
      <xdr:colOff>593272</xdr:colOff>
      <xdr:row>21</xdr:row>
      <xdr:rowOff>19049</xdr:rowOff>
    </xdr:to>
    <xdr:sp macro="" textlink="">
      <xdr:nvSpPr>
        <xdr:cNvPr id="18" name="TextBox 17">
          <a:extLst>
            <a:ext uri="{FF2B5EF4-FFF2-40B4-BE49-F238E27FC236}">
              <a16:creationId xmlns:a16="http://schemas.microsoft.com/office/drawing/2014/main" id="{2CC6CF31-971B-43E2-B92A-957460E5DF1D}"/>
            </a:ext>
          </a:extLst>
        </xdr:cNvPr>
        <xdr:cNvSpPr txBox="1"/>
      </xdr:nvSpPr>
      <xdr:spPr>
        <a:xfrm>
          <a:off x="29818692" y="681717"/>
          <a:ext cx="2473780" cy="3537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sheet,</a:t>
          </a:r>
          <a:r>
            <a:rPr lang="en-US" sz="1100" baseline="0"/>
            <a:t> we calculated the mean number of discomfort hours (the number of hours during which a certain index indicates hot, very hot or sweltering sensation), and for each city averaged over the summer months (May to September) for each year. The analysis is repeated for every disomfort index and the results are shown in circular plots where each angle corresponds to a year. At each year, the further the point is from the center, the more the number of discomfort hours is (the nb of discomfort hours is represented in the vertical axis). Each circle correspond to a city and each line color corresponds to a thermal comfort index.</a:t>
          </a:r>
        </a:p>
        <a:p>
          <a:r>
            <a:rPr lang="en-US" sz="1100" baseline="0"/>
            <a:t>This sheet was done for the new cities!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29</xdr:col>
      <xdr:colOff>0</xdr:colOff>
      <xdr:row>3</xdr:row>
      <xdr:rowOff>0</xdr:rowOff>
    </xdr:from>
    <xdr:to>
      <xdr:col>33</xdr:col>
      <xdr:colOff>35380</xdr:colOff>
      <xdr:row>21</xdr:row>
      <xdr:rowOff>108857</xdr:rowOff>
    </xdr:to>
    <xdr:sp macro="" textlink="">
      <xdr:nvSpPr>
        <xdr:cNvPr id="3" name="TextBox 2">
          <a:extLst>
            <a:ext uri="{FF2B5EF4-FFF2-40B4-BE49-F238E27FC236}">
              <a16:creationId xmlns:a16="http://schemas.microsoft.com/office/drawing/2014/main" id="{C185AD55-D681-4E25-B2C9-529B535903E0}"/>
            </a:ext>
          </a:extLst>
        </xdr:cNvPr>
        <xdr:cNvSpPr txBox="1"/>
      </xdr:nvSpPr>
      <xdr:spPr>
        <a:xfrm>
          <a:off x="18326100" y="571500"/>
          <a:ext cx="2473780" cy="3537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sheet,</a:t>
          </a:r>
          <a:r>
            <a:rPr lang="en-US" sz="1100" baseline="0"/>
            <a:t> we calculated the mean number of discomfort hours (the number of hours during which a certain index indicates hot, very hot or sweltering sensation), and for each city averaged over the summer months (May to September) for each year. The analysis is repeated for every disomfort index and the results are shown in circular plots where each angle corresponds to a year. At each year, the further the point is from the center, the more the number of discomfort hours is (the nb of discomfort hours is represented in the vertical axis). Each circle correspond to a city and each line color corresponds to a thermal comfort index.</a:t>
          </a:r>
        </a:p>
        <a:p>
          <a:r>
            <a:rPr lang="en-US" sz="1100" baseline="0"/>
            <a:t>This sheet was done for the new cities!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486835</xdr:colOff>
      <xdr:row>142</xdr:row>
      <xdr:rowOff>176213</xdr:rowOff>
    </xdr:from>
    <xdr:to>
      <xdr:col>30</xdr:col>
      <xdr:colOff>29107</xdr:colOff>
      <xdr:row>156</xdr:row>
      <xdr:rowOff>31751</xdr:rowOff>
    </xdr:to>
    <xdr:graphicFrame macro="">
      <xdr:nvGraphicFramePr>
        <xdr:cNvPr id="5" name="Chart 4">
          <a:extLst>
            <a:ext uri="{FF2B5EF4-FFF2-40B4-BE49-F238E27FC236}">
              <a16:creationId xmlns:a16="http://schemas.microsoft.com/office/drawing/2014/main" id="{EC08CA7E-DE6C-13F7-749F-A38CE2D9C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378353</xdr:colOff>
      <xdr:row>156</xdr:row>
      <xdr:rowOff>168277</xdr:rowOff>
    </xdr:from>
    <xdr:to>
      <xdr:col>30</xdr:col>
      <xdr:colOff>37042</xdr:colOff>
      <xdr:row>172</xdr:row>
      <xdr:rowOff>30164</xdr:rowOff>
    </xdr:to>
    <xdr:graphicFrame macro="">
      <xdr:nvGraphicFramePr>
        <xdr:cNvPr id="6" name="Chart 5">
          <a:extLst>
            <a:ext uri="{FF2B5EF4-FFF2-40B4-BE49-F238E27FC236}">
              <a16:creationId xmlns:a16="http://schemas.microsoft.com/office/drawing/2014/main" id="{27FB2ACF-2493-1D9E-8637-ACFF596AEF49}"/>
            </a:ext>
            <a:ext uri="{147F2762-F138-4A5C-976F-8EAC2B608ADB}">
              <a16:predDERef xmlns:a16="http://schemas.microsoft.com/office/drawing/2014/main" pred="{EC08CA7E-DE6C-13F7-749F-A38CE2D9C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484187</xdr:colOff>
      <xdr:row>172</xdr:row>
      <xdr:rowOff>125942</xdr:rowOff>
    </xdr:from>
    <xdr:to>
      <xdr:col>30</xdr:col>
      <xdr:colOff>79376</xdr:colOff>
      <xdr:row>187</xdr:row>
      <xdr:rowOff>173038</xdr:rowOff>
    </xdr:to>
    <xdr:graphicFrame macro="">
      <xdr:nvGraphicFramePr>
        <xdr:cNvPr id="7" name="Chart 6">
          <a:extLst>
            <a:ext uri="{FF2B5EF4-FFF2-40B4-BE49-F238E27FC236}">
              <a16:creationId xmlns:a16="http://schemas.microsoft.com/office/drawing/2014/main" id="{46A9E7A2-B499-E962-6A19-AC89E6C5AF35}"/>
            </a:ext>
            <a:ext uri="{147F2762-F138-4A5C-976F-8EAC2B608ADB}">
              <a16:predDERef xmlns:a16="http://schemas.microsoft.com/office/drawing/2014/main" pred="{27FB2ACF-2493-1D9E-8637-ACFF596AE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489473</xdr:colOff>
      <xdr:row>188</xdr:row>
      <xdr:rowOff>91545</xdr:rowOff>
    </xdr:from>
    <xdr:to>
      <xdr:col>30</xdr:col>
      <xdr:colOff>42330</xdr:colOff>
      <xdr:row>203</xdr:row>
      <xdr:rowOff>135995</xdr:rowOff>
    </xdr:to>
    <xdr:graphicFrame macro="">
      <xdr:nvGraphicFramePr>
        <xdr:cNvPr id="8" name="Chart 7">
          <a:extLst>
            <a:ext uri="{FF2B5EF4-FFF2-40B4-BE49-F238E27FC236}">
              <a16:creationId xmlns:a16="http://schemas.microsoft.com/office/drawing/2014/main" id="{F4089356-23AE-106F-97D7-7962757E366B}"/>
            </a:ext>
            <a:ext uri="{147F2762-F138-4A5C-976F-8EAC2B608ADB}">
              <a16:predDERef xmlns:a16="http://schemas.microsoft.com/office/drawing/2014/main" pred="{46A9E7A2-B499-E962-6A19-AC89E6C5A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486832</xdr:colOff>
      <xdr:row>204</xdr:row>
      <xdr:rowOff>57148</xdr:rowOff>
    </xdr:from>
    <xdr:to>
      <xdr:col>30</xdr:col>
      <xdr:colOff>7936</xdr:colOff>
      <xdr:row>219</xdr:row>
      <xdr:rowOff>101598</xdr:rowOff>
    </xdr:to>
    <xdr:graphicFrame macro="">
      <xdr:nvGraphicFramePr>
        <xdr:cNvPr id="9" name="Chart 8">
          <a:extLst>
            <a:ext uri="{FF2B5EF4-FFF2-40B4-BE49-F238E27FC236}">
              <a16:creationId xmlns:a16="http://schemas.microsoft.com/office/drawing/2014/main" id="{55DC9CD2-54FF-6CB6-1AFC-DA0D6D6B2F81}"/>
            </a:ext>
            <a:ext uri="{147F2762-F138-4A5C-976F-8EAC2B608ADB}">
              <a16:predDERef xmlns:a16="http://schemas.microsoft.com/office/drawing/2014/main" pred="{F4089356-23AE-106F-97D7-7962757E3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460375</xdr:colOff>
      <xdr:row>220</xdr:row>
      <xdr:rowOff>41272</xdr:rowOff>
    </xdr:from>
    <xdr:to>
      <xdr:col>29</xdr:col>
      <xdr:colOff>592665</xdr:colOff>
      <xdr:row>234</xdr:row>
      <xdr:rowOff>89956</xdr:rowOff>
    </xdr:to>
    <xdr:graphicFrame macro="">
      <xdr:nvGraphicFramePr>
        <xdr:cNvPr id="10" name="Chart 9">
          <a:extLst>
            <a:ext uri="{FF2B5EF4-FFF2-40B4-BE49-F238E27FC236}">
              <a16:creationId xmlns:a16="http://schemas.microsoft.com/office/drawing/2014/main" id="{2EBAB7E7-2F5F-698D-DFD0-DCD551820710}"/>
            </a:ext>
            <a:ext uri="{147F2762-F138-4A5C-976F-8EAC2B608ADB}">
              <a16:predDERef xmlns:a16="http://schemas.microsoft.com/office/drawing/2014/main" pred="{55DC9CD2-54FF-6CB6-1AFC-DA0D6D6B2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428627</xdr:colOff>
      <xdr:row>234</xdr:row>
      <xdr:rowOff>162984</xdr:rowOff>
    </xdr:from>
    <xdr:to>
      <xdr:col>30</xdr:col>
      <xdr:colOff>2647</xdr:colOff>
      <xdr:row>250</xdr:row>
      <xdr:rowOff>24872</xdr:rowOff>
    </xdr:to>
    <xdr:graphicFrame macro="">
      <xdr:nvGraphicFramePr>
        <xdr:cNvPr id="11" name="Chart 10">
          <a:extLst>
            <a:ext uri="{FF2B5EF4-FFF2-40B4-BE49-F238E27FC236}">
              <a16:creationId xmlns:a16="http://schemas.microsoft.com/office/drawing/2014/main" id="{8E44D116-60A1-3329-774C-9DD65C360C36}"/>
            </a:ext>
            <a:ext uri="{147F2762-F138-4A5C-976F-8EAC2B608ADB}">
              <a16:predDERef xmlns:a16="http://schemas.microsoft.com/office/drawing/2014/main" pred="{2EBAB7E7-2F5F-698D-DFD0-DCD551820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420688</xdr:colOff>
      <xdr:row>250</xdr:row>
      <xdr:rowOff>170919</xdr:rowOff>
    </xdr:from>
    <xdr:to>
      <xdr:col>30</xdr:col>
      <xdr:colOff>2646</xdr:colOff>
      <xdr:row>266</xdr:row>
      <xdr:rowOff>32807</xdr:rowOff>
    </xdr:to>
    <xdr:graphicFrame macro="">
      <xdr:nvGraphicFramePr>
        <xdr:cNvPr id="12" name="Chart 11">
          <a:extLst>
            <a:ext uri="{FF2B5EF4-FFF2-40B4-BE49-F238E27FC236}">
              <a16:creationId xmlns:a16="http://schemas.microsoft.com/office/drawing/2014/main" id="{C8D24409-D58F-B6BA-4CE3-A426CDE1FF22}"/>
            </a:ext>
            <a:ext uri="{147F2762-F138-4A5C-976F-8EAC2B608ADB}">
              <a16:predDERef xmlns:a16="http://schemas.microsoft.com/office/drawing/2014/main" pred="{8E44D116-60A1-3329-774C-9DD65C360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468313</xdr:colOff>
      <xdr:row>267</xdr:row>
      <xdr:rowOff>51858</xdr:rowOff>
    </xdr:from>
    <xdr:to>
      <xdr:col>30</xdr:col>
      <xdr:colOff>23814</xdr:colOff>
      <xdr:row>282</xdr:row>
      <xdr:rowOff>96309</xdr:rowOff>
    </xdr:to>
    <xdr:graphicFrame macro="">
      <xdr:nvGraphicFramePr>
        <xdr:cNvPr id="13" name="Chart 12">
          <a:extLst>
            <a:ext uri="{FF2B5EF4-FFF2-40B4-BE49-F238E27FC236}">
              <a16:creationId xmlns:a16="http://schemas.microsoft.com/office/drawing/2014/main" id="{E2F1EED5-2C65-C5F5-778B-157CB8DB41F6}"/>
            </a:ext>
            <a:ext uri="{147F2762-F138-4A5C-976F-8EAC2B608ADB}">
              <a16:predDERef xmlns:a16="http://schemas.microsoft.com/office/drawing/2014/main" pred="{C8D24409-D58F-B6BA-4CE3-A426CDE1F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412750</xdr:colOff>
      <xdr:row>283</xdr:row>
      <xdr:rowOff>25400</xdr:rowOff>
    </xdr:from>
    <xdr:to>
      <xdr:col>30</xdr:col>
      <xdr:colOff>52917</xdr:colOff>
      <xdr:row>298</xdr:row>
      <xdr:rowOff>69851</xdr:rowOff>
    </xdr:to>
    <xdr:graphicFrame macro="">
      <xdr:nvGraphicFramePr>
        <xdr:cNvPr id="14" name="Chart 13">
          <a:extLst>
            <a:ext uri="{FF2B5EF4-FFF2-40B4-BE49-F238E27FC236}">
              <a16:creationId xmlns:a16="http://schemas.microsoft.com/office/drawing/2014/main" id="{F5658DB3-27A3-281F-103D-C9AE70684F8C}"/>
            </a:ext>
            <a:ext uri="{147F2762-F138-4A5C-976F-8EAC2B608ADB}">
              <a16:predDERef xmlns:a16="http://schemas.microsoft.com/office/drawing/2014/main" pred="{E2F1EED5-2C65-C5F5-778B-157CB8DB4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444500</xdr:colOff>
      <xdr:row>298</xdr:row>
      <xdr:rowOff>176211</xdr:rowOff>
    </xdr:from>
    <xdr:to>
      <xdr:col>30</xdr:col>
      <xdr:colOff>87313</xdr:colOff>
      <xdr:row>314</xdr:row>
      <xdr:rowOff>38099</xdr:rowOff>
    </xdr:to>
    <xdr:graphicFrame macro="">
      <xdr:nvGraphicFramePr>
        <xdr:cNvPr id="15" name="Chart 14">
          <a:extLst>
            <a:ext uri="{FF2B5EF4-FFF2-40B4-BE49-F238E27FC236}">
              <a16:creationId xmlns:a16="http://schemas.microsoft.com/office/drawing/2014/main" id="{06B7B332-D56B-D91D-4693-796F69F677EC}"/>
            </a:ext>
            <a:ext uri="{147F2762-F138-4A5C-976F-8EAC2B608ADB}">
              <a16:predDERef xmlns:a16="http://schemas.microsoft.com/office/drawing/2014/main" pred="{F5658DB3-27A3-281F-103D-C9AE70684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412748</xdr:colOff>
      <xdr:row>314</xdr:row>
      <xdr:rowOff>120666</xdr:rowOff>
    </xdr:from>
    <xdr:to>
      <xdr:col>30</xdr:col>
      <xdr:colOff>103188</xdr:colOff>
      <xdr:row>329</xdr:row>
      <xdr:rowOff>165116</xdr:rowOff>
    </xdr:to>
    <xdr:graphicFrame macro="">
      <xdr:nvGraphicFramePr>
        <xdr:cNvPr id="16" name="Chart 15">
          <a:extLst>
            <a:ext uri="{FF2B5EF4-FFF2-40B4-BE49-F238E27FC236}">
              <a16:creationId xmlns:a16="http://schemas.microsoft.com/office/drawing/2014/main" id="{FE835CBE-996B-A999-A6C0-8BDA39516E3C}"/>
            </a:ext>
            <a:ext uri="{147F2762-F138-4A5C-976F-8EAC2B608ADB}">
              <a16:predDERef xmlns:a16="http://schemas.microsoft.com/office/drawing/2014/main" pred="{06B7B332-D56B-D91D-4693-796F69F67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380999</xdr:colOff>
      <xdr:row>330</xdr:row>
      <xdr:rowOff>54511</xdr:rowOff>
    </xdr:from>
    <xdr:to>
      <xdr:col>30</xdr:col>
      <xdr:colOff>87311</xdr:colOff>
      <xdr:row>345</xdr:row>
      <xdr:rowOff>101606</xdr:rowOff>
    </xdr:to>
    <xdr:graphicFrame macro="">
      <xdr:nvGraphicFramePr>
        <xdr:cNvPr id="17" name="Chart 16">
          <a:extLst>
            <a:ext uri="{FF2B5EF4-FFF2-40B4-BE49-F238E27FC236}">
              <a16:creationId xmlns:a16="http://schemas.microsoft.com/office/drawing/2014/main" id="{B5DC13C1-5B83-D34C-63F4-30BC553CED37}"/>
            </a:ext>
            <a:ext uri="{147F2762-F138-4A5C-976F-8EAC2B608ADB}">
              <a16:predDERef xmlns:a16="http://schemas.microsoft.com/office/drawing/2014/main" pred="{FE835CBE-996B-A999-A6C0-8BDA39516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341314</xdr:colOff>
      <xdr:row>346</xdr:row>
      <xdr:rowOff>20116</xdr:rowOff>
    </xdr:from>
    <xdr:to>
      <xdr:col>30</xdr:col>
      <xdr:colOff>71439</xdr:colOff>
      <xdr:row>361</xdr:row>
      <xdr:rowOff>64565</xdr:rowOff>
    </xdr:to>
    <xdr:graphicFrame macro="">
      <xdr:nvGraphicFramePr>
        <xdr:cNvPr id="18" name="Chart 17">
          <a:extLst>
            <a:ext uri="{FF2B5EF4-FFF2-40B4-BE49-F238E27FC236}">
              <a16:creationId xmlns:a16="http://schemas.microsoft.com/office/drawing/2014/main" id="{364C8889-118D-B79A-0BBE-B16A96D5C9E7}"/>
            </a:ext>
            <a:ext uri="{147F2762-F138-4A5C-976F-8EAC2B608ADB}">
              <a16:predDERef xmlns:a16="http://schemas.microsoft.com/office/drawing/2014/main" pred="{B5DC13C1-5B83-D34C-63F4-30BC553CE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317500</xdr:colOff>
      <xdr:row>361</xdr:row>
      <xdr:rowOff>162992</xdr:rowOff>
    </xdr:from>
    <xdr:to>
      <xdr:col>30</xdr:col>
      <xdr:colOff>55563</xdr:colOff>
      <xdr:row>377</xdr:row>
      <xdr:rowOff>24879</xdr:rowOff>
    </xdr:to>
    <xdr:graphicFrame macro="">
      <xdr:nvGraphicFramePr>
        <xdr:cNvPr id="19" name="Chart 18">
          <a:extLst>
            <a:ext uri="{FF2B5EF4-FFF2-40B4-BE49-F238E27FC236}">
              <a16:creationId xmlns:a16="http://schemas.microsoft.com/office/drawing/2014/main" id="{A6A44177-668C-0779-FAA5-9D6B53A550CA}"/>
            </a:ext>
            <a:ext uri="{147F2762-F138-4A5C-976F-8EAC2B608ADB}">
              <a16:predDERef xmlns:a16="http://schemas.microsoft.com/office/drawing/2014/main" pred="{364C8889-118D-B79A-0BBE-B16A96D5C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301625</xdr:colOff>
      <xdr:row>377</xdr:row>
      <xdr:rowOff>157700</xdr:rowOff>
    </xdr:from>
    <xdr:to>
      <xdr:col>30</xdr:col>
      <xdr:colOff>71438</xdr:colOff>
      <xdr:row>392</xdr:row>
      <xdr:rowOff>166688</xdr:rowOff>
    </xdr:to>
    <xdr:graphicFrame macro="">
      <xdr:nvGraphicFramePr>
        <xdr:cNvPr id="20" name="Chart 19">
          <a:extLst>
            <a:ext uri="{FF2B5EF4-FFF2-40B4-BE49-F238E27FC236}">
              <a16:creationId xmlns:a16="http://schemas.microsoft.com/office/drawing/2014/main" id="{AA0E7728-C5EA-213B-D3A6-EBB43D2B8310}"/>
            </a:ext>
            <a:ext uri="{147F2762-F138-4A5C-976F-8EAC2B608ADB}">
              <a16:predDERef xmlns:a16="http://schemas.microsoft.com/office/drawing/2014/main" pred="{A6A44177-668C-0779-FAA5-9D6B53A55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306918</xdr:colOff>
      <xdr:row>393</xdr:row>
      <xdr:rowOff>120656</xdr:rowOff>
    </xdr:from>
    <xdr:to>
      <xdr:col>30</xdr:col>
      <xdr:colOff>103188</xdr:colOff>
      <xdr:row>408</xdr:row>
      <xdr:rowOff>165107</xdr:rowOff>
    </xdr:to>
    <xdr:graphicFrame macro="">
      <xdr:nvGraphicFramePr>
        <xdr:cNvPr id="21" name="Chart 20">
          <a:extLst>
            <a:ext uri="{FF2B5EF4-FFF2-40B4-BE49-F238E27FC236}">
              <a16:creationId xmlns:a16="http://schemas.microsoft.com/office/drawing/2014/main" id="{20B5A963-0FC5-4AC8-7C12-CDAF3DDE748C}"/>
            </a:ext>
            <a:ext uri="{147F2762-F138-4A5C-976F-8EAC2B608ADB}">
              <a16:predDERef xmlns:a16="http://schemas.microsoft.com/office/drawing/2014/main" pred="{AA0E7728-C5EA-213B-D3A6-EBB43D2B8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73026</xdr:colOff>
      <xdr:row>142</xdr:row>
      <xdr:rowOff>119062</xdr:rowOff>
    </xdr:from>
    <xdr:to>
      <xdr:col>16</xdr:col>
      <xdr:colOff>87314</xdr:colOff>
      <xdr:row>158</xdr:row>
      <xdr:rowOff>147637</xdr:rowOff>
    </xdr:to>
    <xdr:graphicFrame macro="">
      <xdr:nvGraphicFramePr>
        <xdr:cNvPr id="2" name="Chart 1">
          <a:extLst>
            <a:ext uri="{FF2B5EF4-FFF2-40B4-BE49-F238E27FC236}">
              <a16:creationId xmlns:a16="http://schemas.microsoft.com/office/drawing/2014/main" id="{754FDF8F-1DEE-FD51-D055-6DFD494FA27A}"/>
            </a:ext>
            <a:ext uri="{147F2762-F138-4A5C-976F-8EAC2B608ADB}">
              <a16:predDERef xmlns:a16="http://schemas.microsoft.com/office/drawing/2014/main" pred="{24598CCD-52AB-98DE-B21F-F55B203E9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285751</xdr:colOff>
      <xdr:row>159</xdr:row>
      <xdr:rowOff>142874</xdr:rowOff>
    </xdr:from>
    <xdr:to>
      <xdr:col>15</xdr:col>
      <xdr:colOff>520701</xdr:colOff>
      <xdr:row>174</xdr:row>
      <xdr:rowOff>171449</xdr:rowOff>
    </xdr:to>
    <xdr:graphicFrame macro="">
      <xdr:nvGraphicFramePr>
        <xdr:cNvPr id="3" name="Chart 2">
          <a:extLst>
            <a:ext uri="{FF2B5EF4-FFF2-40B4-BE49-F238E27FC236}">
              <a16:creationId xmlns:a16="http://schemas.microsoft.com/office/drawing/2014/main" id="{7EE6FF28-CC2E-2402-827E-0E2F6BB1AD5F}"/>
            </a:ext>
            <a:ext uri="{147F2762-F138-4A5C-976F-8EAC2B608ADB}">
              <a16:predDERef xmlns:a16="http://schemas.microsoft.com/office/drawing/2014/main" pred="{754FDF8F-1DEE-FD51-D055-6DFD494FA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249237</xdr:colOff>
      <xdr:row>175</xdr:row>
      <xdr:rowOff>98424</xdr:rowOff>
    </xdr:from>
    <xdr:to>
      <xdr:col>15</xdr:col>
      <xdr:colOff>484187</xdr:colOff>
      <xdr:row>190</xdr:row>
      <xdr:rowOff>127000</xdr:rowOff>
    </xdr:to>
    <xdr:graphicFrame macro="">
      <xdr:nvGraphicFramePr>
        <xdr:cNvPr id="4" name="Chart 3">
          <a:extLst>
            <a:ext uri="{FF2B5EF4-FFF2-40B4-BE49-F238E27FC236}">
              <a16:creationId xmlns:a16="http://schemas.microsoft.com/office/drawing/2014/main" id="{A418C2FF-9ADA-E742-AA62-94573E36F000}"/>
            </a:ext>
            <a:ext uri="{147F2762-F138-4A5C-976F-8EAC2B608ADB}">
              <a16:predDERef xmlns:a16="http://schemas.microsoft.com/office/drawing/2014/main" pred="{7EE6FF28-CC2E-2402-827E-0E2F6BB1A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441324</xdr:colOff>
      <xdr:row>191</xdr:row>
      <xdr:rowOff>76198</xdr:rowOff>
    </xdr:from>
    <xdr:to>
      <xdr:col>16</xdr:col>
      <xdr:colOff>65087</xdr:colOff>
      <xdr:row>206</xdr:row>
      <xdr:rowOff>104774</xdr:rowOff>
    </xdr:to>
    <xdr:graphicFrame macro="">
      <xdr:nvGraphicFramePr>
        <xdr:cNvPr id="24" name="Chart 23">
          <a:extLst>
            <a:ext uri="{FF2B5EF4-FFF2-40B4-BE49-F238E27FC236}">
              <a16:creationId xmlns:a16="http://schemas.microsoft.com/office/drawing/2014/main" id="{56156D34-5297-ECFF-13D6-651C03D24F18}"/>
            </a:ext>
            <a:ext uri="{147F2762-F138-4A5C-976F-8EAC2B608ADB}">
              <a16:predDERef xmlns:a16="http://schemas.microsoft.com/office/drawing/2014/main" pred="{A418C2FF-9ADA-E742-AA62-94573E36F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439738</xdr:colOff>
      <xdr:row>207</xdr:row>
      <xdr:rowOff>58738</xdr:rowOff>
    </xdr:from>
    <xdr:to>
      <xdr:col>16</xdr:col>
      <xdr:colOff>63501</xdr:colOff>
      <xdr:row>222</xdr:row>
      <xdr:rowOff>87313</xdr:rowOff>
    </xdr:to>
    <xdr:graphicFrame macro="">
      <xdr:nvGraphicFramePr>
        <xdr:cNvPr id="25" name="Chart 24">
          <a:extLst>
            <a:ext uri="{FF2B5EF4-FFF2-40B4-BE49-F238E27FC236}">
              <a16:creationId xmlns:a16="http://schemas.microsoft.com/office/drawing/2014/main" id="{DFC95C55-1120-254A-B679-6B7959CB6FAD}"/>
            </a:ext>
            <a:ext uri="{147F2762-F138-4A5C-976F-8EAC2B608ADB}">
              <a16:predDERef xmlns:a16="http://schemas.microsoft.com/office/drawing/2014/main" pred="{56156D34-5297-ECFF-13D6-651C03D24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417514</xdr:colOff>
      <xdr:row>223</xdr:row>
      <xdr:rowOff>44451</xdr:rowOff>
    </xdr:from>
    <xdr:to>
      <xdr:col>16</xdr:col>
      <xdr:colOff>41277</xdr:colOff>
      <xdr:row>238</xdr:row>
      <xdr:rowOff>73026</xdr:rowOff>
    </xdr:to>
    <xdr:graphicFrame macro="">
      <xdr:nvGraphicFramePr>
        <xdr:cNvPr id="26" name="Chart 25">
          <a:extLst>
            <a:ext uri="{FF2B5EF4-FFF2-40B4-BE49-F238E27FC236}">
              <a16:creationId xmlns:a16="http://schemas.microsoft.com/office/drawing/2014/main" id="{695E8030-5838-A3AC-1AB4-352FF534670B}"/>
            </a:ext>
            <a:ext uri="{147F2762-F138-4A5C-976F-8EAC2B608ADB}">
              <a16:predDERef xmlns:a16="http://schemas.microsoft.com/office/drawing/2014/main" pred="{DFC95C55-1120-254A-B679-6B7959CB6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392112</xdr:colOff>
      <xdr:row>238</xdr:row>
      <xdr:rowOff>174624</xdr:rowOff>
    </xdr:from>
    <xdr:to>
      <xdr:col>16</xdr:col>
      <xdr:colOff>15875</xdr:colOff>
      <xdr:row>254</xdr:row>
      <xdr:rowOff>20636</xdr:rowOff>
    </xdr:to>
    <xdr:graphicFrame macro="">
      <xdr:nvGraphicFramePr>
        <xdr:cNvPr id="27" name="Chart 26">
          <a:extLst>
            <a:ext uri="{FF2B5EF4-FFF2-40B4-BE49-F238E27FC236}">
              <a16:creationId xmlns:a16="http://schemas.microsoft.com/office/drawing/2014/main" id="{22E1935E-3EC3-4F2A-AF72-5EBEB37360DF}"/>
            </a:ext>
            <a:ext uri="{147F2762-F138-4A5C-976F-8EAC2B608ADB}">
              <a16:predDERef xmlns:a16="http://schemas.microsoft.com/office/drawing/2014/main" pred="{695E8030-5838-A3AC-1AB4-352FF5346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409571</xdr:colOff>
      <xdr:row>256</xdr:row>
      <xdr:rowOff>1602</xdr:rowOff>
    </xdr:from>
    <xdr:to>
      <xdr:col>16</xdr:col>
      <xdr:colOff>33334</xdr:colOff>
      <xdr:row>271</xdr:row>
      <xdr:rowOff>30176</xdr:rowOff>
    </xdr:to>
    <xdr:graphicFrame macro="">
      <xdr:nvGraphicFramePr>
        <xdr:cNvPr id="28" name="Chart 27">
          <a:extLst>
            <a:ext uri="{FF2B5EF4-FFF2-40B4-BE49-F238E27FC236}">
              <a16:creationId xmlns:a16="http://schemas.microsoft.com/office/drawing/2014/main" id="{20C06523-9506-9DF2-50A1-2B1640EB174D}"/>
            </a:ext>
            <a:ext uri="{147F2762-F138-4A5C-976F-8EAC2B608ADB}">
              <a16:predDERef xmlns:a16="http://schemas.microsoft.com/office/drawing/2014/main" pred="{22E1935E-3EC3-4F2A-AF72-5EBEB3736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406401</xdr:colOff>
      <xdr:row>271</xdr:row>
      <xdr:rowOff>128587</xdr:rowOff>
    </xdr:from>
    <xdr:to>
      <xdr:col>16</xdr:col>
      <xdr:colOff>30164</xdr:colOff>
      <xdr:row>286</xdr:row>
      <xdr:rowOff>157162</xdr:rowOff>
    </xdr:to>
    <xdr:graphicFrame macro="">
      <xdr:nvGraphicFramePr>
        <xdr:cNvPr id="29" name="Chart 28">
          <a:extLst>
            <a:ext uri="{FF2B5EF4-FFF2-40B4-BE49-F238E27FC236}">
              <a16:creationId xmlns:a16="http://schemas.microsoft.com/office/drawing/2014/main" id="{96F58AF9-5D8A-AA7A-4E08-C6E8FC478704}"/>
            </a:ext>
            <a:ext uri="{147F2762-F138-4A5C-976F-8EAC2B608ADB}">
              <a16:predDERef xmlns:a16="http://schemas.microsoft.com/office/drawing/2014/main" pred="{20C06523-9506-9DF2-50A1-2B1640EB1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296863</xdr:colOff>
      <xdr:row>288</xdr:row>
      <xdr:rowOff>19050</xdr:rowOff>
    </xdr:from>
    <xdr:to>
      <xdr:col>15</xdr:col>
      <xdr:colOff>530225</xdr:colOff>
      <xdr:row>303</xdr:row>
      <xdr:rowOff>47624</xdr:rowOff>
    </xdr:to>
    <xdr:graphicFrame macro="">
      <xdr:nvGraphicFramePr>
        <xdr:cNvPr id="30" name="Chart 29">
          <a:extLst>
            <a:ext uri="{FF2B5EF4-FFF2-40B4-BE49-F238E27FC236}">
              <a16:creationId xmlns:a16="http://schemas.microsoft.com/office/drawing/2014/main" id="{DD654B5B-3C54-6A5B-A612-3DE420B1683D}"/>
            </a:ext>
            <a:ext uri="{147F2762-F138-4A5C-976F-8EAC2B608ADB}">
              <a16:predDERef xmlns:a16="http://schemas.microsoft.com/office/drawing/2014/main" pred="{96F58AF9-5D8A-AA7A-4E08-C6E8FC478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334964</xdr:colOff>
      <xdr:row>304</xdr:row>
      <xdr:rowOff>0</xdr:rowOff>
    </xdr:from>
    <xdr:to>
      <xdr:col>15</xdr:col>
      <xdr:colOff>568326</xdr:colOff>
      <xdr:row>319</xdr:row>
      <xdr:rowOff>28574</xdr:rowOff>
    </xdr:to>
    <xdr:graphicFrame macro="">
      <xdr:nvGraphicFramePr>
        <xdr:cNvPr id="31" name="Chart 30">
          <a:extLst>
            <a:ext uri="{FF2B5EF4-FFF2-40B4-BE49-F238E27FC236}">
              <a16:creationId xmlns:a16="http://schemas.microsoft.com/office/drawing/2014/main" id="{15C08C19-7C42-2053-EEFA-78C63F3A1527}"/>
            </a:ext>
            <a:ext uri="{147F2762-F138-4A5C-976F-8EAC2B608ADB}">
              <a16:predDERef xmlns:a16="http://schemas.microsoft.com/office/drawing/2014/main" pred="{DD654B5B-3C54-6A5B-A612-3DE420B16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307975</xdr:colOff>
      <xdr:row>319</xdr:row>
      <xdr:rowOff>174625</xdr:rowOff>
    </xdr:from>
    <xdr:to>
      <xdr:col>15</xdr:col>
      <xdr:colOff>541337</xdr:colOff>
      <xdr:row>335</xdr:row>
      <xdr:rowOff>20638</xdr:rowOff>
    </xdr:to>
    <xdr:graphicFrame macro="">
      <xdr:nvGraphicFramePr>
        <xdr:cNvPr id="33" name="Chart 32">
          <a:extLst>
            <a:ext uri="{FF2B5EF4-FFF2-40B4-BE49-F238E27FC236}">
              <a16:creationId xmlns:a16="http://schemas.microsoft.com/office/drawing/2014/main" id="{70DB7028-5915-1EC8-E295-D3F07434E9F4}"/>
            </a:ext>
            <a:ext uri="{147F2762-F138-4A5C-976F-8EAC2B608ADB}">
              <a16:predDERef xmlns:a16="http://schemas.microsoft.com/office/drawing/2014/main" pred="{15C08C19-7C42-2053-EEFA-78C63F3A1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304799</xdr:colOff>
      <xdr:row>335</xdr:row>
      <xdr:rowOff>127000</xdr:rowOff>
    </xdr:from>
    <xdr:to>
      <xdr:col>15</xdr:col>
      <xdr:colOff>538161</xdr:colOff>
      <xdr:row>350</xdr:row>
      <xdr:rowOff>155576</xdr:rowOff>
    </xdr:to>
    <xdr:graphicFrame macro="">
      <xdr:nvGraphicFramePr>
        <xdr:cNvPr id="34" name="Chart 33">
          <a:extLst>
            <a:ext uri="{FF2B5EF4-FFF2-40B4-BE49-F238E27FC236}">
              <a16:creationId xmlns:a16="http://schemas.microsoft.com/office/drawing/2014/main" id="{F4480FED-FC45-1374-A5AD-25899511E0ED}"/>
            </a:ext>
            <a:ext uri="{147F2762-F138-4A5C-976F-8EAC2B608ADB}">
              <a16:predDERef xmlns:a16="http://schemas.microsoft.com/office/drawing/2014/main" pred="{70DB7028-5915-1EC8-E295-D3F07434E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360362</xdr:colOff>
      <xdr:row>351</xdr:row>
      <xdr:rowOff>107950</xdr:rowOff>
    </xdr:from>
    <xdr:to>
      <xdr:col>15</xdr:col>
      <xdr:colOff>593724</xdr:colOff>
      <xdr:row>366</xdr:row>
      <xdr:rowOff>136526</xdr:rowOff>
    </xdr:to>
    <xdr:graphicFrame macro="">
      <xdr:nvGraphicFramePr>
        <xdr:cNvPr id="35" name="Chart 34">
          <a:extLst>
            <a:ext uri="{FF2B5EF4-FFF2-40B4-BE49-F238E27FC236}">
              <a16:creationId xmlns:a16="http://schemas.microsoft.com/office/drawing/2014/main" id="{89EAAEB3-4BFA-45C7-F806-3165F5EEC6D9}"/>
            </a:ext>
            <a:ext uri="{147F2762-F138-4A5C-976F-8EAC2B608ADB}">
              <a16:predDERef xmlns:a16="http://schemas.microsoft.com/office/drawing/2014/main" pred="{F4480FED-FC45-1374-A5AD-25899511E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400049</xdr:colOff>
      <xdr:row>367</xdr:row>
      <xdr:rowOff>71438</xdr:rowOff>
    </xdr:from>
    <xdr:to>
      <xdr:col>16</xdr:col>
      <xdr:colOff>22224</xdr:colOff>
      <xdr:row>382</xdr:row>
      <xdr:rowOff>100014</xdr:rowOff>
    </xdr:to>
    <xdr:graphicFrame macro="">
      <xdr:nvGraphicFramePr>
        <xdr:cNvPr id="36" name="Chart 35">
          <a:extLst>
            <a:ext uri="{FF2B5EF4-FFF2-40B4-BE49-F238E27FC236}">
              <a16:creationId xmlns:a16="http://schemas.microsoft.com/office/drawing/2014/main" id="{585C2910-10FA-1881-2BDA-9956423E3498}"/>
            </a:ext>
            <a:ext uri="{147F2762-F138-4A5C-976F-8EAC2B608ADB}">
              <a16:predDERef xmlns:a16="http://schemas.microsoft.com/office/drawing/2014/main" pred="{89EAAEB3-4BFA-45C7-F806-3165F5EEC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8</xdr:col>
      <xdr:colOff>387350</xdr:colOff>
      <xdr:row>383</xdr:row>
      <xdr:rowOff>71438</xdr:rowOff>
    </xdr:from>
    <xdr:to>
      <xdr:col>16</xdr:col>
      <xdr:colOff>11113</xdr:colOff>
      <xdr:row>398</xdr:row>
      <xdr:rowOff>100014</xdr:rowOff>
    </xdr:to>
    <xdr:graphicFrame macro="">
      <xdr:nvGraphicFramePr>
        <xdr:cNvPr id="37" name="Chart 36">
          <a:extLst>
            <a:ext uri="{FF2B5EF4-FFF2-40B4-BE49-F238E27FC236}">
              <a16:creationId xmlns:a16="http://schemas.microsoft.com/office/drawing/2014/main" id="{10448F10-08D9-D6AD-BDA1-342537A3387D}"/>
            </a:ext>
            <a:ext uri="{147F2762-F138-4A5C-976F-8EAC2B608ADB}">
              <a16:predDERef xmlns:a16="http://schemas.microsoft.com/office/drawing/2014/main" pred="{585C2910-10FA-1881-2BDA-9956423E3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365126</xdr:colOff>
      <xdr:row>399</xdr:row>
      <xdr:rowOff>42864</xdr:rowOff>
    </xdr:from>
    <xdr:to>
      <xdr:col>15</xdr:col>
      <xdr:colOff>600076</xdr:colOff>
      <xdr:row>414</xdr:row>
      <xdr:rowOff>71439</xdr:rowOff>
    </xdr:to>
    <xdr:graphicFrame macro="">
      <xdr:nvGraphicFramePr>
        <xdr:cNvPr id="38" name="Chart 37">
          <a:extLst>
            <a:ext uri="{FF2B5EF4-FFF2-40B4-BE49-F238E27FC236}">
              <a16:creationId xmlns:a16="http://schemas.microsoft.com/office/drawing/2014/main" id="{9965315C-CE17-29E5-927A-38654E2BE349}"/>
            </a:ext>
            <a:ext uri="{147F2762-F138-4A5C-976F-8EAC2B608ADB}">
              <a16:predDERef xmlns:a16="http://schemas.microsoft.com/office/drawing/2014/main" pred="{10448F10-08D9-D6AD-BDA1-342537A33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991077</xdr:colOff>
      <xdr:row>142</xdr:row>
      <xdr:rowOff>161876</xdr:rowOff>
    </xdr:from>
    <xdr:to>
      <xdr:col>7</xdr:col>
      <xdr:colOff>448684</xdr:colOff>
      <xdr:row>155</xdr:row>
      <xdr:rowOff>133303</xdr:rowOff>
    </xdr:to>
    <xdr:graphicFrame macro="">
      <xdr:nvGraphicFramePr>
        <xdr:cNvPr id="39" name="Chart 38">
          <a:extLst>
            <a:ext uri="{FF2B5EF4-FFF2-40B4-BE49-F238E27FC236}">
              <a16:creationId xmlns:a16="http://schemas.microsoft.com/office/drawing/2014/main" id="{F2AE1C4C-6078-5735-4206-C2EBFCAE513C}"/>
            </a:ext>
            <a:ext uri="{147F2762-F138-4A5C-976F-8EAC2B608ADB}">
              <a16:predDERef xmlns:a16="http://schemas.microsoft.com/office/drawing/2014/main" pred="{9965315C-CE17-29E5-927A-38654E2BE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xdr:col>
      <xdr:colOff>161924</xdr:colOff>
      <xdr:row>156</xdr:row>
      <xdr:rowOff>139702</xdr:rowOff>
    </xdr:from>
    <xdr:to>
      <xdr:col>7</xdr:col>
      <xdr:colOff>558799</xdr:colOff>
      <xdr:row>171</xdr:row>
      <xdr:rowOff>171452</xdr:rowOff>
    </xdr:to>
    <xdr:graphicFrame macro="">
      <xdr:nvGraphicFramePr>
        <xdr:cNvPr id="40" name="Chart 39">
          <a:extLst>
            <a:ext uri="{FF2B5EF4-FFF2-40B4-BE49-F238E27FC236}">
              <a16:creationId xmlns:a16="http://schemas.microsoft.com/office/drawing/2014/main" id="{3471D6D8-F3AA-343E-4943-0D461F29A7BE}"/>
            </a:ext>
            <a:ext uri="{147F2762-F138-4A5C-976F-8EAC2B608ADB}">
              <a16:predDERef xmlns:a16="http://schemas.microsoft.com/office/drawing/2014/main" pred="{F2AE1C4C-6078-5735-4206-C2EBFCAE5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xdr:col>
      <xdr:colOff>12698</xdr:colOff>
      <xdr:row>172</xdr:row>
      <xdr:rowOff>30164</xdr:rowOff>
    </xdr:from>
    <xdr:to>
      <xdr:col>7</xdr:col>
      <xdr:colOff>560385</xdr:colOff>
      <xdr:row>187</xdr:row>
      <xdr:rowOff>58739</xdr:rowOff>
    </xdr:to>
    <xdr:graphicFrame macro="">
      <xdr:nvGraphicFramePr>
        <xdr:cNvPr id="41" name="Chart 40">
          <a:extLst>
            <a:ext uri="{FF2B5EF4-FFF2-40B4-BE49-F238E27FC236}">
              <a16:creationId xmlns:a16="http://schemas.microsoft.com/office/drawing/2014/main" id="{665DD77D-4F8D-A497-B784-1D0AA859D61E}"/>
            </a:ext>
            <a:ext uri="{147F2762-F138-4A5C-976F-8EAC2B608ADB}">
              <a16:predDERef xmlns:a16="http://schemas.microsoft.com/office/drawing/2014/main" pred="{3471D6D8-F3AA-343E-4943-0D461F29A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633412</xdr:colOff>
      <xdr:row>187</xdr:row>
      <xdr:rowOff>153988</xdr:rowOff>
    </xdr:from>
    <xdr:to>
      <xdr:col>7</xdr:col>
      <xdr:colOff>534987</xdr:colOff>
      <xdr:row>203</xdr:row>
      <xdr:rowOff>1588</xdr:rowOff>
    </xdr:to>
    <xdr:graphicFrame macro="">
      <xdr:nvGraphicFramePr>
        <xdr:cNvPr id="42" name="Chart 41">
          <a:extLst>
            <a:ext uri="{FF2B5EF4-FFF2-40B4-BE49-F238E27FC236}">
              <a16:creationId xmlns:a16="http://schemas.microsoft.com/office/drawing/2014/main" id="{D8D5C4CB-F58F-4330-9C3B-9BC09252C7D2}"/>
            </a:ext>
            <a:ext uri="{147F2762-F138-4A5C-976F-8EAC2B608ADB}">
              <a16:predDERef xmlns:a16="http://schemas.microsoft.com/office/drawing/2014/main" pred="{665DD77D-4F8D-A497-B784-1D0AA859D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565149</xdr:colOff>
      <xdr:row>203</xdr:row>
      <xdr:rowOff>149227</xdr:rowOff>
    </xdr:from>
    <xdr:to>
      <xdr:col>7</xdr:col>
      <xdr:colOff>466724</xdr:colOff>
      <xdr:row>218</xdr:row>
      <xdr:rowOff>177802</xdr:rowOff>
    </xdr:to>
    <xdr:graphicFrame macro="">
      <xdr:nvGraphicFramePr>
        <xdr:cNvPr id="43" name="Chart 42">
          <a:extLst>
            <a:ext uri="{FF2B5EF4-FFF2-40B4-BE49-F238E27FC236}">
              <a16:creationId xmlns:a16="http://schemas.microsoft.com/office/drawing/2014/main" id="{7DB81EC2-0398-1C1D-183F-A76D4FFFFD0B}"/>
            </a:ext>
            <a:ext uri="{147F2762-F138-4A5C-976F-8EAC2B608ADB}">
              <a16:predDERef xmlns:a16="http://schemas.microsoft.com/office/drawing/2014/main" pred="{D8D5C4CB-F58F-4330-9C3B-9BC09252C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530224</xdr:colOff>
      <xdr:row>219</xdr:row>
      <xdr:rowOff>92077</xdr:rowOff>
    </xdr:from>
    <xdr:to>
      <xdr:col>7</xdr:col>
      <xdr:colOff>431799</xdr:colOff>
      <xdr:row>234</xdr:row>
      <xdr:rowOff>120652</xdr:rowOff>
    </xdr:to>
    <xdr:graphicFrame macro="">
      <xdr:nvGraphicFramePr>
        <xdr:cNvPr id="44" name="Chart 43">
          <a:extLst>
            <a:ext uri="{FF2B5EF4-FFF2-40B4-BE49-F238E27FC236}">
              <a16:creationId xmlns:a16="http://schemas.microsoft.com/office/drawing/2014/main" id="{A8D26F46-B9D8-74B6-11B6-997ABF10C9DE}"/>
            </a:ext>
            <a:ext uri="{147F2762-F138-4A5C-976F-8EAC2B608ADB}">
              <a16:predDERef xmlns:a16="http://schemas.microsoft.com/office/drawing/2014/main" pred="{7DB81EC2-0398-1C1D-183F-A76D4FFFF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530224</xdr:colOff>
      <xdr:row>235</xdr:row>
      <xdr:rowOff>53976</xdr:rowOff>
    </xdr:from>
    <xdr:to>
      <xdr:col>7</xdr:col>
      <xdr:colOff>431799</xdr:colOff>
      <xdr:row>250</xdr:row>
      <xdr:rowOff>82551</xdr:rowOff>
    </xdr:to>
    <xdr:graphicFrame macro="">
      <xdr:nvGraphicFramePr>
        <xdr:cNvPr id="45" name="Chart 44">
          <a:extLst>
            <a:ext uri="{FF2B5EF4-FFF2-40B4-BE49-F238E27FC236}">
              <a16:creationId xmlns:a16="http://schemas.microsoft.com/office/drawing/2014/main" id="{3E452F40-0558-C476-5172-96A49145476A}"/>
            </a:ext>
            <a:ext uri="{147F2762-F138-4A5C-976F-8EAC2B608ADB}">
              <a16:predDERef xmlns:a16="http://schemas.microsoft.com/office/drawing/2014/main" pred="{A8D26F46-B9D8-74B6-11B6-997ABF10C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515938</xdr:colOff>
      <xdr:row>251</xdr:row>
      <xdr:rowOff>19051</xdr:rowOff>
    </xdr:from>
    <xdr:to>
      <xdr:col>7</xdr:col>
      <xdr:colOff>417513</xdr:colOff>
      <xdr:row>266</xdr:row>
      <xdr:rowOff>49214</xdr:rowOff>
    </xdr:to>
    <xdr:graphicFrame macro="">
      <xdr:nvGraphicFramePr>
        <xdr:cNvPr id="46" name="Chart 45">
          <a:extLst>
            <a:ext uri="{FF2B5EF4-FFF2-40B4-BE49-F238E27FC236}">
              <a16:creationId xmlns:a16="http://schemas.microsoft.com/office/drawing/2014/main" id="{C8DB1630-6B66-030E-E405-026CEC4E24D5}"/>
            </a:ext>
            <a:ext uri="{147F2762-F138-4A5C-976F-8EAC2B608ADB}">
              <a16:predDERef xmlns:a16="http://schemas.microsoft.com/office/drawing/2014/main" pred="{3E452F40-0558-C476-5172-96A491454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498474</xdr:colOff>
      <xdr:row>266</xdr:row>
      <xdr:rowOff>134937</xdr:rowOff>
    </xdr:from>
    <xdr:to>
      <xdr:col>7</xdr:col>
      <xdr:colOff>400049</xdr:colOff>
      <xdr:row>281</xdr:row>
      <xdr:rowOff>163512</xdr:rowOff>
    </xdr:to>
    <xdr:graphicFrame macro="">
      <xdr:nvGraphicFramePr>
        <xdr:cNvPr id="47" name="Chart 46">
          <a:extLst>
            <a:ext uri="{FF2B5EF4-FFF2-40B4-BE49-F238E27FC236}">
              <a16:creationId xmlns:a16="http://schemas.microsoft.com/office/drawing/2014/main" id="{C9E9087F-C463-BE19-C54E-06226CB5A1A7}"/>
            </a:ext>
            <a:ext uri="{147F2762-F138-4A5C-976F-8EAC2B608ADB}">
              <a16:predDERef xmlns:a16="http://schemas.microsoft.com/office/drawing/2014/main" pred="{C8DB1630-6B66-030E-E405-026CEC4E2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455612</xdr:colOff>
      <xdr:row>282</xdr:row>
      <xdr:rowOff>84138</xdr:rowOff>
    </xdr:from>
    <xdr:to>
      <xdr:col>7</xdr:col>
      <xdr:colOff>357187</xdr:colOff>
      <xdr:row>297</xdr:row>
      <xdr:rowOff>114300</xdr:rowOff>
    </xdr:to>
    <xdr:graphicFrame macro="">
      <xdr:nvGraphicFramePr>
        <xdr:cNvPr id="48" name="Chart 47">
          <a:extLst>
            <a:ext uri="{FF2B5EF4-FFF2-40B4-BE49-F238E27FC236}">
              <a16:creationId xmlns:a16="http://schemas.microsoft.com/office/drawing/2014/main" id="{B2214A9A-CF0E-BC41-BB2F-43A406CDBB48}"/>
            </a:ext>
            <a:ext uri="{147F2762-F138-4A5C-976F-8EAC2B608ADB}">
              <a16:predDERef xmlns:a16="http://schemas.microsoft.com/office/drawing/2014/main" pred="{C9E9087F-C463-BE19-C54E-06226CB5A1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385762</xdr:colOff>
      <xdr:row>298</xdr:row>
      <xdr:rowOff>50799</xdr:rowOff>
    </xdr:from>
    <xdr:to>
      <xdr:col>7</xdr:col>
      <xdr:colOff>287337</xdr:colOff>
      <xdr:row>313</xdr:row>
      <xdr:rowOff>79373</xdr:rowOff>
    </xdr:to>
    <xdr:graphicFrame macro="">
      <xdr:nvGraphicFramePr>
        <xdr:cNvPr id="49" name="Chart 48">
          <a:extLst>
            <a:ext uri="{FF2B5EF4-FFF2-40B4-BE49-F238E27FC236}">
              <a16:creationId xmlns:a16="http://schemas.microsoft.com/office/drawing/2014/main" id="{3B0B3A3A-1AF5-DBE4-7C0F-8E4680CC08A1}"/>
            </a:ext>
            <a:ext uri="{147F2762-F138-4A5C-976F-8EAC2B608ADB}">
              <a16:predDERef xmlns:a16="http://schemas.microsoft.com/office/drawing/2014/main" pred="{B2214A9A-CF0E-BC41-BB2F-43A406CDB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417513</xdr:colOff>
      <xdr:row>314</xdr:row>
      <xdr:rowOff>11113</xdr:rowOff>
    </xdr:from>
    <xdr:to>
      <xdr:col>7</xdr:col>
      <xdr:colOff>319088</xdr:colOff>
      <xdr:row>329</xdr:row>
      <xdr:rowOff>39687</xdr:rowOff>
    </xdr:to>
    <xdr:graphicFrame macro="">
      <xdr:nvGraphicFramePr>
        <xdr:cNvPr id="50" name="Chart 49">
          <a:extLst>
            <a:ext uri="{FF2B5EF4-FFF2-40B4-BE49-F238E27FC236}">
              <a16:creationId xmlns:a16="http://schemas.microsoft.com/office/drawing/2014/main" id="{6B2547C2-47DD-81F2-A664-FE36EB6504DF}"/>
            </a:ext>
            <a:ext uri="{147F2762-F138-4A5C-976F-8EAC2B608ADB}">
              <a16:predDERef xmlns:a16="http://schemas.microsoft.com/office/drawing/2014/main" pred="{3B0B3A3A-1AF5-DBE4-7C0F-8E4680CC0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374648</xdr:colOff>
      <xdr:row>329</xdr:row>
      <xdr:rowOff>150813</xdr:rowOff>
    </xdr:from>
    <xdr:to>
      <xdr:col>7</xdr:col>
      <xdr:colOff>276223</xdr:colOff>
      <xdr:row>344</xdr:row>
      <xdr:rowOff>179388</xdr:rowOff>
    </xdr:to>
    <xdr:graphicFrame macro="">
      <xdr:nvGraphicFramePr>
        <xdr:cNvPr id="51" name="Chart 50">
          <a:extLst>
            <a:ext uri="{FF2B5EF4-FFF2-40B4-BE49-F238E27FC236}">
              <a16:creationId xmlns:a16="http://schemas.microsoft.com/office/drawing/2014/main" id="{F06C4484-CEA1-2F00-7C84-F5CF870EFAF8}"/>
            </a:ext>
            <a:ext uri="{147F2762-F138-4A5C-976F-8EAC2B608ADB}">
              <a16:predDERef xmlns:a16="http://schemas.microsoft.com/office/drawing/2014/main" pred="{6B2547C2-47DD-81F2-A664-FE36EB650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317501</xdr:colOff>
      <xdr:row>345</xdr:row>
      <xdr:rowOff>112711</xdr:rowOff>
    </xdr:from>
    <xdr:to>
      <xdr:col>7</xdr:col>
      <xdr:colOff>217488</xdr:colOff>
      <xdr:row>360</xdr:row>
      <xdr:rowOff>141286</xdr:rowOff>
    </xdr:to>
    <xdr:graphicFrame macro="">
      <xdr:nvGraphicFramePr>
        <xdr:cNvPr id="52" name="Chart 51">
          <a:extLst>
            <a:ext uri="{FF2B5EF4-FFF2-40B4-BE49-F238E27FC236}">
              <a16:creationId xmlns:a16="http://schemas.microsoft.com/office/drawing/2014/main" id="{26874DD3-9D08-8CAF-C8E7-7F5AEEC21816}"/>
            </a:ext>
            <a:ext uri="{147F2762-F138-4A5C-976F-8EAC2B608ADB}">
              <a16:predDERef xmlns:a16="http://schemas.microsoft.com/office/drawing/2014/main" pred="{F06C4484-CEA1-2F00-7C84-F5CF870EF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300038</xdr:colOff>
      <xdr:row>361</xdr:row>
      <xdr:rowOff>73024</xdr:rowOff>
    </xdr:from>
    <xdr:to>
      <xdr:col>7</xdr:col>
      <xdr:colOff>201613</xdr:colOff>
      <xdr:row>376</xdr:row>
      <xdr:rowOff>101599</xdr:rowOff>
    </xdr:to>
    <xdr:graphicFrame macro="">
      <xdr:nvGraphicFramePr>
        <xdr:cNvPr id="53" name="Chart 52">
          <a:extLst>
            <a:ext uri="{FF2B5EF4-FFF2-40B4-BE49-F238E27FC236}">
              <a16:creationId xmlns:a16="http://schemas.microsoft.com/office/drawing/2014/main" id="{CC1D4799-0273-286A-DEF8-E9273BBDBC87}"/>
            </a:ext>
            <a:ext uri="{147F2762-F138-4A5C-976F-8EAC2B608ADB}">
              <a16:predDERef xmlns:a16="http://schemas.microsoft.com/office/drawing/2014/main" pred="{26874DD3-9D08-8CAF-C8E7-7F5AEEC21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464343</xdr:colOff>
      <xdr:row>20</xdr:row>
      <xdr:rowOff>11906</xdr:rowOff>
    </xdr:from>
    <xdr:to>
      <xdr:col>25</xdr:col>
      <xdr:colOff>559593</xdr:colOff>
      <xdr:row>21</xdr:row>
      <xdr:rowOff>107156</xdr:rowOff>
    </xdr:to>
    <xdr:sp macro="" textlink="">
      <xdr:nvSpPr>
        <xdr:cNvPr id="22" name="TextBox 21">
          <a:extLst>
            <a:ext uri="{FF2B5EF4-FFF2-40B4-BE49-F238E27FC236}">
              <a16:creationId xmlns:a16="http://schemas.microsoft.com/office/drawing/2014/main" id="{B1FC990E-A9FB-B0CD-555E-0882B3BC27F4}"/>
            </a:ext>
          </a:extLst>
        </xdr:cNvPr>
        <xdr:cNvSpPr txBox="1"/>
      </xdr:nvSpPr>
      <xdr:spPr>
        <a:xfrm>
          <a:off x="464343" y="3893344"/>
          <a:ext cx="15680531"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table we are showing the mean number of </a:t>
          </a:r>
          <a:r>
            <a:rPr lang="en-US" sz="1100" baseline="0"/>
            <a:t> dsicomfort days (days during which the ET index predicted hot, very hot or sweltering sensation for more than 8 consecutif hours) during the summer season for each city and each year predicted using the ET index.</a:t>
          </a:r>
          <a:endParaRPr lang="en-US" sz="1100"/>
        </a:p>
      </xdr:txBody>
    </xdr:sp>
    <xdr:clientData/>
  </xdr:twoCellAnchor>
  <xdr:twoCellAnchor>
    <xdr:from>
      <xdr:col>0</xdr:col>
      <xdr:colOff>345281</xdr:colOff>
      <xdr:row>47</xdr:row>
      <xdr:rowOff>59532</xdr:rowOff>
    </xdr:from>
    <xdr:to>
      <xdr:col>25</xdr:col>
      <xdr:colOff>440531</xdr:colOff>
      <xdr:row>48</xdr:row>
      <xdr:rowOff>154782</xdr:rowOff>
    </xdr:to>
    <xdr:sp macro="" textlink="">
      <xdr:nvSpPr>
        <xdr:cNvPr id="23" name="TextBox 22">
          <a:extLst>
            <a:ext uri="{FF2B5EF4-FFF2-40B4-BE49-F238E27FC236}">
              <a16:creationId xmlns:a16="http://schemas.microsoft.com/office/drawing/2014/main" id="{7B57644A-9911-49C7-9DC5-982DE11ADEC5}"/>
            </a:ext>
          </a:extLst>
        </xdr:cNvPr>
        <xdr:cNvSpPr txBox="1"/>
      </xdr:nvSpPr>
      <xdr:spPr>
        <a:xfrm>
          <a:off x="345281" y="9084470"/>
          <a:ext cx="15680531"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table we are showing the mean number of </a:t>
          </a:r>
          <a:r>
            <a:rPr lang="en-US" sz="1100" baseline="0"/>
            <a:t> dsicomfort days (days during which the WBGT index predicted hot, very hot or sweltering sensation for more than 8 consecutif hours) during the summer season for each city and each year predicted using the WBGT index.</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133350</xdr:colOff>
      <xdr:row>69</xdr:row>
      <xdr:rowOff>95250</xdr:rowOff>
    </xdr:from>
    <xdr:to>
      <xdr:col>31</xdr:col>
      <xdr:colOff>438150</xdr:colOff>
      <xdr:row>83</xdr:row>
      <xdr:rowOff>171450</xdr:rowOff>
    </xdr:to>
    <xdr:graphicFrame macro="">
      <xdr:nvGraphicFramePr>
        <xdr:cNvPr id="4" name="Chart 3">
          <a:extLst>
            <a:ext uri="{FF2B5EF4-FFF2-40B4-BE49-F238E27FC236}">
              <a16:creationId xmlns:a16="http://schemas.microsoft.com/office/drawing/2014/main" id="{CB633250-1541-B5C1-80B8-DEE855C37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142875</xdr:colOff>
      <xdr:row>84</xdr:row>
      <xdr:rowOff>123825</xdr:rowOff>
    </xdr:from>
    <xdr:to>
      <xdr:col>31</xdr:col>
      <xdr:colOff>447675</xdr:colOff>
      <xdr:row>99</xdr:row>
      <xdr:rowOff>9525</xdr:rowOff>
    </xdr:to>
    <xdr:graphicFrame macro="">
      <xdr:nvGraphicFramePr>
        <xdr:cNvPr id="5" name="Chart 4">
          <a:extLst>
            <a:ext uri="{FF2B5EF4-FFF2-40B4-BE49-F238E27FC236}">
              <a16:creationId xmlns:a16="http://schemas.microsoft.com/office/drawing/2014/main" id="{89E54AFC-902B-E583-31CD-6BC4D6A26BCD}"/>
            </a:ext>
            <a:ext uri="{147F2762-F138-4A5C-976F-8EAC2B608ADB}">
              <a16:predDERef xmlns:a16="http://schemas.microsoft.com/office/drawing/2014/main" pred="{CB633250-1541-B5C1-80B8-DEE855C37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95250</xdr:colOff>
      <xdr:row>100</xdr:row>
      <xdr:rowOff>0</xdr:rowOff>
    </xdr:from>
    <xdr:to>
      <xdr:col>31</xdr:col>
      <xdr:colOff>400050</xdr:colOff>
      <xdr:row>114</xdr:row>
      <xdr:rowOff>76200</xdr:rowOff>
    </xdr:to>
    <xdr:graphicFrame macro="">
      <xdr:nvGraphicFramePr>
        <xdr:cNvPr id="6" name="Chart 5">
          <a:extLst>
            <a:ext uri="{FF2B5EF4-FFF2-40B4-BE49-F238E27FC236}">
              <a16:creationId xmlns:a16="http://schemas.microsoft.com/office/drawing/2014/main" id="{665A0C8C-D90A-DAC7-36C8-80FB88954A1C}"/>
            </a:ext>
            <a:ext uri="{147F2762-F138-4A5C-976F-8EAC2B608ADB}">
              <a16:predDERef xmlns:a16="http://schemas.microsoft.com/office/drawing/2014/main" pred="{89E54AFC-902B-E583-31CD-6BC4D6A26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95250</xdr:colOff>
      <xdr:row>115</xdr:row>
      <xdr:rowOff>19050</xdr:rowOff>
    </xdr:from>
    <xdr:to>
      <xdr:col>31</xdr:col>
      <xdr:colOff>400050</xdr:colOff>
      <xdr:row>129</xdr:row>
      <xdr:rowOff>95250</xdr:rowOff>
    </xdr:to>
    <xdr:graphicFrame macro="">
      <xdr:nvGraphicFramePr>
        <xdr:cNvPr id="7" name="Chart 6">
          <a:extLst>
            <a:ext uri="{FF2B5EF4-FFF2-40B4-BE49-F238E27FC236}">
              <a16:creationId xmlns:a16="http://schemas.microsoft.com/office/drawing/2014/main" id="{8B49D06D-D0EE-B14A-39CF-582E6C1DC607}"/>
            </a:ext>
            <a:ext uri="{147F2762-F138-4A5C-976F-8EAC2B608ADB}">
              <a16:predDERef xmlns:a16="http://schemas.microsoft.com/office/drawing/2014/main" pred="{665A0C8C-D90A-DAC7-36C8-80FB88954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85725</xdr:colOff>
      <xdr:row>146</xdr:row>
      <xdr:rowOff>19050</xdr:rowOff>
    </xdr:from>
    <xdr:to>
      <xdr:col>31</xdr:col>
      <xdr:colOff>390525</xdr:colOff>
      <xdr:row>160</xdr:row>
      <xdr:rowOff>95250</xdr:rowOff>
    </xdr:to>
    <xdr:graphicFrame macro="">
      <xdr:nvGraphicFramePr>
        <xdr:cNvPr id="9" name="Chart 8">
          <a:extLst>
            <a:ext uri="{FF2B5EF4-FFF2-40B4-BE49-F238E27FC236}">
              <a16:creationId xmlns:a16="http://schemas.microsoft.com/office/drawing/2014/main" id="{BD2125DD-F5B7-41E2-6D9F-7294EAA055FD}"/>
            </a:ext>
            <a:ext uri="{147F2762-F138-4A5C-976F-8EAC2B608ADB}">
              <a16:predDERef xmlns:a16="http://schemas.microsoft.com/office/drawing/2014/main" pred="{8B49D06D-D0EE-B14A-39CF-582E6C1DC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57150</xdr:colOff>
      <xdr:row>191</xdr:row>
      <xdr:rowOff>85725</xdr:rowOff>
    </xdr:from>
    <xdr:to>
      <xdr:col>31</xdr:col>
      <xdr:colOff>361950</xdr:colOff>
      <xdr:row>205</xdr:row>
      <xdr:rowOff>161925</xdr:rowOff>
    </xdr:to>
    <xdr:graphicFrame macro="">
      <xdr:nvGraphicFramePr>
        <xdr:cNvPr id="13" name="Chart 12">
          <a:extLst>
            <a:ext uri="{FF2B5EF4-FFF2-40B4-BE49-F238E27FC236}">
              <a16:creationId xmlns:a16="http://schemas.microsoft.com/office/drawing/2014/main" id="{B90977A1-B2BD-7AF9-FF04-8C6ADAB53073}"/>
            </a:ext>
            <a:ext uri="{147F2762-F138-4A5C-976F-8EAC2B608ADB}">
              <a16:predDERef xmlns:a16="http://schemas.microsoft.com/office/drawing/2014/main" pred="{BD2125DD-F5B7-41E2-6D9F-7294EAA05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19050</xdr:colOff>
      <xdr:row>252</xdr:row>
      <xdr:rowOff>57150</xdr:rowOff>
    </xdr:from>
    <xdr:to>
      <xdr:col>31</xdr:col>
      <xdr:colOff>323850</xdr:colOff>
      <xdr:row>266</xdr:row>
      <xdr:rowOff>133350</xdr:rowOff>
    </xdr:to>
    <xdr:graphicFrame macro="">
      <xdr:nvGraphicFramePr>
        <xdr:cNvPr id="17" name="Chart 16">
          <a:extLst>
            <a:ext uri="{FF2B5EF4-FFF2-40B4-BE49-F238E27FC236}">
              <a16:creationId xmlns:a16="http://schemas.microsoft.com/office/drawing/2014/main" id="{6E66EB82-F2A5-F704-FD8D-126E195D8CD3}"/>
            </a:ext>
            <a:ext uri="{147F2762-F138-4A5C-976F-8EAC2B608ADB}">
              <a16:predDERef xmlns:a16="http://schemas.microsoft.com/office/drawing/2014/main" pred="{B90977A1-B2BD-7AF9-FF04-8C6ADAB53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38100</xdr:colOff>
      <xdr:row>267</xdr:row>
      <xdr:rowOff>161925</xdr:rowOff>
    </xdr:from>
    <xdr:to>
      <xdr:col>31</xdr:col>
      <xdr:colOff>342900</xdr:colOff>
      <xdr:row>282</xdr:row>
      <xdr:rowOff>47625</xdr:rowOff>
    </xdr:to>
    <xdr:graphicFrame macro="">
      <xdr:nvGraphicFramePr>
        <xdr:cNvPr id="18" name="Chart 17">
          <a:extLst>
            <a:ext uri="{FF2B5EF4-FFF2-40B4-BE49-F238E27FC236}">
              <a16:creationId xmlns:a16="http://schemas.microsoft.com/office/drawing/2014/main" id="{36F70D98-0C7E-EEF2-D278-46EF0D99F8A9}"/>
            </a:ext>
            <a:ext uri="{147F2762-F138-4A5C-976F-8EAC2B608ADB}">
              <a16:predDERef xmlns:a16="http://schemas.microsoft.com/office/drawing/2014/main" pred="{6E66EB82-F2A5-F704-FD8D-126E195D8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76200</xdr:colOff>
      <xdr:row>282</xdr:row>
      <xdr:rowOff>142875</xdr:rowOff>
    </xdr:from>
    <xdr:to>
      <xdr:col>31</xdr:col>
      <xdr:colOff>381000</xdr:colOff>
      <xdr:row>297</xdr:row>
      <xdr:rowOff>28575</xdr:rowOff>
    </xdr:to>
    <xdr:graphicFrame macro="">
      <xdr:nvGraphicFramePr>
        <xdr:cNvPr id="19" name="Chart 18">
          <a:extLst>
            <a:ext uri="{FF2B5EF4-FFF2-40B4-BE49-F238E27FC236}">
              <a16:creationId xmlns:a16="http://schemas.microsoft.com/office/drawing/2014/main" id="{DDDC9BFB-D37C-1F96-C8A3-1A77391B9DEF}"/>
            </a:ext>
            <a:ext uri="{147F2762-F138-4A5C-976F-8EAC2B608ADB}">
              <a16:predDERef xmlns:a16="http://schemas.microsoft.com/office/drawing/2014/main" pred="{36F70D98-0C7E-EEF2-D278-46EF0D99F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114300</xdr:colOff>
      <xdr:row>298</xdr:row>
      <xdr:rowOff>9525</xdr:rowOff>
    </xdr:from>
    <xdr:to>
      <xdr:col>31</xdr:col>
      <xdr:colOff>419100</xdr:colOff>
      <xdr:row>312</xdr:row>
      <xdr:rowOff>85725</xdr:rowOff>
    </xdr:to>
    <xdr:graphicFrame macro="">
      <xdr:nvGraphicFramePr>
        <xdr:cNvPr id="20" name="Chart 19">
          <a:extLst>
            <a:ext uri="{FF2B5EF4-FFF2-40B4-BE49-F238E27FC236}">
              <a16:creationId xmlns:a16="http://schemas.microsoft.com/office/drawing/2014/main" id="{8108317E-A045-A95F-41B1-E3357F158846}"/>
            </a:ext>
            <a:ext uri="{147F2762-F138-4A5C-976F-8EAC2B608ADB}">
              <a16:predDERef xmlns:a16="http://schemas.microsoft.com/office/drawing/2014/main" pred="{DDDC9BFB-D37C-1F96-C8A3-1A77391B9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123825</xdr:colOff>
      <xdr:row>313</xdr:row>
      <xdr:rowOff>57150</xdr:rowOff>
    </xdr:from>
    <xdr:to>
      <xdr:col>31</xdr:col>
      <xdr:colOff>428625</xdr:colOff>
      <xdr:row>327</xdr:row>
      <xdr:rowOff>133350</xdr:rowOff>
    </xdr:to>
    <xdr:graphicFrame macro="">
      <xdr:nvGraphicFramePr>
        <xdr:cNvPr id="21" name="Chart 20">
          <a:extLst>
            <a:ext uri="{FF2B5EF4-FFF2-40B4-BE49-F238E27FC236}">
              <a16:creationId xmlns:a16="http://schemas.microsoft.com/office/drawing/2014/main" id="{7F507E16-EF76-09B1-09B3-90B075CC7A55}"/>
            </a:ext>
            <a:ext uri="{147F2762-F138-4A5C-976F-8EAC2B608ADB}">
              <a16:predDERef xmlns:a16="http://schemas.microsoft.com/office/drawing/2014/main" pred="{8108317E-A045-A95F-41B1-E3357F158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45</xdr:col>
      <xdr:colOff>485775</xdr:colOff>
      <xdr:row>73</xdr:row>
      <xdr:rowOff>133350</xdr:rowOff>
    </xdr:from>
    <xdr:to>
      <xdr:col>53</xdr:col>
      <xdr:colOff>180975</xdr:colOff>
      <xdr:row>88</xdr:row>
      <xdr:rowOff>19050</xdr:rowOff>
    </xdr:to>
    <xdr:graphicFrame macro="">
      <xdr:nvGraphicFramePr>
        <xdr:cNvPr id="22" name="Chart 21">
          <a:extLst>
            <a:ext uri="{FF2B5EF4-FFF2-40B4-BE49-F238E27FC236}">
              <a16:creationId xmlns:a16="http://schemas.microsoft.com/office/drawing/2014/main" id="{CBE52CC1-ADBB-2E04-4570-FB0F9C53A380}"/>
            </a:ext>
            <a:ext uri="{147F2762-F138-4A5C-976F-8EAC2B608ADB}">
              <a16:predDERef xmlns:a16="http://schemas.microsoft.com/office/drawing/2014/main" pred="{7F507E16-EF76-09B1-09B3-90B075CC7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45</xdr:col>
      <xdr:colOff>504825</xdr:colOff>
      <xdr:row>88</xdr:row>
      <xdr:rowOff>57150</xdr:rowOff>
    </xdr:from>
    <xdr:to>
      <xdr:col>53</xdr:col>
      <xdr:colOff>200025</xdr:colOff>
      <xdr:row>102</xdr:row>
      <xdr:rowOff>133350</xdr:rowOff>
    </xdr:to>
    <xdr:graphicFrame macro="">
      <xdr:nvGraphicFramePr>
        <xdr:cNvPr id="23" name="Chart 22">
          <a:extLst>
            <a:ext uri="{FF2B5EF4-FFF2-40B4-BE49-F238E27FC236}">
              <a16:creationId xmlns:a16="http://schemas.microsoft.com/office/drawing/2014/main" id="{B05ED168-5B5E-7D11-DF12-C8F4D6B1A4D9}"/>
            </a:ext>
            <a:ext uri="{147F2762-F138-4A5C-976F-8EAC2B608ADB}">
              <a16:predDERef xmlns:a16="http://schemas.microsoft.com/office/drawing/2014/main" pred="{CBE52CC1-ADBB-2E04-4570-FB0F9C53A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495300</xdr:colOff>
      <xdr:row>103</xdr:row>
      <xdr:rowOff>19050</xdr:rowOff>
    </xdr:from>
    <xdr:to>
      <xdr:col>53</xdr:col>
      <xdr:colOff>190500</xdr:colOff>
      <xdr:row>117</xdr:row>
      <xdr:rowOff>95250</xdr:rowOff>
    </xdr:to>
    <xdr:graphicFrame macro="">
      <xdr:nvGraphicFramePr>
        <xdr:cNvPr id="24" name="Chart 23">
          <a:extLst>
            <a:ext uri="{FF2B5EF4-FFF2-40B4-BE49-F238E27FC236}">
              <a16:creationId xmlns:a16="http://schemas.microsoft.com/office/drawing/2014/main" id="{C3F705E4-60C4-B398-49D4-3EC48BD17EF3}"/>
            </a:ext>
            <a:ext uri="{147F2762-F138-4A5C-976F-8EAC2B608ADB}">
              <a16:predDERef xmlns:a16="http://schemas.microsoft.com/office/drawing/2014/main" pred="{B05ED168-5B5E-7D11-DF12-C8F4D6B1A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45</xdr:col>
      <xdr:colOff>466725</xdr:colOff>
      <xdr:row>117</xdr:row>
      <xdr:rowOff>171450</xdr:rowOff>
    </xdr:from>
    <xdr:to>
      <xdr:col>53</xdr:col>
      <xdr:colOff>161925</xdr:colOff>
      <xdr:row>132</xdr:row>
      <xdr:rowOff>57150</xdr:rowOff>
    </xdr:to>
    <xdr:graphicFrame macro="">
      <xdr:nvGraphicFramePr>
        <xdr:cNvPr id="25" name="Chart 24">
          <a:extLst>
            <a:ext uri="{FF2B5EF4-FFF2-40B4-BE49-F238E27FC236}">
              <a16:creationId xmlns:a16="http://schemas.microsoft.com/office/drawing/2014/main" id="{FA08B8BE-5435-AFE0-E11B-BBC487A6BF9F}"/>
            </a:ext>
            <a:ext uri="{147F2762-F138-4A5C-976F-8EAC2B608ADB}">
              <a16:predDERef xmlns:a16="http://schemas.microsoft.com/office/drawing/2014/main" pred="{C3F705E4-60C4-B398-49D4-3EC48BD17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45</xdr:col>
      <xdr:colOff>476250</xdr:colOff>
      <xdr:row>132</xdr:row>
      <xdr:rowOff>123825</xdr:rowOff>
    </xdr:from>
    <xdr:to>
      <xdr:col>53</xdr:col>
      <xdr:colOff>171450</xdr:colOff>
      <xdr:row>147</xdr:row>
      <xdr:rowOff>9525</xdr:rowOff>
    </xdr:to>
    <xdr:graphicFrame macro="">
      <xdr:nvGraphicFramePr>
        <xdr:cNvPr id="26" name="Chart 25">
          <a:extLst>
            <a:ext uri="{FF2B5EF4-FFF2-40B4-BE49-F238E27FC236}">
              <a16:creationId xmlns:a16="http://schemas.microsoft.com/office/drawing/2014/main" id="{90390198-1221-63BA-0C1F-F1A64DEB9518}"/>
            </a:ext>
            <a:ext uri="{147F2762-F138-4A5C-976F-8EAC2B608ADB}">
              <a16:predDERef xmlns:a16="http://schemas.microsoft.com/office/drawing/2014/main" pred="{FA08B8BE-5435-AFE0-E11B-BBC487A6B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45</xdr:col>
      <xdr:colOff>504825</xdr:colOff>
      <xdr:row>147</xdr:row>
      <xdr:rowOff>76200</xdr:rowOff>
    </xdr:from>
    <xdr:to>
      <xdr:col>53</xdr:col>
      <xdr:colOff>200025</xdr:colOff>
      <xdr:row>161</xdr:row>
      <xdr:rowOff>152400</xdr:rowOff>
    </xdr:to>
    <xdr:graphicFrame macro="">
      <xdr:nvGraphicFramePr>
        <xdr:cNvPr id="27" name="Chart 26">
          <a:extLst>
            <a:ext uri="{FF2B5EF4-FFF2-40B4-BE49-F238E27FC236}">
              <a16:creationId xmlns:a16="http://schemas.microsoft.com/office/drawing/2014/main" id="{4C40BE21-4C5A-DD0D-C3F4-00820CAB648B}"/>
            </a:ext>
            <a:ext uri="{147F2762-F138-4A5C-976F-8EAC2B608ADB}">
              <a16:predDERef xmlns:a16="http://schemas.microsoft.com/office/drawing/2014/main" pred="{90390198-1221-63BA-0C1F-F1A64DEB9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45</xdr:col>
      <xdr:colOff>504825</xdr:colOff>
      <xdr:row>162</xdr:row>
      <xdr:rowOff>114300</xdr:rowOff>
    </xdr:from>
    <xdr:to>
      <xdr:col>53</xdr:col>
      <xdr:colOff>200025</xdr:colOff>
      <xdr:row>177</xdr:row>
      <xdr:rowOff>0</xdr:rowOff>
    </xdr:to>
    <xdr:graphicFrame macro="">
      <xdr:nvGraphicFramePr>
        <xdr:cNvPr id="28" name="Chart 27">
          <a:extLst>
            <a:ext uri="{FF2B5EF4-FFF2-40B4-BE49-F238E27FC236}">
              <a16:creationId xmlns:a16="http://schemas.microsoft.com/office/drawing/2014/main" id="{DD9C4284-164C-C689-3918-4D1233D06F90}"/>
            </a:ext>
            <a:ext uri="{147F2762-F138-4A5C-976F-8EAC2B608ADB}">
              <a16:predDERef xmlns:a16="http://schemas.microsoft.com/office/drawing/2014/main" pred="{4C40BE21-4C5A-DD0D-C3F4-00820CAB6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45</xdr:col>
      <xdr:colOff>561975</xdr:colOff>
      <xdr:row>177</xdr:row>
      <xdr:rowOff>171450</xdr:rowOff>
    </xdr:from>
    <xdr:to>
      <xdr:col>53</xdr:col>
      <xdr:colOff>257175</xdr:colOff>
      <xdr:row>192</xdr:row>
      <xdr:rowOff>57150</xdr:rowOff>
    </xdr:to>
    <xdr:graphicFrame macro="">
      <xdr:nvGraphicFramePr>
        <xdr:cNvPr id="29" name="Chart 28">
          <a:extLst>
            <a:ext uri="{FF2B5EF4-FFF2-40B4-BE49-F238E27FC236}">
              <a16:creationId xmlns:a16="http://schemas.microsoft.com/office/drawing/2014/main" id="{DC7323EE-D0B9-D92F-34F7-177F786AE427}"/>
            </a:ext>
            <a:ext uri="{147F2762-F138-4A5C-976F-8EAC2B608ADB}">
              <a16:predDERef xmlns:a16="http://schemas.microsoft.com/office/drawing/2014/main" pred="{DD9C4284-164C-C689-3918-4D1233D06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45</xdr:col>
      <xdr:colOff>581025</xdr:colOff>
      <xdr:row>193</xdr:row>
      <xdr:rowOff>9525</xdr:rowOff>
    </xdr:from>
    <xdr:to>
      <xdr:col>53</xdr:col>
      <xdr:colOff>276225</xdr:colOff>
      <xdr:row>207</xdr:row>
      <xdr:rowOff>85725</xdr:rowOff>
    </xdr:to>
    <xdr:graphicFrame macro="">
      <xdr:nvGraphicFramePr>
        <xdr:cNvPr id="30" name="Chart 29">
          <a:extLst>
            <a:ext uri="{FF2B5EF4-FFF2-40B4-BE49-F238E27FC236}">
              <a16:creationId xmlns:a16="http://schemas.microsoft.com/office/drawing/2014/main" id="{BB5C0328-C470-0E13-8ACD-09E22352D0D5}"/>
            </a:ext>
            <a:ext uri="{147F2762-F138-4A5C-976F-8EAC2B608ADB}">
              <a16:predDERef xmlns:a16="http://schemas.microsoft.com/office/drawing/2014/main" pred="{DC7323EE-D0B9-D92F-34F7-177F786AE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45</xdr:col>
      <xdr:colOff>600075</xdr:colOff>
      <xdr:row>208</xdr:row>
      <xdr:rowOff>0</xdr:rowOff>
    </xdr:from>
    <xdr:to>
      <xdr:col>53</xdr:col>
      <xdr:colOff>295275</xdr:colOff>
      <xdr:row>222</xdr:row>
      <xdr:rowOff>76200</xdr:rowOff>
    </xdr:to>
    <xdr:graphicFrame macro="">
      <xdr:nvGraphicFramePr>
        <xdr:cNvPr id="31" name="Chart 30">
          <a:extLst>
            <a:ext uri="{FF2B5EF4-FFF2-40B4-BE49-F238E27FC236}">
              <a16:creationId xmlns:a16="http://schemas.microsoft.com/office/drawing/2014/main" id="{0DF651A9-6502-8B90-8EC4-49AF5A05B146}"/>
            </a:ext>
            <a:ext uri="{147F2762-F138-4A5C-976F-8EAC2B608ADB}">
              <a16:predDERef xmlns:a16="http://schemas.microsoft.com/office/drawing/2014/main" pred="{BB5C0328-C470-0E13-8ACD-09E22352D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46</xdr:col>
      <xdr:colOff>0</xdr:colOff>
      <xdr:row>223</xdr:row>
      <xdr:rowOff>9525</xdr:rowOff>
    </xdr:from>
    <xdr:to>
      <xdr:col>53</xdr:col>
      <xdr:colOff>304800</xdr:colOff>
      <xdr:row>237</xdr:row>
      <xdr:rowOff>85725</xdr:rowOff>
    </xdr:to>
    <xdr:graphicFrame macro="">
      <xdr:nvGraphicFramePr>
        <xdr:cNvPr id="32" name="Chart 31">
          <a:extLst>
            <a:ext uri="{FF2B5EF4-FFF2-40B4-BE49-F238E27FC236}">
              <a16:creationId xmlns:a16="http://schemas.microsoft.com/office/drawing/2014/main" id="{8BD52C95-0541-209E-CE5E-EF0866BFA267}"/>
            </a:ext>
            <a:ext uri="{147F2762-F138-4A5C-976F-8EAC2B608ADB}">
              <a16:predDERef xmlns:a16="http://schemas.microsoft.com/office/drawing/2014/main" pred="{0DF651A9-6502-8B90-8EC4-49AF5A05B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46</xdr:col>
      <xdr:colOff>76200</xdr:colOff>
      <xdr:row>238</xdr:row>
      <xdr:rowOff>9525</xdr:rowOff>
    </xdr:from>
    <xdr:to>
      <xdr:col>53</xdr:col>
      <xdr:colOff>381000</xdr:colOff>
      <xdr:row>252</xdr:row>
      <xdr:rowOff>85725</xdr:rowOff>
    </xdr:to>
    <xdr:graphicFrame macro="">
      <xdr:nvGraphicFramePr>
        <xdr:cNvPr id="33" name="Chart 32">
          <a:extLst>
            <a:ext uri="{FF2B5EF4-FFF2-40B4-BE49-F238E27FC236}">
              <a16:creationId xmlns:a16="http://schemas.microsoft.com/office/drawing/2014/main" id="{C312D525-B226-C59F-364E-87EA11EB0E40}"/>
            </a:ext>
            <a:ext uri="{147F2762-F138-4A5C-976F-8EAC2B608ADB}">
              <a16:predDERef xmlns:a16="http://schemas.microsoft.com/office/drawing/2014/main" pred="{8BD52C95-0541-209E-CE5E-EF0866BFA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46</xdr:col>
      <xdr:colOff>142875</xdr:colOff>
      <xdr:row>252</xdr:row>
      <xdr:rowOff>161925</xdr:rowOff>
    </xdr:from>
    <xdr:to>
      <xdr:col>53</xdr:col>
      <xdr:colOff>447675</xdr:colOff>
      <xdr:row>267</xdr:row>
      <xdr:rowOff>47625</xdr:rowOff>
    </xdr:to>
    <xdr:graphicFrame macro="">
      <xdr:nvGraphicFramePr>
        <xdr:cNvPr id="34" name="Chart 33">
          <a:extLst>
            <a:ext uri="{FF2B5EF4-FFF2-40B4-BE49-F238E27FC236}">
              <a16:creationId xmlns:a16="http://schemas.microsoft.com/office/drawing/2014/main" id="{A404FB8E-D233-B355-D804-209480E783F7}"/>
            </a:ext>
            <a:ext uri="{147F2762-F138-4A5C-976F-8EAC2B608ADB}">
              <a16:predDERef xmlns:a16="http://schemas.microsoft.com/office/drawing/2014/main" pred="{C312D525-B226-C59F-364E-87EA11EB0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46</xdr:col>
      <xdr:colOff>152400</xdr:colOff>
      <xdr:row>268</xdr:row>
      <xdr:rowOff>47625</xdr:rowOff>
    </xdr:from>
    <xdr:to>
      <xdr:col>53</xdr:col>
      <xdr:colOff>457200</xdr:colOff>
      <xdr:row>282</xdr:row>
      <xdr:rowOff>123825</xdr:rowOff>
    </xdr:to>
    <xdr:graphicFrame macro="">
      <xdr:nvGraphicFramePr>
        <xdr:cNvPr id="35" name="Chart 34">
          <a:extLst>
            <a:ext uri="{FF2B5EF4-FFF2-40B4-BE49-F238E27FC236}">
              <a16:creationId xmlns:a16="http://schemas.microsoft.com/office/drawing/2014/main" id="{DC94DF5D-4A9F-BB45-D04D-E396D7C19F32}"/>
            </a:ext>
            <a:ext uri="{147F2762-F138-4A5C-976F-8EAC2B608ADB}">
              <a16:predDERef xmlns:a16="http://schemas.microsoft.com/office/drawing/2014/main" pred="{A404FB8E-D233-B355-D804-209480E783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46</xdr:col>
      <xdr:colOff>123825</xdr:colOff>
      <xdr:row>283</xdr:row>
      <xdr:rowOff>104775</xdr:rowOff>
    </xdr:from>
    <xdr:to>
      <xdr:col>53</xdr:col>
      <xdr:colOff>428625</xdr:colOff>
      <xdr:row>297</xdr:row>
      <xdr:rowOff>180975</xdr:rowOff>
    </xdr:to>
    <xdr:graphicFrame macro="">
      <xdr:nvGraphicFramePr>
        <xdr:cNvPr id="36" name="Chart 35">
          <a:extLst>
            <a:ext uri="{FF2B5EF4-FFF2-40B4-BE49-F238E27FC236}">
              <a16:creationId xmlns:a16="http://schemas.microsoft.com/office/drawing/2014/main" id="{B4E4C19D-A917-D5FF-E077-CDD530E6DC79}"/>
            </a:ext>
            <a:ext uri="{147F2762-F138-4A5C-976F-8EAC2B608ADB}">
              <a16:predDERef xmlns:a16="http://schemas.microsoft.com/office/drawing/2014/main" pred="{DC94DF5D-4A9F-BB45-D04D-E396D7C19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24</xdr:col>
      <xdr:colOff>66675</xdr:colOff>
      <xdr:row>130</xdr:row>
      <xdr:rowOff>9525</xdr:rowOff>
    </xdr:from>
    <xdr:to>
      <xdr:col>31</xdr:col>
      <xdr:colOff>371475</xdr:colOff>
      <xdr:row>144</xdr:row>
      <xdr:rowOff>85725</xdr:rowOff>
    </xdr:to>
    <xdr:graphicFrame macro="">
      <xdr:nvGraphicFramePr>
        <xdr:cNvPr id="37" name="Chart 36">
          <a:extLst>
            <a:ext uri="{FF2B5EF4-FFF2-40B4-BE49-F238E27FC236}">
              <a16:creationId xmlns:a16="http://schemas.microsoft.com/office/drawing/2014/main" id="{3D28FC7C-D5DF-4FCD-625E-0390F1F202AA}"/>
            </a:ext>
            <a:ext uri="{147F2762-F138-4A5C-976F-8EAC2B608ADB}">
              <a16:predDERef xmlns:a16="http://schemas.microsoft.com/office/drawing/2014/main" pred="{B4E4C19D-A917-D5FF-E077-CDD530E6D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24</xdr:col>
      <xdr:colOff>47625</xdr:colOff>
      <xdr:row>160</xdr:row>
      <xdr:rowOff>171450</xdr:rowOff>
    </xdr:from>
    <xdr:to>
      <xdr:col>31</xdr:col>
      <xdr:colOff>352425</xdr:colOff>
      <xdr:row>175</xdr:row>
      <xdr:rowOff>57150</xdr:rowOff>
    </xdr:to>
    <xdr:graphicFrame macro="">
      <xdr:nvGraphicFramePr>
        <xdr:cNvPr id="38" name="Chart 37">
          <a:extLst>
            <a:ext uri="{FF2B5EF4-FFF2-40B4-BE49-F238E27FC236}">
              <a16:creationId xmlns:a16="http://schemas.microsoft.com/office/drawing/2014/main" id="{0E6F7F33-22EA-3C16-3A14-DB7C5637642F}"/>
            </a:ext>
            <a:ext uri="{147F2762-F138-4A5C-976F-8EAC2B608ADB}">
              <a16:predDERef xmlns:a16="http://schemas.microsoft.com/office/drawing/2014/main" pred="{3D28FC7C-D5DF-4FCD-625E-0390F1F20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24</xdr:col>
      <xdr:colOff>0</xdr:colOff>
      <xdr:row>176</xdr:row>
      <xdr:rowOff>142875</xdr:rowOff>
    </xdr:from>
    <xdr:to>
      <xdr:col>31</xdr:col>
      <xdr:colOff>304800</xdr:colOff>
      <xdr:row>191</xdr:row>
      <xdr:rowOff>28575</xdr:rowOff>
    </xdr:to>
    <xdr:graphicFrame macro="">
      <xdr:nvGraphicFramePr>
        <xdr:cNvPr id="39" name="Chart 38">
          <a:extLst>
            <a:ext uri="{FF2B5EF4-FFF2-40B4-BE49-F238E27FC236}">
              <a16:creationId xmlns:a16="http://schemas.microsoft.com/office/drawing/2014/main" id="{58AE3C69-19F3-A243-FBD6-448CD00C201F}"/>
            </a:ext>
            <a:ext uri="{147F2762-F138-4A5C-976F-8EAC2B608ADB}">
              <a16:predDERef xmlns:a16="http://schemas.microsoft.com/office/drawing/2014/main" pred="{0E6F7F33-22EA-3C16-3A14-DB7C56376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24</xdr:col>
      <xdr:colOff>104775</xdr:colOff>
      <xdr:row>206</xdr:row>
      <xdr:rowOff>57150</xdr:rowOff>
    </xdr:from>
    <xdr:to>
      <xdr:col>31</xdr:col>
      <xdr:colOff>409575</xdr:colOff>
      <xdr:row>220</xdr:row>
      <xdr:rowOff>133350</xdr:rowOff>
    </xdr:to>
    <xdr:graphicFrame macro="">
      <xdr:nvGraphicFramePr>
        <xdr:cNvPr id="40" name="Chart 39">
          <a:extLst>
            <a:ext uri="{FF2B5EF4-FFF2-40B4-BE49-F238E27FC236}">
              <a16:creationId xmlns:a16="http://schemas.microsoft.com/office/drawing/2014/main" id="{33C9C849-8882-DF12-E5F2-C87BD3E480D2}"/>
            </a:ext>
            <a:ext uri="{147F2762-F138-4A5C-976F-8EAC2B608ADB}">
              <a16:predDERef xmlns:a16="http://schemas.microsoft.com/office/drawing/2014/main" pred="{58AE3C69-19F3-A243-FBD6-448CD00C2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24</xdr:col>
      <xdr:colOff>133350</xdr:colOff>
      <xdr:row>221</xdr:row>
      <xdr:rowOff>19050</xdr:rowOff>
    </xdr:from>
    <xdr:to>
      <xdr:col>31</xdr:col>
      <xdr:colOff>438150</xdr:colOff>
      <xdr:row>235</xdr:row>
      <xdr:rowOff>95250</xdr:rowOff>
    </xdr:to>
    <xdr:graphicFrame macro="">
      <xdr:nvGraphicFramePr>
        <xdr:cNvPr id="41" name="Chart 40">
          <a:extLst>
            <a:ext uri="{FF2B5EF4-FFF2-40B4-BE49-F238E27FC236}">
              <a16:creationId xmlns:a16="http://schemas.microsoft.com/office/drawing/2014/main" id="{AF2C3132-D839-2D6E-DD67-2932C90FDC62}"/>
            </a:ext>
            <a:ext uri="{147F2762-F138-4A5C-976F-8EAC2B608ADB}">
              <a16:predDERef xmlns:a16="http://schemas.microsoft.com/office/drawing/2014/main" pred="{33C9C849-8882-DF12-E5F2-C87BD3E48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24</xdr:col>
      <xdr:colOff>161925</xdr:colOff>
      <xdr:row>236</xdr:row>
      <xdr:rowOff>114300</xdr:rowOff>
    </xdr:from>
    <xdr:to>
      <xdr:col>31</xdr:col>
      <xdr:colOff>466725</xdr:colOff>
      <xdr:row>251</xdr:row>
      <xdr:rowOff>0</xdr:rowOff>
    </xdr:to>
    <xdr:graphicFrame macro="">
      <xdr:nvGraphicFramePr>
        <xdr:cNvPr id="42" name="Chart 41">
          <a:extLst>
            <a:ext uri="{FF2B5EF4-FFF2-40B4-BE49-F238E27FC236}">
              <a16:creationId xmlns:a16="http://schemas.microsoft.com/office/drawing/2014/main" id="{540C9149-8D2F-F8C1-1E37-2A83433E8A74}"/>
            </a:ext>
            <a:ext uri="{147F2762-F138-4A5C-976F-8EAC2B608ADB}">
              <a16:predDERef xmlns:a16="http://schemas.microsoft.com/office/drawing/2014/main" pred="{AF2C3132-D839-2D6E-DD67-2932C90FD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76200</xdr:colOff>
      <xdr:row>84</xdr:row>
      <xdr:rowOff>177800</xdr:rowOff>
    </xdr:from>
    <xdr:to>
      <xdr:col>26</xdr:col>
      <xdr:colOff>381000</xdr:colOff>
      <xdr:row>99</xdr:row>
      <xdr:rowOff>63500</xdr:rowOff>
    </xdr:to>
    <xdr:graphicFrame macro="">
      <xdr:nvGraphicFramePr>
        <xdr:cNvPr id="2" name="Chart 1">
          <a:extLst>
            <a:ext uri="{FF2B5EF4-FFF2-40B4-BE49-F238E27FC236}">
              <a16:creationId xmlns:a16="http://schemas.microsoft.com/office/drawing/2014/main" id="{74C59833-14CC-04D5-614B-9267BDC75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101600</xdr:colOff>
      <xdr:row>99</xdr:row>
      <xdr:rowOff>165100</xdr:rowOff>
    </xdr:from>
    <xdr:to>
      <xdr:col>26</xdr:col>
      <xdr:colOff>406400</xdr:colOff>
      <xdr:row>114</xdr:row>
      <xdr:rowOff>50800</xdr:rowOff>
    </xdr:to>
    <xdr:graphicFrame macro="">
      <xdr:nvGraphicFramePr>
        <xdr:cNvPr id="3" name="Chart 2">
          <a:extLst>
            <a:ext uri="{FF2B5EF4-FFF2-40B4-BE49-F238E27FC236}">
              <a16:creationId xmlns:a16="http://schemas.microsoft.com/office/drawing/2014/main" id="{459157A1-3BBC-D178-0841-3BB6A8EAE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76200</xdr:colOff>
      <xdr:row>115</xdr:row>
      <xdr:rowOff>0</xdr:rowOff>
    </xdr:from>
    <xdr:to>
      <xdr:col>26</xdr:col>
      <xdr:colOff>381000</xdr:colOff>
      <xdr:row>129</xdr:row>
      <xdr:rowOff>76200</xdr:rowOff>
    </xdr:to>
    <xdr:graphicFrame macro="">
      <xdr:nvGraphicFramePr>
        <xdr:cNvPr id="4" name="Chart 3">
          <a:extLst>
            <a:ext uri="{FF2B5EF4-FFF2-40B4-BE49-F238E27FC236}">
              <a16:creationId xmlns:a16="http://schemas.microsoft.com/office/drawing/2014/main" id="{03F1D2D0-7A75-9D3A-81ED-CF81F1A2E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130</xdr:row>
      <xdr:rowOff>50800</xdr:rowOff>
    </xdr:from>
    <xdr:to>
      <xdr:col>26</xdr:col>
      <xdr:colOff>304800</xdr:colOff>
      <xdr:row>144</xdr:row>
      <xdr:rowOff>127000</xdr:rowOff>
    </xdr:to>
    <xdr:graphicFrame macro="">
      <xdr:nvGraphicFramePr>
        <xdr:cNvPr id="5" name="Chart 4">
          <a:extLst>
            <a:ext uri="{FF2B5EF4-FFF2-40B4-BE49-F238E27FC236}">
              <a16:creationId xmlns:a16="http://schemas.microsoft.com/office/drawing/2014/main" id="{92EA9B43-9699-D7CC-B495-AB07351D5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596900</xdr:colOff>
      <xdr:row>145</xdr:row>
      <xdr:rowOff>63500</xdr:rowOff>
    </xdr:from>
    <xdr:to>
      <xdr:col>26</xdr:col>
      <xdr:colOff>292100</xdr:colOff>
      <xdr:row>159</xdr:row>
      <xdr:rowOff>139700</xdr:rowOff>
    </xdr:to>
    <xdr:graphicFrame macro="">
      <xdr:nvGraphicFramePr>
        <xdr:cNvPr id="6" name="Chart 5">
          <a:extLst>
            <a:ext uri="{FF2B5EF4-FFF2-40B4-BE49-F238E27FC236}">
              <a16:creationId xmlns:a16="http://schemas.microsoft.com/office/drawing/2014/main" id="{50B65708-9709-EC63-B6EF-C1BC29836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38100</xdr:colOff>
      <xdr:row>160</xdr:row>
      <xdr:rowOff>76200</xdr:rowOff>
    </xdr:from>
    <xdr:to>
      <xdr:col>26</xdr:col>
      <xdr:colOff>342900</xdr:colOff>
      <xdr:row>174</xdr:row>
      <xdr:rowOff>152400</xdr:rowOff>
    </xdr:to>
    <xdr:graphicFrame macro="">
      <xdr:nvGraphicFramePr>
        <xdr:cNvPr id="7" name="Chart 6">
          <a:extLst>
            <a:ext uri="{FF2B5EF4-FFF2-40B4-BE49-F238E27FC236}">
              <a16:creationId xmlns:a16="http://schemas.microsoft.com/office/drawing/2014/main" id="{829C2136-8470-B02C-27FA-807CD50B8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114300</xdr:colOff>
      <xdr:row>175</xdr:row>
      <xdr:rowOff>127000</xdr:rowOff>
    </xdr:from>
    <xdr:to>
      <xdr:col>26</xdr:col>
      <xdr:colOff>419100</xdr:colOff>
      <xdr:row>190</xdr:row>
      <xdr:rowOff>12700</xdr:rowOff>
    </xdr:to>
    <xdr:graphicFrame macro="">
      <xdr:nvGraphicFramePr>
        <xdr:cNvPr id="8" name="Chart 7">
          <a:extLst>
            <a:ext uri="{FF2B5EF4-FFF2-40B4-BE49-F238E27FC236}">
              <a16:creationId xmlns:a16="http://schemas.microsoft.com/office/drawing/2014/main" id="{49C57F66-EBD7-66A3-A7F9-8E5A3D19B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114300</xdr:colOff>
      <xdr:row>191</xdr:row>
      <xdr:rowOff>0</xdr:rowOff>
    </xdr:from>
    <xdr:to>
      <xdr:col>26</xdr:col>
      <xdr:colOff>419100</xdr:colOff>
      <xdr:row>205</xdr:row>
      <xdr:rowOff>76200</xdr:rowOff>
    </xdr:to>
    <xdr:graphicFrame macro="">
      <xdr:nvGraphicFramePr>
        <xdr:cNvPr id="9" name="Chart 8">
          <a:extLst>
            <a:ext uri="{FF2B5EF4-FFF2-40B4-BE49-F238E27FC236}">
              <a16:creationId xmlns:a16="http://schemas.microsoft.com/office/drawing/2014/main" id="{FE09CD51-2122-3076-BC6A-A5A7E7707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139700</xdr:colOff>
      <xdr:row>206</xdr:row>
      <xdr:rowOff>88900</xdr:rowOff>
    </xdr:from>
    <xdr:to>
      <xdr:col>26</xdr:col>
      <xdr:colOff>444500</xdr:colOff>
      <xdr:row>220</xdr:row>
      <xdr:rowOff>165100</xdr:rowOff>
    </xdr:to>
    <xdr:graphicFrame macro="">
      <xdr:nvGraphicFramePr>
        <xdr:cNvPr id="10" name="Chart 9">
          <a:extLst>
            <a:ext uri="{FF2B5EF4-FFF2-40B4-BE49-F238E27FC236}">
              <a16:creationId xmlns:a16="http://schemas.microsoft.com/office/drawing/2014/main" id="{700F0514-DBE9-3A82-ACE0-B7E999CBC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152400</xdr:colOff>
      <xdr:row>221</xdr:row>
      <xdr:rowOff>101600</xdr:rowOff>
    </xdr:from>
    <xdr:to>
      <xdr:col>26</xdr:col>
      <xdr:colOff>457200</xdr:colOff>
      <xdr:row>235</xdr:row>
      <xdr:rowOff>177800</xdr:rowOff>
    </xdr:to>
    <xdr:graphicFrame macro="">
      <xdr:nvGraphicFramePr>
        <xdr:cNvPr id="11" name="Chart 10">
          <a:extLst>
            <a:ext uri="{FF2B5EF4-FFF2-40B4-BE49-F238E27FC236}">
              <a16:creationId xmlns:a16="http://schemas.microsoft.com/office/drawing/2014/main" id="{D2BF9A77-EB3A-68A3-A35F-5B020D845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177800</xdr:colOff>
      <xdr:row>236</xdr:row>
      <xdr:rowOff>139700</xdr:rowOff>
    </xdr:from>
    <xdr:to>
      <xdr:col>26</xdr:col>
      <xdr:colOff>482600</xdr:colOff>
      <xdr:row>251</xdr:row>
      <xdr:rowOff>25400</xdr:rowOff>
    </xdr:to>
    <xdr:graphicFrame macro="">
      <xdr:nvGraphicFramePr>
        <xdr:cNvPr id="12" name="Chart 11">
          <a:extLst>
            <a:ext uri="{FF2B5EF4-FFF2-40B4-BE49-F238E27FC236}">
              <a16:creationId xmlns:a16="http://schemas.microsoft.com/office/drawing/2014/main" id="{4B3B2695-172B-F2A2-B35A-1F1031F97A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12700</xdr:colOff>
      <xdr:row>252</xdr:row>
      <xdr:rowOff>25400</xdr:rowOff>
    </xdr:from>
    <xdr:to>
      <xdr:col>26</xdr:col>
      <xdr:colOff>317500</xdr:colOff>
      <xdr:row>266</xdr:row>
      <xdr:rowOff>101600</xdr:rowOff>
    </xdr:to>
    <xdr:graphicFrame macro="">
      <xdr:nvGraphicFramePr>
        <xdr:cNvPr id="13" name="Chart 12">
          <a:extLst>
            <a:ext uri="{FF2B5EF4-FFF2-40B4-BE49-F238E27FC236}">
              <a16:creationId xmlns:a16="http://schemas.microsoft.com/office/drawing/2014/main" id="{BC6C7BA5-654C-670D-F345-683CEE0B2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495300</xdr:colOff>
      <xdr:row>267</xdr:row>
      <xdr:rowOff>101600</xdr:rowOff>
    </xdr:from>
    <xdr:to>
      <xdr:col>26</xdr:col>
      <xdr:colOff>190500</xdr:colOff>
      <xdr:row>281</xdr:row>
      <xdr:rowOff>177800</xdr:rowOff>
    </xdr:to>
    <xdr:graphicFrame macro="">
      <xdr:nvGraphicFramePr>
        <xdr:cNvPr id="14" name="Chart 13">
          <a:extLst>
            <a:ext uri="{FF2B5EF4-FFF2-40B4-BE49-F238E27FC236}">
              <a16:creationId xmlns:a16="http://schemas.microsoft.com/office/drawing/2014/main" id="{218782BC-5F6A-197B-2D37-1AD9EBFE9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457200</xdr:colOff>
      <xdr:row>283</xdr:row>
      <xdr:rowOff>38100</xdr:rowOff>
    </xdr:from>
    <xdr:to>
      <xdr:col>26</xdr:col>
      <xdr:colOff>152400</xdr:colOff>
      <xdr:row>297</xdr:row>
      <xdr:rowOff>114300</xdr:rowOff>
    </xdr:to>
    <xdr:graphicFrame macro="">
      <xdr:nvGraphicFramePr>
        <xdr:cNvPr id="15" name="Chart 14">
          <a:extLst>
            <a:ext uri="{FF2B5EF4-FFF2-40B4-BE49-F238E27FC236}">
              <a16:creationId xmlns:a16="http://schemas.microsoft.com/office/drawing/2014/main" id="{550F99AA-BC8C-5532-B269-60471425C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444500</xdr:colOff>
      <xdr:row>298</xdr:row>
      <xdr:rowOff>101600</xdr:rowOff>
    </xdr:from>
    <xdr:to>
      <xdr:col>26</xdr:col>
      <xdr:colOff>139700</xdr:colOff>
      <xdr:row>312</xdr:row>
      <xdr:rowOff>177800</xdr:rowOff>
    </xdr:to>
    <xdr:graphicFrame macro="">
      <xdr:nvGraphicFramePr>
        <xdr:cNvPr id="16" name="Chart 15">
          <a:extLst>
            <a:ext uri="{FF2B5EF4-FFF2-40B4-BE49-F238E27FC236}">
              <a16:creationId xmlns:a16="http://schemas.microsoft.com/office/drawing/2014/main" id="{E14E6E97-2651-7CD5-7A75-8FB298B32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431800</xdr:colOff>
      <xdr:row>313</xdr:row>
      <xdr:rowOff>114300</xdr:rowOff>
    </xdr:from>
    <xdr:to>
      <xdr:col>26</xdr:col>
      <xdr:colOff>127000</xdr:colOff>
      <xdr:row>328</xdr:row>
      <xdr:rowOff>0</xdr:rowOff>
    </xdr:to>
    <xdr:graphicFrame macro="">
      <xdr:nvGraphicFramePr>
        <xdr:cNvPr id="17" name="Chart 16">
          <a:extLst>
            <a:ext uri="{FF2B5EF4-FFF2-40B4-BE49-F238E27FC236}">
              <a16:creationId xmlns:a16="http://schemas.microsoft.com/office/drawing/2014/main" id="{391F210A-2A1D-A189-D77A-2659C97BF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457200</xdr:colOff>
      <xdr:row>328</xdr:row>
      <xdr:rowOff>101600</xdr:rowOff>
    </xdr:from>
    <xdr:to>
      <xdr:col>26</xdr:col>
      <xdr:colOff>152400</xdr:colOff>
      <xdr:row>342</xdr:row>
      <xdr:rowOff>177800</xdr:rowOff>
    </xdr:to>
    <xdr:graphicFrame macro="">
      <xdr:nvGraphicFramePr>
        <xdr:cNvPr id="18" name="Chart 17">
          <a:extLst>
            <a:ext uri="{FF2B5EF4-FFF2-40B4-BE49-F238E27FC236}">
              <a16:creationId xmlns:a16="http://schemas.microsoft.com/office/drawing/2014/main" id="{69234399-B51A-88C6-ED01-713BB3F2B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584200</xdr:colOff>
      <xdr:row>343</xdr:row>
      <xdr:rowOff>114300</xdr:rowOff>
    </xdr:from>
    <xdr:to>
      <xdr:col>26</xdr:col>
      <xdr:colOff>279400</xdr:colOff>
      <xdr:row>358</xdr:row>
      <xdr:rowOff>0</xdr:rowOff>
    </xdr:to>
    <xdr:graphicFrame macro="">
      <xdr:nvGraphicFramePr>
        <xdr:cNvPr id="19" name="Chart 18">
          <a:extLst>
            <a:ext uri="{FF2B5EF4-FFF2-40B4-BE49-F238E27FC236}">
              <a16:creationId xmlns:a16="http://schemas.microsoft.com/office/drawing/2014/main" id="{73BD2A41-AA6C-B5BF-63D1-6666CA529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1123950</xdr:colOff>
      <xdr:row>0</xdr:row>
      <xdr:rowOff>152401</xdr:rowOff>
    </xdr:from>
    <xdr:to>
      <xdr:col>5</xdr:col>
      <xdr:colOff>533400</xdr:colOff>
      <xdr:row>1</xdr:row>
      <xdr:rowOff>171451</xdr:rowOff>
    </xdr:to>
    <xdr:sp macro="" textlink="">
      <xdr:nvSpPr>
        <xdr:cNvPr id="20" name="TextBox 19">
          <a:extLst>
            <a:ext uri="{FF2B5EF4-FFF2-40B4-BE49-F238E27FC236}">
              <a16:creationId xmlns:a16="http://schemas.microsoft.com/office/drawing/2014/main" id="{0DCB6330-44D0-8938-B56A-CF5D6BD4C33E}"/>
            </a:ext>
          </a:extLst>
        </xdr:cNvPr>
        <xdr:cNvSpPr txBox="1"/>
      </xdr:nvSpPr>
      <xdr:spPr>
        <a:xfrm>
          <a:off x="1123950" y="152401"/>
          <a:ext cx="2990850"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This is the</a:t>
          </a:r>
          <a:r>
            <a:rPr lang="en-US" sz="1100" b="1" baseline="0">
              <a:solidFill>
                <a:srgbClr val="FF0000"/>
              </a:solidFill>
            </a:rPr>
            <a:t> average summer temperature</a:t>
          </a:r>
          <a:endParaRPr lang="en-US" sz="1100" b="1">
            <a:solidFill>
              <a:srgbClr val="FF0000"/>
            </a:solidFill>
          </a:endParaRPr>
        </a:p>
      </xdr:txBody>
    </xdr:sp>
    <xdr:clientData/>
  </xdr:twoCellAnchor>
  <xdr:twoCellAnchor>
    <xdr:from>
      <xdr:col>1</xdr:col>
      <xdr:colOff>114300</xdr:colOff>
      <xdr:row>20</xdr:row>
      <xdr:rowOff>180976</xdr:rowOff>
    </xdr:from>
    <xdr:to>
      <xdr:col>6</xdr:col>
      <xdr:colOff>57150</xdr:colOff>
      <xdr:row>22</xdr:row>
      <xdr:rowOff>9526</xdr:rowOff>
    </xdr:to>
    <xdr:sp macro="" textlink="">
      <xdr:nvSpPr>
        <xdr:cNvPr id="21" name="TextBox 20">
          <a:extLst>
            <a:ext uri="{FF2B5EF4-FFF2-40B4-BE49-F238E27FC236}">
              <a16:creationId xmlns:a16="http://schemas.microsoft.com/office/drawing/2014/main" id="{573A7226-203B-4293-8933-33E53C9D858F}"/>
            </a:ext>
          </a:extLst>
        </xdr:cNvPr>
        <xdr:cNvSpPr txBox="1"/>
      </xdr:nvSpPr>
      <xdr:spPr>
        <a:xfrm>
          <a:off x="1257300" y="4019551"/>
          <a:ext cx="2990850"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This is the</a:t>
          </a:r>
          <a:r>
            <a:rPr lang="en-US" sz="1100" b="1" baseline="0">
              <a:solidFill>
                <a:srgbClr val="FF0000"/>
              </a:solidFill>
            </a:rPr>
            <a:t> average summer RH</a:t>
          </a:r>
          <a:endParaRPr lang="en-US" sz="11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17</xdr:col>
      <xdr:colOff>361950</xdr:colOff>
      <xdr:row>42</xdr:row>
      <xdr:rowOff>157162</xdr:rowOff>
    </xdr:from>
    <xdr:to>
      <xdr:col>25</xdr:col>
      <xdr:colOff>57150</xdr:colOff>
      <xdr:row>57</xdr:row>
      <xdr:rowOff>42862</xdr:rowOff>
    </xdr:to>
    <xdr:graphicFrame macro="">
      <xdr:nvGraphicFramePr>
        <xdr:cNvPr id="2" name="Chart 1">
          <a:extLst>
            <a:ext uri="{FF2B5EF4-FFF2-40B4-BE49-F238E27FC236}">
              <a16:creationId xmlns:a16="http://schemas.microsoft.com/office/drawing/2014/main" id="{C69BD86E-68A1-E240-1981-84661A596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314325</xdr:colOff>
      <xdr:row>57</xdr:row>
      <xdr:rowOff>176212</xdr:rowOff>
    </xdr:from>
    <xdr:to>
      <xdr:col>25</xdr:col>
      <xdr:colOff>9525</xdr:colOff>
      <xdr:row>72</xdr:row>
      <xdr:rowOff>61912</xdr:rowOff>
    </xdr:to>
    <xdr:graphicFrame macro="">
      <xdr:nvGraphicFramePr>
        <xdr:cNvPr id="3" name="Chart 2">
          <a:extLst>
            <a:ext uri="{FF2B5EF4-FFF2-40B4-BE49-F238E27FC236}">
              <a16:creationId xmlns:a16="http://schemas.microsoft.com/office/drawing/2014/main" id="{8E87335A-C00D-8B3F-ED10-9AAB0C1F6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338137</xdr:colOff>
      <xdr:row>73</xdr:row>
      <xdr:rowOff>4762</xdr:rowOff>
    </xdr:from>
    <xdr:to>
      <xdr:col>25</xdr:col>
      <xdr:colOff>33337</xdr:colOff>
      <xdr:row>87</xdr:row>
      <xdr:rowOff>80962</xdr:rowOff>
    </xdr:to>
    <xdr:graphicFrame macro="">
      <xdr:nvGraphicFramePr>
        <xdr:cNvPr id="4" name="Chart 3">
          <a:extLst>
            <a:ext uri="{FF2B5EF4-FFF2-40B4-BE49-F238E27FC236}">
              <a16:creationId xmlns:a16="http://schemas.microsoft.com/office/drawing/2014/main" id="{A7D68A70-351C-5EAC-5FE1-EE77326DD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366712</xdr:colOff>
      <xdr:row>88</xdr:row>
      <xdr:rowOff>42862</xdr:rowOff>
    </xdr:from>
    <xdr:to>
      <xdr:col>25</xdr:col>
      <xdr:colOff>61912</xdr:colOff>
      <xdr:row>102</xdr:row>
      <xdr:rowOff>119062</xdr:rowOff>
    </xdr:to>
    <xdr:graphicFrame macro="">
      <xdr:nvGraphicFramePr>
        <xdr:cNvPr id="5" name="Chart 4">
          <a:extLst>
            <a:ext uri="{FF2B5EF4-FFF2-40B4-BE49-F238E27FC236}">
              <a16:creationId xmlns:a16="http://schemas.microsoft.com/office/drawing/2014/main" id="{BD734B51-4686-BC91-BBC1-098F98E8D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338137</xdr:colOff>
      <xdr:row>103</xdr:row>
      <xdr:rowOff>109537</xdr:rowOff>
    </xdr:from>
    <xdr:to>
      <xdr:col>25</xdr:col>
      <xdr:colOff>33337</xdr:colOff>
      <xdr:row>117</xdr:row>
      <xdr:rowOff>185737</xdr:rowOff>
    </xdr:to>
    <xdr:graphicFrame macro="">
      <xdr:nvGraphicFramePr>
        <xdr:cNvPr id="6" name="Chart 5">
          <a:extLst>
            <a:ext uri="{FF2B5EF4-FFF2-40B4-BE49-F238E27FC236}">
              <a16:creationId xmlns:a16="http://schemas.microsoft.com/office/drawing/2014/main" id="{70291B7A-EB17-3072-8BE4-369B9043C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300037</xdr:colOff>
      <xdr:row>118</xdr:row>
      <xdr:rowOff>138112</xdr:rowOff>
    </xdr:from>
    <xdr:to>
      <xdr:col>24</xdr:col>
      <xdr:colOff>604837</xdr:colOff>
      <xdr:row>133</xdr:row>
      <xdr:rowOff>23812</xdr:rowOff>
    </xdr:to>
    <xdr:graphicFrame macro="">
      <xdr:nvGraphicFramePr>
        <xdr:cNvPr id="7" name="Chart 6">
          <a:extLst>
            <a:ext uri="{FF2B5EF4-FFF2-40B4-BE49-F238E27FC236}">
              <a16:creationId xmlns:a16="http://schemas.microsoft.com/office/drawing/2014/main" id="{81FE4C3A-A298-519C-FA11-C8DBE23CE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319087</xdr:colOff>
      <xdr:row>133</xdr:row>
      <xdr:rowOff>166687</xdr:rowOff>
    </xdr:from>
    <xdr:to>
      <xdr:col>25</xdr:col>
      <xdr:colOff>14287</xdr:colOff>
      <xdr:row>148</xdr:row>
      <xdr:rowOff>52387</xdr:rowOff>
    </xdr:to>
    <xdr:graphicFrame macro="">
      <xdr:nvGraphicFramePr>
        <xdr:cNvPr id="8" name="Chart 7">
          <a:extLst>
            <a:ext uri="{FF2B5EF4-FFF2-40B4-BE49-F238E27FC236}">
              <a16:creationId xmlns:a16="http://schemas.microsoft.com/office/drawing/2014/main" id="{B771DE61-9B73-B14C-5353-2755FEF4A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300037</xdr:colOff>
      <xdr:row>149</xdr:row>
      <xdr:rowOff>4762</xdr:rowOff>
    </xdr:from>
    <xdr:to>
      <xdr:col>24</xdr:col>
      <xdr:colOff>604837</xdr:colOff>
      <xdr:row>163</xdr:row>
      <xdr:rowOff>80962</xdr:rowOff>
    </xdr:to>
    <xdr:graphicFrame macro="">
      <xdr:nvGraphicFramePr>
        <xdr:cNvPr id="9" name="Chart 8">
          <a:extLst>
            <a:ext uri="{FF2B5EF4-FFF2-40B4-BE49-F238E27FC236}">
              <a16:creationId xmlns:a16="http://schemas.microsoft.com/office/drawing/2014/main" id="{BC9FB684-9219-CD6A-F8C1-C95FC07DA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280987</xdr:colOff>
      <xdr:row>164</xdr:row>
      <xdr:rowOff>52387</xdr:rowOff>
    </xdr:from>
    <xdr:to>
      <xdr:col>24</xdr:col>
      <xdr:colOff>585787</xdr:colOff>
      <xdr:row>178</xdr:row>
      <xdr:rowOff>128587</xdr:rowOff>
    </xdr:to>
    <xdr:graphicFrame macro="">
      <xdr:nvGraphicFramePr>
        <xdr:cNvPr id="10" name="Chart 9">
          <a:extLst>
            <a:ext uri="{FF2B5EF4-FFF2-40B4-BE49-F238E27FC236}">
              <a16:creationId xmlns:a16="http://schemas.microsoft.com/office/drawing/2014/main" id="{DDADB670-1362-7C0E-F2B8-5BA98EA960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271462</xdr:colOff>
      <xdr:row>179</xdr:row>
      <xdr:rowOff>14287</xdr:rowOff>
    </xdr:from>
    <xdr:to>
      <xdr:col>24</xdr:col>
      <xdr:colOff>576262</xdr:colOff>
      <xdr:row>193</xdr:row>
      <xdr:rowOff>90487</xdr:rowOff>
    </xdr:to>
    <xdr:graphicFrame macro="">
      <xdr:nvGraphicFramePr>
        <xdr:cNvPr id="11" name="Chart 10">
          <a:extLst>
            <a:ext uri="{FF2B5EF4-FFF2-40B4-BE49-F238E27FC236}">
              <a16:creationId xmlns:a16="http://schemas.microsoft.com/office/drawing/2014/main" id="{2D5B955A-082A-BD24-CD96-3A175F4D8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290512</xdr:colOff>
      <xdr:row>194</xdr:row>
      <xdr:rowOff>14287</xdr:rowOff>
    </xdr:from>
    <xdr:to>
      <xdr:col>24</xdr:col>
      <xdr:colOff>595312</xdr:colOff>
      <xdr:row>208</xdr:row>
      <xdr:rowOff>90487</xdr:rowOff>
    </xdr:to>
    <xdr:graphicFrame macro="">
      <xdr:nvGraphicFramePr>
        <xdr:cNvPr id="12" name="Chart 11">
          <a:extLst>
            <a:ext uri="{FF2B5EF4-FFF2-40B4-BE49-F238E27FC236}">
              <a16:creationId xmlns:a16="http://schemas.microsoft.com/office/drawing/2014/main" id="{1EF641D8-EF36-7CB1-465C-B86A13D82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261937</xdr:colOff>
      <xdr:row>209</xdr:row>
      <xdr:rowOff>42862</xdr:rowOff>
    </xdr:from>
    <xdr:to>
      <xdr:col>24</xdr:col>
      <xdr:colOff>566737</xdr:colOff>
      <xdr:row>223</xdr:row>
      <xdr:rowOff>119062</xdr:rowOff>
    </xdr:to>
    <xdr:graphicFrame macro="">
      <xdr:nvGraphicFramePr>
        <xdr:cNvPr id="14" name="Chart 13">
          <a:extLst>
            <a:ext uri="{FF2B5EF4-FFF2-40B4-BE49-F238E27FC236}">
              <a16:creationId xmlns:a16="http://schemas.microsoft.com/office/drawing/2014/main" id="{CDA92D78-0F90-64E2-656C-EC7CEBC2E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252412</xdr:colOff>
      <xdr:row>224</xdr:row>
      <xdr:rowOff>52387</xdr:rowOff>
    </xdr:from>
    <xdr:to>
      <xdr:col>24</xdr:col>
      <xdr:colOff>557212</xdr:colOff>
      <xdr:row>238</xdr:row>
      <xdr:rowOff>128587</xdr:rowOff>
    </xdr:to>
    <xdr:graphicFrame macro="">
      <xdr:nvGraphicFramePr>
        <xdr:cNvPr id="15" name="Chart 14">
          <a:extLst>
            <a:ext uri="{FF2B5EF4-FFF2-40B4-BE49-F238E27FC236}">
              <a16:creationId xmlns:a16="http://schemas.microsoft.com/office/drawing/2014/main" id="{86E28610-07C2-8CA4-621A-C53BA971F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242887</xdr:colOff>
      <xdr:row>239</xdr:row>
      <xdr:rowOff>71437</xdr:rowOff>
    </xdr:from>
    <xdr:to>
      <xdr:col>24</xdr:col>
      <xdr:colOff>547687</xdr:colOff>
      <xdr:row>253</xdr:row>
      <xdr:rowOff>147637</xdr:rowOff>
    </xdr:to>
    <xdr:graphicFrame macro="">
      <xdr:nvGraphicFramePr>
        <xdr:cNvPr id="16" name="Chart 15">
          <a:extLst>
            <a:ext uri="{FF2B5EF4-FFF2-40B4-BE49-F238E27FC236}">
              <a16:creationId xmlns:a16="http://schemas.microsoft.com/office/drawing/2014/main" id="{A9C1ED43-9F01-6D8F-99DC-4BCC6C108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252412</xdr:colOff>
      <xdr:row>254</xdr:row>
      <xdr:rowOff>119062</xdr:rowOff>
    </xdr:from>
    <xdr:to>
      <xdr:col>24</xdr:col>
      <xdr:colOff>557212</xdr:colOff>
      <xdr:row>269</xdr:row>
      <xdr:rowOff>4762</xdr:rowOff>
    </xdr:to>
    <xdr:graphicFrame macro="">
      <xdr:nvGraphicFramePr>
        <xdr:cNvPr id="17" name="Chart 16">
          <a:extLst>
            <a:ext uri="{FF2B5EF4-FFF2-40B4-BE49-F238E27FC236}">
              <a16:creationId xmlns:a16="http://schemas.microsoft.com/office/drawing/2014/main" id="{2A73882A-142F-3807-200A-0BD5B34EB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271462</xdr:colOff>
      <xdr:row>269</xdr:row>
      <xdr:rowOff>119062</xdr:rowOff>
    </xdr:from>
    <xdr:to>
      <xdr:col>24</xdr:col>
      <xdr:colOff>576262</xdr:colOff>
      <xdr:row>284</xdr:row>
      <xdr:rowOff>4762</xdr:rowOff>
    </xdr:to>
    <xdr:graphicFrame macro="">
      <xdr:nvGraphicFramePr>
        <xdr:cNvPr id="18" name="Chart 17">
          <a:extLst>
            <a:ext uri="{FF2B5EF4-FFF2-40B4-BE49-F238E27FC236}">
              <a16:creationId xmlns:a16="http://schemas.microsoft.com/office/drawing/2014/main" id="{AD08775A-B0E9-6078-0175-E60DA58DB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271462</xdr:colOff>
      <xdr:row>284</xdr:row>
      <xdr:rowOff>128587</xdr:rowOff>
    </xdr:from>
    <xdr:to>
      <xdr:col>24</xdr:col>
      <xdr:colOff>576262</xdr:colOff>
      <xdr:row>299</xdr:row>
      <xdr:rowOff>14287</xdr:rowOff>
    </xdr:to>
    <xdr:graphicFrame macro="">
      <xdr:nvGraphicFramePr>
        <xdr:cNvPr id="19" name="Chart 18">
          <a:extLst>
            <a:ext uri="{FF2B5EF4-FFF2-40B4-BE49-F238E27FC236}">
              <a16:creationId xmlns:a16="http://schemas.microsoft.com/office/drawing/2014/main" id="{C284F27F-D97C-B297-3BA1-1F6856962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290512</xdr:colOff>
      <xdr:row>299</xdr:row>
      <xdr:rowOff>119062</xdr:rowOff>
    </xdr:from>
    <xdr:to>
      <xdr:col>24</xdr:col>
      <xdr:colOff>595312</xdr:colOff>
      <xdr:row>314</xdr:row>
      <xdr:rowOff>4762</xdr:rowOff>
    </xdr:to>
    <xdr:graphicFrame macro="">
      <xdr:nvGraphicFramePr>
        <xdr:cNvPr id="20" name="Chart 19">
          <a:extLst>
            <a:ext uri="{FF2B5EF4-FFF2-40B4-BE49-F238E27FC236}">
              <a16:creationId xmlns:a16="http://schemas.microsoft.com/office/drawing/2014/main" id="{2498E71E-9F5B-F07E-AB3C-5E5F760AE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0</xdr:colOff>
      <xdr:row>1</xdr:row>
      <xdr:rowOff>0</xdr:rowOff>
    </xdr:from>
    <xdr:to>
      <xdr:col>5</xdr:col>
      <xdr:colOff>552450</xdr:colOff>
      <xdr:row>2</xdr:row>
      <xdr:rowOff>19050</xdr:rowOff>
    </xdr:to>
    <xdr:sp macro="" textlink="">
      <xdr:nvSpPr>
        <xdr:cNvPr id="13" name="TextBox 12">
          <a:extLst>
            <a:ext uri="{FF2B5EF4-FFF2-40B4-BE49-F238E27FC236}">
              <a16:creationId xmlns:a16="http://schemas.microsoft.com/office/drawing/2014/main" id="{7E8726DA-4B9C-4ECD-A7B3-3AF1B1CA28C6}"/>
            </a:ext>
          </a:extLst>
        </xdr:cNvPr>
        <xdr:cNvSpPr txBox="1"/>
      </xdr:nvSpPr>
      <xdr:spPr>
        <a:xfrm>
          <a:off x="904875" y="200025"/>
          <a:ext cx="2990850"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This is the</a:t>
          </a:r>
          <a:r>
            <a:rPr lang="en-US" sz="1100" b="1" baseline="0">
              <a:solidFill>
                <a:srgbClr val="FF0000"/>
              </a:solidFill>
            </a:rPr>
            <a:t> average summer WS</a:t>
          </a:r>
          <a:endParaRPr lang="en-US" sz="1100" b="1">
            <a:solidFill>
              <a:srgbClr val="FF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2"/>
  <sheetViews>
    <sheetView workbookViewId="0">
      <selection activeCell="AG12" sqref="AG12"/>
    </sheetView>
  </sheetViews>
  <sheetFormatPr defaultRowHeight="15" x14ac:dyDescent="0.25"/>
  <cols>
    <col min="1" max="1" width="11.28515625" customWidth="1"/>
    <col min="6" max="6" width="11.85546875" customWidth="1"/>
    <col min="11" max="11" width="14" customWidth="1"/>
    <col min="16" max="16" width="19.28515625" customWidth="1"/>
    <col min="20" max="20" width="12.85546875" customWidth="1"/>
    <col min="21" max="21" width="16.42578125" customWidth="1"/>
    <col min="26" max="26" width="12.5703125" customWidth="1"/>
  </cols>
  <sheetData>
    <row r="1" spans="1:26" x14ac:dyDescent="0.25">
      <c r="B1" s="88" t="s">
        <v>24</v>
      </c>
      <c r="C1" s="88"/>
      <c r="D1" s="88"/>
      <c r="E1" s="88"/>
      <c r="F1" s="88"/>
      <c r="G1" s="89" t="s">
        <v>25</v>
      </c>
      <c r="H1" s="89"/>
      <c r="I1" s="89"/>
      <c r="J1" s="89"/>
      <c r="K1" s="89"/>
      <c r="L1" s="90" t="s">
        <v>26</v>
      </c>
      <c r="M1" s="90"/>
      <c r="N1" s="90"/>
      <c r="O1" s="90"/>
      <c r="P1" s="90"/>
      <c r="Q1" s="91" t="s">
        <v>27</v>
      </c>
      <c r="R1" s="91"/>
      <c r="S1" s="91"/>
      <c r="T1" s="91"/>
      <c r="U1" s="91"/>
      <c r="V1" s="92" t="s">
        <v>23</v>
      </c>
      <c r="W1" s="92"/>
      <c r="X1" s="92"/>
      <c r="Y1" s="92"/>
      <c r="Z1" s="92"/>
    </row>
    <row r="2" spans="1:26" x14ac:dyDescent="0.25">
      <c r="B2" s="1" t="s">
        <v>0</v>
      </c>
      <c r="C2" s="1" t="s">
        <v>1</v>
      </c>
      <c r="D2" s="1" t="s">
        <v>2</v>
      </c>
      <c r="E2" s="1" t="s">
        <v>3</v>
      </c>
      <c r="F2" s="18" t="s">
        <v>4</v>
      </c>
      <c r="G2" s="2" t="s">
        <v>0</v>
      </c>
      <c r="H2" s="2" t="s">
        <v>1</v>
      </c>
      <c r="I2" s="2" t="s">
        <v>2</v>
      </c>
      <c r="J2" s="2" t="s">
        <v>3</v>
      </c>
      <c r="K2" s="20" t="s">
        <v>4</v>
      </c>
      <c r="L2" s="3" t="s">
        <v>0</v>
      </c>
      <c r="M2" s="3" t="s">
        <v>1</v>
      </c>
      <c r="N2" s="3" t="s">
        <v>2</v>
      </c>
      <c r="O2" s="3" t="s">
        <v>3</v>
      </c>
      <c r="P2" s="21" t="s">
        <v>4</v>
      </c>
      <c r="Q2" s="4" t="s">
        <v>0</v>
      </c>
      <c r="R2" s="4" t="s">
        <v>1</v>
      </c>
      <c r="S2" s="4" t="s">
        <v>2</v>
      </c>
      <c r="T2" s="4" t="s">
        <v>3</v>
      </c>
      <c r="U2" s="22" t="s">
        <v>4</v>
      </c>
      <c r="V2" s="5" t="s">
        <v>0</v>
      </c>
      <c r="W2" s="5" t="s">
        <v>1</v>
      </c>
      <c r="X2" s="5" t="s">
        <v>2</v>
      </c>
      <c r="Y2" s="5" t="s">
        <v>3</v>
      </c>
      <c r="Z2" s="23" t="s">
        <v>4</v>
      </c>
    </row>
    <row r="3" spans="1:26" x14ac:dyDescent="0.25">
      <c r="A3" t="s">
        <v>6</v>
      </c>
      <c r="B3" s="16">
        <v>14.3</v>
      </c>
      <c r="C3" s="16">
        <v>24.58</v>
      </c>
      <c r="D3" s="16">
        <v>30.36</v>
      </c>
      <c r="E3" s="16">
        <v>30.8</v>
      </c>
      <c r="F3" s="19">
        <v>25.83</v>
      </c>
      <c r="G3" s="16">
        <v>5.73</v>
      </c>
      <c r="H3" s="16">
        <v>12.68</v>
      </c>
      <c r="I3" s="16">
        <v>22.78</v>
      </c>
      <c r="J3" s="16">
        <v>24.39</v>
      </c>
      <c r="K3" s="19">
        <v>14.05</v>
      </c>
      <c r="L3" s="16">
        <v>0</v>
      </c>
      <c r="M3" s="16">
        <v>2.4E-2</v>
      </c>
      <c r="N3" s="16">
        <v>1.1200000000000001</v>
      </c>
      <c r="O3" s="16">
        <v>1.19</v>
      </c>
      <c r="P3" s="19">
        <v>0.39</v>
      </c>
      <c r="Q3" s="16">
        <v>0.12</v>
      </c>
      <c r="R3" s="16">
        <v>2.0699999999999998</v>
      </c>
      <c r="S3" s="16">
        <v>10.050000000000001</v>
      </c>
      <c r="T3" s="16">
        <v>12</v>
      </c>
      <c r="U3" s="19">
        <v>3.34</v>
      </c>
      <c r="V3" s="16">
        <v>2.95</v>
      </c>
      <c r="W3" s="16">
        <v>3.46</v>
      </c>
      <c r="X3" s="16">
        <v>8.9</v>
      </c>
      <c r="Y3" s="16">
        <v>10.097</v>
      </c>
      <c r="Z3" s="19">
        <v>3.76</v>
      </c>
    </row>
    <row r="4" spans="1:26" x14ac:dyDescent="0.25">
      <c r="A4" t="s">
        <v>28</v>
      </c>
      <c r="B4" s="16">
        <v>2.0699999999999998</v>
      </c>
      <c r="C4" s="16">
        <v>9.51</v>
      </c>
      <c r="D4" s="16">
        <v>22.5</v>
      </c>
      <c r="E4" s="16">
        <v>23.6</v>
      </c>
      <c r="F4" s="19">
        <v>9.14</v>
      </c>
      <c r="G4" s="16">
        <v>9.7000000000000003E-2</v>
      </c>
      <c r="H4" s="16">
        <v>2.39</v>
      </c>
      <c r="I4" s="16">
        <v>11.32</v>
      </c>
      <c r="J4" s="16">
        <v>11.39</v>
      </c>
      <c r="K4" s="19">
        <v>2.02</v>
      </c>
      <c r="L4" s="16">
        <v>0</v>
      </c>
      <c r="M4" s="16">
        <v>0</v>
      </c>
      <c r="N4" s="16">
        <v>4.9000000000000002E-2</v>
      </c>
      <c r="O4" s="16">
        <v>0</v>
      </c>
      <c r="P4" s="19">
        <v>0</v>
      </c>
      <c r="Q4" s="16">
        <v>0</v>
      </c>
      <c r="R4" s="16">
        <v>0</v>
      </c>
      <c r="S4" s="16">
        <v>0.61</v>
      </c>
      <c r="T4" s="16">
        <v>0.56000000000000005</v>
      </c>
      <c r="U4" s="19">
        <v>0</v>
      </c>
      <c r="V4" s="16">
        <v>16.32</v>
      </c>
      <c r="W4" s="16">
        <v>3.88</v>
      </c>
      <c r="X4" s="16">
        <v>3.27</v>
      </c>
      <c r="Y4" s="16">
        <v>2.78</v>
      </c>
      <c r="Z4" s="19">
        <v>10</v>
      </c>
    </row>
    <row r="5" spans="1:26" x14ac:dyDescent="0.25">
      <c r="A5" s="24" t="s">
        <v>8</v>
      </c>
      <c r="B5" s="25">
        <v>7.97</v>
      </c>
      <c r="C5" s="25">
        <v>23.6</v>
      </c>
      <c r="D5" s="25">
        <v>29.5</v>
      </c>
      <c r="E5" s="25">
        <v>29.8</v>
      </c>
      <c r="F5" s="26">
        <v>18.170000000000002</v>
      </c>
      <c r="G5" s="25">
        <v>2.2200000000000002</v>
      </c>
      <c r="H5" s="25">
        <v>15.17</v>
      </c>
      <c r="I5" s="25">
        <v>24.02</v>
      </c>
      <c r="J5" s="25">
        <v>23.78</v>
      </c>
      <c r="K5" s="26">
        <v>9.24</v>
      </c>
      <c r="L5" s="25">
        <v>0</v>
      </c>
      <c r="M5" s="25">
        <v>0.44</v>
      </c>
      <c r="N5" s="25">
        <v>1.76</v>
      </c>
      <c r="O5" s="25">
        <v>1.59</v>
      </c>
      <c r="P5" s="26">
        <v>0</v>
      </c>
      <c r="Q5" s="25">
        <v>7.2999999999999995E-2</v>
      </c>
      <c r="R5" s="25">
        <v>5.8</v>
      </c>
      <c r="S5" s="25">
        <v>14.93</v>
      </c>
      <c r="T5" s="25">
        <v>14.9</v>
      </c>
      <c r="U5" s="26">
        <v>2.56</v>
      </c>
      <c r="V5" s="25">
        <v>1.32</v>
      </c>
      <c r="W5" s="25">
        <v>5.46</v>
      </c>
      <c r="X5" s="25">
        <v>13.048999999999999</v>
      </c>
      <c r="Y5" s="25">
        <v>12.098000000000001</v>
      </c>
      <c r="Z5" s="26">
        <v>1.76</v>
      </c>
    </row>
    <row r="6" spans="1:26" x14ac:dyDescent="0.25">
      <c r="A6" t="s">
        <v>9</v>
      </c>
      <c r="B6" s="16">
        <v>30.4</v>
      </c>
      <c r="C6" s="16">
        <v>30</v>
      </c>
      <c r="D6" s="16">
        <v>31</v>
      </c>
      <c r="E6" s="16">
        <v>31</v>
      </c>
      <c r="F6" s="19">
        <v>30</v>
      </c>
      <c r="G6" s="16">
        <v>28.09</v>
      </c>
      <c r="H6" s="16">
        <v>30</v>
      </c>
      <c r="I6" s="16">
        <v>31</v>
      </c>
      <c r="J6" s="16">
        <v>31</v>
      </c>
      <c r="K6" s="19">
        <v>29.9</v>
      </c>
      <c r="L6" s="16">
        <v>6.9</v>
      </c>
      <c r="M6" s="16">
        <v>21.56</v>
      </c>
      <c r="N6" s="16">
        <v>30.19</v>
      </c>
      <c r="O6" s="16">
        <v>29.66</v>
      </c>
      <c r="P6" s="19">
        <v>19.149999999999999</v>
      </c>
      <c r="Q6" s="16">
        <v>15.93</v>
      </c>
      <c r="R6" s="16">
        <v>28.24</v>
      </c>
      <c r="S6" s="16">
        <v>30.95</v>
      </c>
      <c r="T6" s="16">
        <v>30.9</v>
      </c>
      <c r="U6" s="19">
        <v>27.32</v>
      </c>
      <c r="V6" s="16">
        <v>23.63</v>
      </c>
      <c r="W6" s="16">
        <v>29.95</v>
      </c>
      <c r="X6" s="16">
        <v>31</v>
      </c>
      <c r="Y6" s="16">
        <v>31</v>
      </c>
      <c r="Z6" s="19">
        <v>29.54</v>
      </c>
    </row>
    <row r="7" spans="1:26" x14ac:dyDescent="0.25">
      <c r="A7" t="s">
        <v>29</v>
      </c>
      <c r="B7" s="16">
        <v>0</v>
      </c>
      <c r="C7" s="16">
        <v>2.2999999999999998</v>
      </c>
      <c r="D7" s="16">
        <v>12.5</v>
      </c>
      <c r="E7" s="16">
        <v>13.9</v>
      </c>
      <c r="F7" s="19">
        <v>2.4</v>
      </c>
      <c r="G7" s="16">
        <v>0</v>
      </c>
      <c r="H7" s="16">
        <v>0.76</v>
      </c>
      <c r="I7" s="16">
        <v>7.17</v>
      </c>
      <c r="J7" s="16">
        <v>8.34</v>
      </c>
      <c r="K7" s="19">
        <v>0.78</v>
      </c>
      <c r="L7" s="16">
        <v>0</v>
      </c>
      <c r="M7" s="16">
        <v>0.12</v>
      </c>
      <c r="N7" s="16">
        <v>2.63</v>
      </c>
      <c r="O7" s="16">
        <v>4.29</v>
      </c>
      <c r="P7" s="19">
        <v>0.15</v>
      </c>
      <c r="Q7" s="16">
        <v>0</v>
      </c>
      <c r="R7" s="16">
        <v>1.49</v>
      </c>
      <c r="S7" s="16">
        <v>12.27</v>
      </c>
      <c r="T7" s="16">
        <v>13.29</v>
      </c>
      <c r="U7" s="19">
        <v>2.12</v>
      </c>
      <c r="V7" s="16">
        <v>1.8</v>
      </c>
      <c r="W7" s="16">
        <v>0.22</v>
      </c>
      <c r="X7" s="16">
        <v>4.41</v>
      </c>
      <c r="Y7" s="16">
        <v>6.27</v>
      </c>
      <c r="Z7" s="19">
        <v>0.32</v>
      </c>
    </row>
    <row r="8" spans="1:26" x14ac:dyDescent="0.25">
      <c r="A8" t="s">
        <v>10</v>
      </c>
      <c r="B8" s="16">
        <v>5.78</v>
      </c>
      <c r="C8" s="16">
        <v>12.68</v>
      </c>
      <c r="D8" s="16">
        <v>24.22</v>
      </c>
      <c r="E8" s="16">
        <v>26.87</v>
      </c>
      <c r="F8" s="19">
        <v>17.649999999999999</v>
      </c>
      <c r="G8" s="16">
        <v>2.4900000000000002</v>
      </c>
      <c r="H8" s="16">
        <v>6.15</v>
      </c>
      <c r="I8" s="16">
        <v>17.37</v>
      </c>
      <c r="J8" s="16">
        <v>20.63</v>
      </c>
      <c r="K8" s="19">
        <v>10.66</v>
      </c>
      <c r="L8" s="16">
        <v>0</v>
      </c>
      <c r="M8" s="16">
        <v>9.8000000000000004E-2</v>
      </c>
      <c r="N8" s="16">
        <v>1.65</v>
      </c>
      <c r="O8" s="16">
        <v>2.93</v>
      </c>
      <c r="P8" s="19">
        <v>1</v>
      </c>
      <c r="Q8" s="16">
        <v>0.12</v>
      </c>
      <c r="R8" s="16">
        <v>4.24</v>
      </c>
      <c r="S8" s="16">
        <v>17.8</v>
      </c>
      <c r="T8" s="16">
        <v>22.54</v>
      </c>
      <c r="U8" s="19">
        <v>10.8</v>
      </c>
      <c r="V8" s="16">
        <v>0.98</v>
      </c>
      <c r="W8" s="16">
        <v>1.24</v>
      </c>
      <c r="X8" s="16">
        <v>7.9</v>
      </c>
      <c r="Y8" s="16">
        <v>11.22</v>
      </c>
      <c r="Z8" s="19">
        <v>3.83</v>
      </c>
    </row>
    <row r="9" spans="1:26" x14ac:dyDescent="0.25">
      <c r="A9" s="24" t="s">
        <v>30</v>
      </c>
      <c r="B9" s="25">
        <v>2.8</v>
      </c>
      <c r="C9" s="25">
        <v>10.6</v>
      </c>
      <c r="D9" s="25">
        <v>17.43</v>
      </c>
      <c r="E9" s="25">
        <v>18.39</v>
      </c>
      <c r="F9" s="26">
        <v>5.0730000000000004</v>
      </c>
      <c r="G9" s="25">
        <v>0.93</v>
      </c>
      <c r="H9" s="25">
        <v>7.19</v>
      </c>
      <c r="I9" s="25">
        <v>13.63</v>
      </c>
      <c r="J9" s="25">
        <v>14.76</v>
      </c>
      <c r="K9" s="26">
        <v>2.54</v>
      </c>
      <c r="L9" s="25">
        <v>0</v>
      </c>
      <c r="M9" s="25">
        <v>0.61</v>
      </c>
      <c r="N9" s="25">
        <v>2.024</v>
      </c>
      <c r="O9" s="25">
        <v>1.8</v>
      </c>
      <c r="P9" s="26">
        <v>0</v>
      </c>
      <c r="Q9" s="25">
        <v>0.17</v>
      </c>
      <c r="R9" s="25">
        <v>4.24</v>
      </c>
      <c r="S9" s="25">
        <v>9.1199999999999992</v>
      </c>
      <c r="T9" s="25">
        <v>8.9</v>
      </c>
      <c r="U9" s="26">
        <v>0.76</v>
      </c>
      <c r="V9" s="25">
        <v>5.83</v>
      </c>
      <c r="W9" s="25">
        <v>2.66</v>
      </c>
      <c r="X9" s="25">
        <v>5.44</v>
      </c>
      <c r="Y9" s="25">
        <v>5.88</v>
      </c>
      <c r="Z9" s="26">
        <v>6.51</v>
      </c>
    </row>
    <row r="10" spans="1:26" x14ac:dyDescent="0.25">
      <c r="A10" s="27" t="s">
        <v>11</v>
      </c>
      <c r="B10" s="28">
        <v>26.5</v>
      </c>
      <c r="C10" s="28">
        <v>29.95</v>
      </c>
      <c r="D10" s="28">
        <v>31</v>
      </c>
      <c r="E10" s="28">
        <v>31</v>
      </c>
      <c r="F10" s="29">
        <v>30</v>
      </c>
      <c r="G10" s="28">
        <v>16.829999999999998</v>
      </c>
      <c r="H10" s="28">
        <v>27.56</v>
      </c>
      <c r="I10" s="28">
        <v>30.9</v>
      </c>
      <c r="J10" s="28">
        <v>30.98</v>
      </c>
      <c r="K10" s="29">
        <v>27.12</v>
      </c>
      <c r="L10" s="28">
        <v>1.17</v>
      </c>
      <c r="M10" s="28">
        <v>4.2699999999999996</v>
      </c>
      <c r="N10" s="28">
        <v>10.46</v>
      </c>
      <c r="O10" s="28">
        <v>10.98</v>
      </c>
      <c r="P10" s="29">
        <v>4.32</v>
      </c>
      <c r="Q10" s="28">
        <v>4.12</v>
      </c>
      <c r="R10" s="28">
        <v>16.170000000000002</v>
      </c>
      <c r="S10" s="28">
        <v>26.9</v>
      </c>
      <c r="T10" s="28">
        <v>28.68</v>
      </c>
      <c r="U10" s="29">
        <v>18.78</v>
      </c>
      <c r="V10" s="28">
        <v>8.0489999999999995</v>
      </c>
      <c r="W10" s="28">
        <v>17.899999999999999</v>
      </c>
      <c r="X10" s="28">
        <v>26.59</v>
      </c>
      <c r="Y10" s="28">
        <v>27.83</v>
      </c>
      <c r="Z10" s="29">
        <v>16.34</v>
      </c>
    </row>
    <row r="11" spans="1:26" x14ac:dyDescent="0.25">
      <c r="A11" t="s">
        <v>12</v>
      </c>
      <c r="B11" s="16">
        <v>10.75</v>
      </c>
      <c r="C11" s="16">
        <v>24.63</v>
      </c>
      <c r="D11" s="16">
        <v>30.5</v>
      </c>
      <c r="E11" s="16">
        <v>30.8</v>
      </c>
      <c r="F11" s="19">
        <v>25.39</v>
      </c>
      <c r="G11" s="16">
        <v>2.37</v>
      </c>
      <c r="H11" s="16">
        <v>11.12</v>
      </c>
      <c r="I11" s="16">
        <v>24.51</v>
      </c>
      <c r="J11" s="16">
        <v>25.59</v>
      </c>
      <c r="K11" s="19">
        <v>11.22</v>
      </c>
      <c r="L11" s="16">
        <v>0</v>
      </c>
      <c r="M11" s="16">
        <v>0</v>
      </c>
      <c r="N11" s="16">
        <v>0.37</v>
      </c>
      <c r="O11" s="16">
        <v>0.37</v>
      </c>
      <c r="P11" s="19">
        <v>0</v>
      </c>
      <c r="Q11" s="16">
        <v>0</v>
      </c>
      <c r="R11" s="16">
        <v>0.15</v>
      </c>
      <c r="S11" s="16">
        <v>2.78</v>
      </c>
      <c r="T11" s="16">
        <v>3.61</v>
      </c>
      <c r="U11" s="19">
        <v>0.44</v>
      </c>
      <c r="V11" s="16">
        <v>7.44</v>
      </c>
      <c r="W11" s="16">
        <v>2.56</v>
      </c>
      <c r="X11" s="16">
        <v>9.49</v>
      </c>
      <c r="Y11" s="16">
        <v>9.32</v>
      </c>
      <c r="Z11" s="19">
        <v>2.02</v>
      </c>
    </row>
    <row r="12" spans="1:26" x14ac:dyDescent="0.25">
      <c r="A12" s="24" t="s">
        <v>13</v>
      </c>
      <c r="B12" s="25">
        <v>31</v>
      </c>
      <c r="C12" s="25">
        <v>30</v>
      </c>
      <c r="D12" s="25">
        <v>31</v>
      </c>
      <c r="E12" s="25">
        <v>31</v>
      </c>
      <c r="F12" s="26">
        <v>30</v>
      </c>
      <c r="G12" s="25">
        <v>30.12</v>
      </c>
      <c r="H12" s="25">
        <v>30</v>
      </c>
      <c r="I12" s="25">
        <v>31</v>
      </c>
      <c r="J12" s="25">
        <v>31</v>
      </c>
      <c r="K12" s="26">
        <v>30</v>
      </c>
      <c r="L12" s="25">
        <v>15.32</v>
      </c>
      <c r="M12" s="25">
        <v>27.44</v>
      </c>
      <c r="N12" s="25">
        <v>30.88</v>
      </c>
      <c r="O12" s="25">
        <v>30.85</v>
      </c>
      <c r="P12" s="26">
        <v>29.34</v>
      </c>
      <c r="Q12" s="25">
        <v>24.24</v>
      </c>
      <c r="R12" s="25">
        <v>29.95</v>
      </c>
      <c r="S12" s="25">
        <v>31</v>
      </c>
      <c r="T12" s="25">
        <v>31</v>
      </c>
      <c r="U12" s="26">
        <v>30</v>
      </c>
      <c r="V12" s="25">
        <v>26.73</v>
      </c>
      <c r="W12" s="25">
        <v>29.98</v>
      </c>
      <c r="X12" s="25">
        <v>31</v>
      </c>
      <c r="Y12" s="25">
        <v>31</v>
      </c>
      <c r="Z12" s="26">
        <v>30</v>
      </c>
    </row>
    <row r="13" spans="1:26" x14ac:dyDescent="0.25">
      <c r="A13" s="27" t="s">
        <v>31</v>
      </c>
      <c r="B13" s="28">
        <v>2.4E-2</v>
      </c>
      <c r="C13" s="28">
        <v>1.56</v>
      </c>
      <c r="D13" s="28">
        <v>7.51</v>
      </c>
      <c r="E13" s="28">
        <v>8.26</v>
      </c>
      <c r="F13" s="29">
        <v>0.60899999999999999</v>
      </c>
      <c r="G13" s="28">
        <v>0</v>
      </c>
      <c r="H13" s="28">
        <v>0.41</v>
      </c>
      <c r="I13" s="28">
        <v>2.39</v>
      </c>
      <c r="J13" s="28">
        <v>2.54</v>
      </c>
      <c r="K13" s="29">
        <v>0.24</v>
      </c>
      <c r="L13" s="28">
        <v>0</v>
      </c>
      <c r="M13" s="28">
        <v>0</v>
      </c>
      <c r="N13" s="28">
        <v>4.9000000000000002E-2</v>
      </c>
      <c r="O13" s="28">
        <v>0.34</v>
      </c>
      <c r="P13" s="29">
        <v>0</v>
      </c>
      <c r="Q13" s="28">
        <v>0</v>
      </c>
      <c r="R13" s="28">
        <v>0.37</v>
      </c>
      <c r="S13" s="28">
        <v>3.37</v>
      </c>
      <c r="T13" s="28">
        <v>4.51</v>
      </c>
      <c r="U13" s="29">
        <v>0.27</v>
      </c>
      <c r="V13" s="28">
        <v>2.15</v>
      </c>
      <c r="W13" s="28">
        <v>4.9000000000000002E-2</v>
      </c>
      <c r="X13" s="28">
        <v>0.39</v>
      </c>
      <c r="Y13" s="28">
        <v>0.85</v>
      </c>
      <c r="Z13" s="29">
        <v>0</v>
      </c>
    </row>
    <row r="14" spans="1:26" x14ac:dyDescent="0.25">
      <c r="A14" s="27" t="s">
        <v>15</v>
      </c>
      <c r="B14" s="30">
        <v>16.21</v>
      </c>
      <c r="C14" s="30">
        <v>27.51</v>
      </c>
      <c r="D14" s="30">
        <v>30.95</v>
      </c>
      <c r="E14" s="30">
        <v>31</v>
      </c>
      <c r="F14" s="31">
        <v>28.92</v>
      </c>
      <c r="G14" s="30">
        <v>8.15</v>
      </c>
      <c r="H14" s="30">
        <v>19.899999999999999</v>
      </c>
      <c r="I14" s="30">
        <v>29.15</v>
      </c>
      <c r="J14" s="30">
        <v>30.51</v>
      </c>
      <c r="K14" s="31">
        <v>24.39</v>
      </c>
      <c r="L14" s="30">
        <v>2.4E-2</v>
      </c>
      <c r="M14" s="30">
        <v>0.37</v>
      </c>
      <c r="N14" s="30">
        <v>3.44</v>
      </c>
      <c r="O14" s="30">
        <v>5.24</v>
      </c>
      <c r="P14" s="31">
        <v>1.51</v>
      </c>
      <c r="Q14" s="30">
        <v>1.07</v>
      </c>
      <c r="R14" s="30">
        <v>8.9</v>
      </c>
      <c r="S14" s="30">
        <v>23.68</v>
      </c>
      <c r="T14" s="30">
        <v>27.17</v>
      </c>
      <c r="U14" s="31">
        <v>15.78</v>
      </c>
      <c r="V14" s="30">
        <v>2.37</v>
      </c>
      <c r="W14" s="30">
        <v>7.59</v>
      </c>
      <c r="X14" s="30">
        <v>20.05</v>
      </c>
      <c r="Y14" s="30">
        <v>22.61</v>
      </c>
      <c r="Z14" s="31">
        <v>10.07</v>
      </c>
    </row>
    <row r="15" spans="1:26" x14ac:dyDescent="0.25">
      <c r="A15" s="27" t="s">
        <v>16</v>
      </c>
      <c r="B15" s="28">
        <v>30.9</v>
      </c>
      <c r="C15" s="28">
        <v>30</v>
      </c>
      <c r="D15" s="28">
        <v>31</v>
      </c>
      <c r="E15" s="28">
        <v>31</v>
      </c>
      <c r="F15" s="29">
        <v>30</v>
      </c>
      <c r="G15" s="28">
        <v>29.71</v>
      </c>
      <c r="H15" s="28">
        <v>30</v>
      </c>
      <c r="I15" s="28">
        <v>31</v>
      </c>
      <c r="J15" s="28">
        <v>31</v>
      </c>
      <c r="K15" s="29">
        <v>30</v>
      </c>
      <c r="L15" s="28">
        <v>8.61</v>
      </c>
      <c r="M15" s="28">
        <v>21.83</v>
      </c>
      <c r="N15" s="28">
        <v>29.61</v>
      </c>
      <c r="O15" s="28">
        <v>28.68</v>
      </c>
      <c r="P15" s="29">
        <v>17.12</v>
      </c>
      <c r="Q15" s="28">
        <v>17.149999999999999</v>
      </c>
      <c r="R15" s="28">
        <v>27.17</v>
      </c>
      <c r="S15" s="28">
        <v>30.85</v>
      </c>
      <c r="T15" s="28">
        <v>30.8</v>
      </c>
      <c r="U15" s="29">
        <v>25.95</v>
      </c>
      <c r="V15" s="28">
        <v>27.12</v>
      </c>
      <c r="W15" s="28">
        <v>30</v>
      </c>
      <c r="X15" s="28">
        <v>31</v>
      </c>
      <c r="Y15" s="28">
        <v>31</v>
      </c>
      <c r="Z15" s="29">
        <v>29.8</v>
      </c>
    </row>
    <row r="16" spans="1:26" x14ac:dyDescent="0.25">
      <c r="A16" s="27" t="s">
        <v>17</v>
      </c>
      <c r="B16" s="28">
        <v>25.75</v>
      </c>
      <c r="C16" s="28">
        <v>30</v>
      </c>
      <c r="D16" s="28">
        <v>31</v>
      </c>
      <c r="E16" s="28">
        <v>31</v>
      </c>
      <c r="F16" s="29">
        <v>30</v>
      </c>
      <c r="G16" s="28">
        <v>14.61</v>
      </c>
      <c r="H16" s="28">
        <v>29.66</v>
      </c>
      <c r="I16" s="28">
        <v>31</v>
      </c>
      <c r="J16" s="28">
        <v>31</v>
      </c>
      <c r="K16" s="29">
        <v>30</v>
      </c>
      <c r="L16" s="28">
        <v>13.17</v>
      </c>
      <c r="M16" s="28">
        <v>27.88</v>
      </c>
      <c r="N16" s="28">
        <v>31</v>
      </c>
      <c r="O16" s="28">
        <v>31</v>
      </c>
      <c r="P16" s="29">
        <v>29.58</v>
      </c>
      <c r="Q16" s="28">
        <v>15.76</v>
      </c>
      <c r="R16" s="28">
        <v>29.8</v>
      </c>
      <c r="S16" s="28">
        <v>31</v>
      </c>
      <c r="T16" s="28">
        <v>31</v>
      </c>
      <c r="U16" s="29">
        <v>30</v>
      </c>
      <c r="V16" s="28">
        <v>8.44</v>
      </c>
      <c r="W16" s="28">
        <v>28.56</v>
      </c>
      <c r="X16" s="28">
        <v>31</v>
      </c>
      <c r="Y16" s="28">
        <v>31</v>
      </c>
      <c r="Z16" s="29">
        <v>29.78</v>
      </c>
    </row>
    <row r="17" spans="1:26" x14ac:dyDescent="0.25">
      <c r="A17" s="27" t="s">
        <v>19</v>
      </c>
      <c r="B17" s="32">
        <v>13.48</v>
      </c>
      <c r="C17" s="32">
        <v>27.41</v>
      </c>
      <c r="D17" s="32">
        <v>30.87</v>
      </c>
      <c r="E17" s="32">
        <v>30.95</v>
      </c>
      <c r="F17" s="33">
        <v>28</v>
      </c>
      <c r="G17" s="32">
        <v>8.32</v>
      </c>
      <c r="H17" s="32">
        <v>23.83</v>
      </c>
      <c r="I17" s="32">
        <v>30.78</v>
      </c>
      <c r="J17" s="32">
        <v>30.85</v>
      </c>
      <c r="K17" s="33">
        <v>24.9</v>
      </c>
      <c r="L17" s="32">
        <v>0</v>
      </c>
      <c r="M17" s="32">
        <v>0.37</v>
      </c>
      <c r="N17" s="32">
        <v>4.68</v>
      </c>
      <c r="O17" s="32">
        <v>5.46</v>
      </c>
      <c r="P17" s="33">
        <v>0.28999999999999998</v>
      </c>
      <c r="Q17" s="32">
        <v>1.29</v>
      </c>
      <c r="R17" s="32">
        <v>13.8</v>
      </c>
      <c r="S17" s="32">
        <v>28.2</v>
      </c>
      <c r="T17" s="32">
        <v>29</v>
      </c>
      <c r="U17" s="33">
        <v>13.63</v>
      </c>
      <c r="V17" s="32">
        <v>2.3199999999999998</v>
      </c>
      <c r="W17" s="32">
        <v>12.17</v>
      </c>
      <c r="X17" s="32">
        <v>26.98</v>
      </c>
      <c r="Y17" s="32">
        <v>27.61</v>
      </c>
      <c r="Z17" s="33">
        <v>10.44</v>
      </c>
    </row>
    <row r="18" spans="1:26" x14ac:dyDescent="0.25">
      <c r="A18" s="27" t="s">
        <v>20</v>
      </c>
      <c r="B18" s="28">
        <v>30.93</v>
      </c>
      <c r="C18" s="28">
        <v>30</v>
      </c>
      <c r="D18" s="28">
        <v>31</v>
      </c>
      <c r="E18" s="28">
        <v>31</v>
      </c>
      <c r="F18" s="29">
        <v>30</v>
      </c>
      <c r="G18" s="28">
        <v>29.95</v>
      </c>
      <c r="H18" s="28">
        <v>30</v>
      </c>
      <c r="I18" s="28">
        <v>31</v>
      </c>
      <c r="J18" s="28">
        <v>31</v>
      </c>
      <c r="K18" s="29">
        <v>29.97</v>
      </c>
      <c r="L18" s="28">
        <v>1.97</v>
      </c>
      <c r="M18" s="28">
        <v>6.8</v>
      </c>
      <c r="N18" s="28">
        <v>15.78</v>
      </c>
      <c r="O18" s="28">
        <v>16.61</v>
      </c>
      <c r="P18" s="29">
        <v>2.8</v>
      </c>
      <c r="Q18" s="28">
        <v>11.37</v>
      </c>
      <c r="R18" s="28">
        <v>19.88</v>
      </c>
      <c r="S18" s="28">
        <v>27.9</v>
      </c>
      <c r="T18" s="28">
        <v>28.17</v>
      </c>
      <c r="U18" s="29">
        <v>13.83</v>
      </c>
      <c r="V18" s="28">
        <v>26.9</v>
      </c>
      <c r="W18" s="28">
        <v>30</v>
      </c>
      <c r="X18" s="28">
        <v>31</v>
      </c>
      <c r="Y18" s="28">
        <v>31</v>
      </c>
      <c r="Z18" s="29">
        <v>29.51</v>
      </c>
    </row>
    <row r="19" spans="1:26" x14ac:dyDescent="0.25">
      <c r="A19" s="27" t="s">
        <v>32</v>
      </c>
      <c r="B19" s="28">
        <v>0.14599999999999999</v>
      </c>
      <c r="C19" s="28">
        <v>2.36</v>
      </c>
      <c r="D19" s="28">
        <v>6.36</v>
      </c>
      <c r="E19" s="28">
        <v>7.63</v>
      </c>
      <c r="F19" s="29">
        <v>1.46</v>
      </c>
      <c r="G19" s="28">
        <v>0</v>
      </c>
      <c r="H19" s="28">
        <v>0.51</v>
      </c>
      <c r="I19" s="28">
        <v>2.63</v>
      </c>
      <c r="J19" s="28">
        <v>2.46</v>
      </c>
      <c r="K19" s="29">
        <v>0.19</v>
      </c>
      <c r="L19" s="28">
        <v>0</v>
      </c>
      <c r="M19" s="28">
        <v>0</v>
      </c>
      <c r="N19" s="28">
        <v>0</v>
      </c>
      <c r="O19" s="28">
        <v>0</v>
      </c>
      <c r="P19" s="29">
        <v>0</v>
      </c>
      <c r="Q19" s="28">
        <v>0</v>
      </c>
      <c r="R19" s="28">
        <v>0</v>
      </c>
      <c r="S19" s="28">
        <v>0</v>
      </c>
      <c r="T19" s="28">
        <v>0</v>
      </c>
      <c r="U19" s="29">
        <v>0</v>
      </c>
      <c r="V19" s="28">
        <v>17.239999999999998</v>
      </c>
      <c r="W19" s="28">
        <v>5.24</v>
      </c>
      <c r="X19" s="28">
        <v>2.2000000000000002</v>
      </c>
      <c r="Y19" s="28">
        <v>2.29</v>
      </c>
      <c r="Z19" s="29">
        <v>13.95</v>
      </c>
    </row>
    <row r="20" spans="1:26" x14ac:dyDescent="0.25">
      <c r="A20" t="s">
        <v>33</v>
      </c>
      <c r="B20" s="16">
        <v>1.19</v>
      </c>
      <c r="C20" s="16">
        <v>11.63</v>
      </c>
      <c r="D20" s="16">
        <v>23.32</v>
      </c>
      <c r="E20" s="16">
        <v>21.83</v>
      </c>
      <c r="F20" s="19">
        <v>7.71</v>
      </c>
      <c r="G20" s="16">
        <v>0.22</v>
      </c>
      <c r="H20" s="16">
        <v>6.46</v>
      </c>
      <c r="I20" s="16">
        <v>17.8</v>
      </c>
      <c r="J20" s="16">
        <v>16.54</v>
      </c>
      <c r="K20" s="19">
        <v>3.51</v>
      </c>
      <c r="L20" s="16">
        <v>0</v>
      </c>
      <c r="M20" s="16">
        <v>0</v>
      </c>
      <c r="N20" s="16">
        <v>0.44</v>
      </c>
      <c r="O20" s="16">
        <v>0.66</v>
      </c>
      <c r="P20" s="19">
        <v>2.4E-2</v>
      </c>
      <c r="Q20" s="16">
        <v>4.9000000000000002E-2</v>
      </c>
      <c r="R20" s="16">
        <v>1.0489999999999999</v>
      </c>
      <c r="S20" s="16">
        <v>7.93</v>
      </c>
      <c r="T20" s="16">
        <v>7.19</v>
      </c>
      <c r="U20" s="19">
        <v>0.59</v>
      </c>
      <c r="V20" s="16">
        <v>7</v>
      </c>
      <c r="W20" s="16">
        <v>1.1200000000000001</v>
      </c>
      <c r="X20" s="16">
        <v>6.02</v>
      </c>
      <c r="Y20" s="16">
        <v>6.2</v>
      </c>
      <c r="Z20" s="19">
        <v>2.56</v>
      </c>
    </row>
    <row r="21" spans="1:26" x14ac:dyDescent="0.25">
      <c r="A21" s="24" t="s">
        <v>22</v>
      </c>
      <c r="B21" s="25">
        <v>3.54</v>
      </c>
      <c r="C21" s="25">
        <v>23.34</v>
      </c>
      <c r="D21" s="25">
        <v>30.02</v>
      </c>
      <c r="E21" s="25">
        <v>29.12</v>
      </c>
      <c r="F21" s="26">
        <v>14.32</v>
      </c>
      <c r="G21" s="25">
        <v>2.4E-2</v>
      </c>
      <c r="H21" s="25">
        <v>6.68</v>
      </c>
      <c r="I21" s="25">
        <v>21.9</v>
      </c>
      <c r="J21" s="25">
        <v>16.73</v>
      </c>
      <c r="K21" s="26">
        <v>0.98</v>
      </c>
      <c r="L21" s="25">
        <v>0</v>
      </c>
      <c r="M21" s="25">
        <v>0</v>
      </c>
      <c r="N21" s="25">
        <v>0</v>
      </c>
      <c r="O21" s="25">
        <v>0</v>
      </c>
      <c r="P21" s="26">
        <v>0</v>
      </c>
      <c r="Q21" s="25">
        <v>0</v>
      </c>
      <c r="R21" s="25">
        <v>0</v>
      </c>
      <c r="S21" s="25">
        <v>0.61</v>
      </c>
      <c r="T21" s="25">
        <v>0.12</v>
      </c>
      <c r="U21" s="26">
        <v>0</v>
      </c>
      <c r="V21" s="25">
        <v>8.0500000000000007</v>
      </c>
      <c r="W21" s="25">
        <v>0.95</v>
      </c>
      <c r="X21" s="25">
        <v>7.44</v>
      </c>
      <c r="Y21" s="25">
        <v>2.93</v>
      </c>
      <c r="Z21" s="26">
        <v>0.83</v>
      </c>
    </row>
    <row r="22" spans="1:26" x14ac:dyDescent="0.25">
      <c r="A22" t="s">
        <v>34</v>
      </c>
      <c r="B22" s="16">
        <v>0.54</v>
      </c>
      <c r="C22" s="16">
        <v>11.83</v>
      </c>
      <c r="D22" s="16">
        <v>25.68</v>
      </c>
      <c r="E22" s="16">
        <v>25.22</v>
      </c>
      <c r="F22" s="19">
        <v>9.2899999999999991</v>
      </c>
      <c r="G22" s="16">
        <v>0</v>
      </c>
      <c r="H22" s="16">
        <v>4</v>
      </c>
      <c r="I22" s="16">
        <v>18.73</v>
      </c>
      <c r="J22" s="16">
        <v>18.440000000000001</v>
      </c>
      <c r="K22" s="19">
        <v>3.46</v>
      </c>
      <c r="L22" s="16">
        <v>0</v>
      </c>
      <c r="M22" s="16">
        <v>0</v>
      </c>
      <c r="N22" s="16">
        <v>0.12</v>
      </c>
      <c r="O22" s="16">
        <v>9.8000000000000004E-2</v>
      </c>
      <c r="P22" s="19">
        <v>0</v>
      </c>
      <c r="Q22" s="16">
        <v>0</v>
      </c>
      <c r="R22" s="16">
        <v>2.4E-2</v>
      </c>
      <c r="S22" s="16">
        <v>1.76</v>
      </c>
      <c r="T22" s="16">
        <v>1.1499999999999999</v>
      </c>
      <c r="U22" s="19">
        <v>2.4E-2</v>
      </c>
      <c r="V22" s="16">
        <v>15.29</v>
      </c>
      <c r="W22" s="16">
        <v>1.32</v>
      </c>
      <c r="X22" s="16">
        <v>3.93</v>
      </c>
      <c r="Y22" s="16">
        <v>3.41</v>
      </c>
      <c r="Z22" s="19">
        <v>7.41</v>
      </c>
    </row>
  </sheetData>
  <mergeCells count="5">
    <mergeCell ref="B1:F1"/>
    <mergeCell ref="G1:K1"/>
    <mergeCell ref="L1:P1"/>
    <mergeCell ref="Q1:U1"/>
    <mergeCell ref="V1:Z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E6C7B-BE7F-4232-87E4-CA2B95979205}">
  <dimension ref="A1:AV1000"/>
  <sheetViews>
    <sheetView topLeftCell="P1" zoomScaleNormal="100" workbookViewId="0">
      <selection activeCell="AZ22" sqref="AZ22"/>
    </sheetView>
  </sheetViews>
  <sheetFormatPr defaultColWidth="9.140625" defaultRowHeight="15.75" x14ac:dyDescent="0.25"/>
  <cols>
    <col min="1" max="16384" width="9.140625" style="10"/>
  </cols>
  <sheetData>
    <row r="1" spans="1:48" ht="16.5" thickBot="1" x14ac:dyDescent="0.3">
      <c r="A1" s="9"/>
      <c r="B1" s="93" t="s">
        <v>6</v>
      </c>
      <c r="C1" s="94"/>
      <c r="D1" s="94"/>
      <c r="E1" s="94"/>
      <c r="F1" s="95"/>
      <c r="G1" s="9"/>
      <c r="H1" s="9"/>
      <c r="I1" s="93" t="s">
        <v>7</v>
      </c>
      <c r="J1" s="94"/>
      <c r="K1" s="94"/>
      <c r="L1" s="94"/>
      <c r="M1" s="95"/>
      <c r="N1" s="9"/>
      <c r="O1" s="9"/>
      <c r="P1" s="93" t="s">
        <v>8</v>
      </c>
      <c r="Q1" s="94"/>
      <c r="R1" s="94"/>
      <c r="S1" s="94"/>
      <c r="T1" s="95"/>
      <c r="U1" s="9"/>
      <c r="V1" s="9"/>
      <c r="W1" s="93" t="s">
        <v>9</v>
      </c>
      <c r="X1" s="94"/>
      <c r="Y1" s="94"/>
      <c r="Z1" s="94"/>
      <c r="AA1" s="95"/>
      <c r="AB1" s="9"/>
      <c r="AC1" s="9"/>
      <c r="AD1" s="93" t="s">
        <v>29</v>
      </c>
      <c r="AE1" s="94"/>
      <c r="AF1" s="94"/>
      <c r="AG1" s="94"/>
      <c r="AH1" s="95"/>
      <c r="AI1" s="9"/>
      <c r="AJ1" s="9"/>
      <c r="AK1" s="93" t="s">
        <v>10</v>
      </c>
      <c r="AL1" s="94"/>
      <c r="AM1" s="94"/>
      <c r="AN1" s="94"/>
      <c r="AO1" s="95"/>
      <c r="AP1" s="9"/>
      <c r="AQ1" s="9"/>
      <c r="AR1" s="93" t="s">
        <v>30</v>
      </c>
      <c r="AS1" s="94"/>
      <c r="AT1" s="94"/>
      <c r="AU1" s="94"/>
      <c r="AV1" s="95"/>
    </row>
    <row r="2" spans="1:48" ht="16.5" thickBot="1" x14ac:dyDescent="0.3">
      <c r="A2" s="11" t="s">
        <v>35</v>
      </c>
      <c r="B2" s="11" t="s">
        <v>24</v>
      </c>
      <c r="C2" s="11" t="s">
        <v>25</v>
      </c>
      <c r="D2" s="11" t="s">
        <v>26</v>
      </c>
      <c r="E2" s="11" t="s">
        <v>27</v>
      </c>
      <c r="F2" s="11" t="s">
        <v>23</v>
      </c>
      <c r="G2" s="9"/>
      <c r="H2" s="11" t="s">
        <v>35</v>
      </c>
      <c r="I2" s="11" t="s">
        <v>24</v>
      </c>
      <c r="J2" s="11" t="s">
        <v>25</v>
      </c>
      <c r="K2" s="11" t="s">
        <v>26</v>
      </c>
      <c r="L2" s="11" t="s">
        <v>27</v>
      </c>
      <c r="M2" s="11" t="s">
        <v>23</v>
      </c>
      <c r="N2" s="9"/>
      <c r="O2" s="11" t="s">
        <v>35</v>
      </c>
      <c r="P2" s="11" t="s">
        <v>24</v>
      </c>
      <c r="Q2" s="11" t="s">
        <v>25</v>
      </c>
      <c r="R2" s="11" t="s">
        <v>26</v>
      </c>
      <c r="S2" s="11" t="s">
        <v>27</v>
      </c>
      <c r="T2" s="11" t="s">
        <v>23</v>
      </c>
      <c r="U2" s="9"/>
      <c r="V2" s="11" t="s">
        <v>35</v>
      </c>
      <c r="W2" s="11" t="s">
        <v>24</v>
      </c>
      <c r="X2" s="11" t="s">
        <v>25</v>
      </c>
      <c r="Y2" s="11" t="s">
        <v>26</v>
      </c>
      <c r="Z2" s="11" t="s">
        <v>27</v>
      </c>
      <c r="AA2" s="11" t="s">
        <v>23</v>
      </c>
      <c r="AB2" s="9"/>
      <c r="AC2" s="11" t="s">
        <v>35</v>
      </c>
      <c r="AD2" s="11" t="s">
        <v>24</v>
      </c>
      <c r="AE2" s="11" t="s">
        <v>25</v>
      </c>
      <c r="AF2" s="11" t="s">
        <v>26</v>
      </c>
      <c r="AG2" s="11" t="s">
        <v>27</v>
      </c>
      <c r="AH2" s="11" t="s">
        <v>23</v>
      </c>
      <c r="AI2" s="9"/>
      <c r="AJ2" s="11" t="s">
        <v>35</v>
      </c>
      <c r="AK2" s="11" t="s">
        <v>24</v>
      </c>
      <c r="AL2" s="11" t="s">
        <v>25</v>
      </c>
      <c r="AM2" s="11" t="s">
        <v>26</v>
      </c>
      <c r="AN2" s="11" t="s">
        <v>27</v>
      </c>
      <c r="AO2" s="11" t="s">
        <v>23</v>
      </c>
      <c r="AP2" s="9"/>
      <c r="AQ2" s="11" t="s">
        <v>35</v>
      </c>
      <c r="AR2" s="11" t="s">
        <v>24</v>
      </c>
      <c r="AS2" s="11" t="s">
        <v>25</v>
      </c>
      <c r="AT2" s="11" t="s">
        <v>26</v>
      </c>
      <c r="AU2" s="11" t="s">
        <v>27</v>
      </c>
      <c r="AV2" s="11" t="s">
        <v>23</v>
      </c>
    </row>
    <row r="3" spans="1:48" ht="16.5" thickBot="1" x14ac:dyDescent="0.3">
      <c r="A3" s="11">
        <v>1</v>
      </c>
      <c r="B3" s="12">
        <v>24.8</v>
      </c>
      <c r="C3" s="12">
        <v>11.8</v>
      </c>
      <c r="D3" s="11">
        <v>0.4</v>
      </c>
      <c r="E3" s="12">
        <v>2.4</v>
      </c>
      <c r="F3" s="12">
        <v>10.199999999999999</v>
      </c>
      <c r="G3" s="9"/>
      <c r="H3" s="11">
        <v>1</v>
      </c>
      <c r="I3" s="12">
        <v>12</v>
      </c>
      <c r="J3" s="12">
        <v>5</v>
      </c>
      <c r="K3" s="12">
        <v>0</v>
      </c>
      <c r="L3" s="12">
        <v>0</v>
      </c>
      <c r="M3" s="12">
        <v>12.6</v>
      </c>
      <c r="N3" s="9"/>
      <c r="O3" s="11">
        <v>1</v>
      </c>
      <c r="P3" s="12">
        <v>18.8</v>
      </c>
      <c r="Q3" s="12">
        <v>13.8</v>
      </c>
      <c r="R3" s="12">
        <v>1</v>
      </c>
      <c r="S3" s="12">
        <v>5.2</v>
      </c>
      <c r="T3" s="12">
        <v>9.6</v>
      </c>
      <c r="U3" s="9"/>
      <c r="V3" s="11">
        <v>1</v>
      </c>
      <c r="W3" s="12">
        <v>30.6</v>
      </c>
      <c r="X3" s="12">
        <v>29.8</v>
      </c>
      <c r="Y3" s="12">
        <v>19.600000000000001</v>
      </c>
      <c r="Z3" s="12">
        <v>24.8</v>
      </c>
      <c r="AA3" s="12">
        <v>28.6</v>
      </c>
      <c r="AB3" s="9"/>
      <c r="AC3" s="11">
        <v>1</v>
      </c>
      <c r="AD3" s="12">
        <v>5.2</v>
      </c>
      <c r="AE3" s="12">
        <v>2.8</v>
      </c>
      <c r="AF3" s="12">
        <v>0.8</v>
      </c>
      <c r="AG3" s="12">
        <v>4.5999999999999996</v>
      </c>
      <c r="AH3" s="12">
        <v>5.8</v>
      </c>
      <c r="AI3" s="9"/>
      <c r="AJ3" s="11">
        <v>1</v>
      </c>
      <c r="AK3" s="11">
        <v>13</v>
      </c>
      <c r="AL3" s="12">
        <v>8.6</v>
      </c>
      <c r="AM3" s="12">
        <v>0.2</v>
      </c>
      <c r="AN3" s="12">
        <v>7.6</v>
      </c>
      <c r="AO3" s="12">
        <v>8.1999999999999993</v>
      </c>
      <c r="AP3" s="9"/>
      <c r="AQ3" s="11">
        <v>1</v>
      </c>
      <c r="AR3" s="12">
        <v>4.8</v>
      </c>
      <c r="AS3" s="12">
        <v>3.8</v>
      </c>
      <c r="AT3" s="12">
        <v>0.8</v>
      </c>
      <c r="AU3" s="12">
        <v>2.8</v>
      </c>
      <c r="AV3" s="12">
        <v>8.1999999999999993</v>
      </c>
    </row>
    <row r="4" spans="1:48" ht="16.5" thickBot="1" x14ac:dyDescent="0.3">
      <c r="A4" s="11">
        <v>2</v>
      </c>
      <c r="B4" s="12">
        <v>23</v>
      </c>
      <c r="C4" s="12">
        <v>13</v>
      </c>
      <c r="D4" s="11">
        <v>0</v>
      </c>
      <c r="E4" s="12">
        <v>4.2</v>
      </c>
      <c r="F4" s="12">
        <v>9.4</v>
      </c>
      <c r="G4" s="9"/>
      <c r="H4" s="11">
        <v>2</v>
      </c>
      <c r="I4" s="12">
        <v>13.8</v>
      </c>
      <c r="J4" s="12">
        <v>3.6</v>
      </c>
      <c r="K4" s="12">
        <v>0</v>
      </c>
      <c r="L4" s="12">
        <v>0</v>
      </c>
      <c r="M4" s="12">
        <v>13.8</v>
      </c>
      <c r="N4" s="9"/>
      <c r="O4" s="11">
        <v>2</v>
      </c>
      <c r="P4" s="12">
        <v>21.2</v>
      </c>
      <c r="Q4" s="12">
        <v>10.8</v>
      </c>
      <c r="R4" s="12">
        <v>0.6</v>
      </c>
      <c r="S4" s="12">
        <v>3.8</v>
      </c>
      <c r="T4" s="12">
        <v>8.6</v>
      </c>
      <c r="U4" s="9"/>
      <c r="V4" s="11">
        <v>2</v>
      </c>
      <c r="W4" s="12">
        <v>30.2</v>
      </c>
      <c r="X4" s="12">
        <v>28.8</v>
      </c>
      <c r="Y4" s="12">
        <v>18.8</v>
      </c>
      <c r="Z4" s="12">
        <v>22.8</v>
      </c>
      <c r="AA4" s="12">
        <v>27.2</v>
      </c>
      <c r="AB4" s="9"/>
      <c r="AC4" s="11">
        <v>2</v>
      </c>
      <c r="AD4" s="12">
        <v>4.8</v>
      </c>
      <c r="AE4" s="12">
        <v>2.4</v>
      </c>
      <c r="AF4" s="12">
        <v>0.2</v>
      </c>
      <c r="AG4" s="12">
        <v>5</v>
      </c>
      <c r="AH4" s="12">
        <v>6</v>
      </c>
      <c r="AI4" s="9"/>
      <c r="AJ4" s="11">
        <v>2</v>
      </c>
      <c r="AK4" s="11">
        <v>15.2</v>
      </c>
      <c r="AL4" s="12">
        <v>8.8000000000000007</v>
      </c>
      <c r="AM4" s="12">
        <v>0.2</v>
      </c>
      <c r="AN4" s="12">
        <v>8.8000000000000007</v>
      </c>
      <c r="AO4" s="12">
        <v>7.8</v>
      </c>
      <c r="AP4" s="9"/>
      <c r="AQ4" s="11">
        <v>2</v>
      </c>
      <c r="AR4" s="12">
        <v>7.8</v>
      </c>
      <c r="AS4" s="12">
        <v>5</v>
      </c>
      <c r="AT4" s="12">
        <v>0.4</v>
      </c>
      <c r="AU4" s="12">
        <v>2.4</v>
      </c>
      <c r="AV4" s="12">
        <v>7.8</v>
      </c>
    </row>
    <row r="5" spans="1:48" ht="16.5" thickBot="1" x14ac:dyDescent="0.3">
      <c r="A5" s="11">
        <v>3</v>
      </c>
      <c r="B5" s="12">
        <v>21</v>
      </c>
      <c r="C5" s="12">
        <v>8.6</v>
      </c>
      <c r="D5" s="11">
        <v>0</v>
      </c>
      <c r="E5" s="12">
        <v>1</v>
      </c>
      <c r="F5" s="12">
        <v>6.6</v>
      </c>
      <c r="G5" s="9"/>
      <c r="H5" s="11">
        <v>3</v>
      </c>
      <c r="I5" s="12">
        <v>7.6</v>
      </c>
      <c r="J5" s="12">
        <v>0.8</v>
      </c>
      <c r="K5" s="12">
        <v>0</v>
      </c>
      <c r="L5" s="12">
        <v>0</v>
      </c>
      <c r="M5" s="12">
        <v>10.8</v>
      </c>
      <c r="N5" s="9"/>
      <c r="O5" s="11">
        <v>3</v>
      </c>
      <c r="P5" s="12">
        <v>22</v>
      </c>
      <c r="Q5" s="12">
        <v>12.8</v>
      </c>
      <c r="R5" s="12">
        <v>1</v>
      </c>
      <c r="S5" s="12">
        <v>6.4</v>
      </c>
      <c r="T5" s="12">
        <v>12.2</v>
      </c>
      <c r="U5" s="9"/>
      <c r="V5" s="11">
        <v>3</v>
      </c>
      <c r="W5" s="12">
        <v>30.4</v>
      </c>
      <c r="X5" s="12">
        <v>30</v>
      </c>
      <c r="Y5" s="12">
        <v>17.2</v>
      </c>
      <c r="Z5" s="12">
        <v>27.8</v>
      </c>
      <c r="AA5" s="12">
        <v>28.8</v>
      </c>
      <c r="AB5" s="9"/>
      <c r="AC5" s="11">
        <v>3</v>
      </c>
      <c r="AD5" s="12">
        <v>2</v>
      </c>
      <c r="AE5" s="12">
        <v>0.4</v>
      </c>
      <c r="AF5" s="12">
        <v>0</v>
      </c>
      <c r="AG5" s="12">
        <v>2.2000000000000002</v>
      </c>
      <c r="AH5" s="12">
        <v>4.2</v>
      </c>
      <c r="AI5" s="9"/>
      <c r="AJ5" s="11">
        <v>3</v>
      </c>
      <c r="AK5" s="11">
        <v>13.4</v>
      </c>
      <c r="AL5" s="12">
        <v>6</v>
      </c>
      <c r="AM5" s="12">
        <v>0</v>
      </c>
      <c r="AN5" s="12">
        <v>5.6</v>
      </c>
      <c r="AO5" s="12">
        <v>6.6</v>
      </c>
      <c r="AP5" s="9"/>
      <c r="AQ5" s="11">
        <v>3</v>
      </c>
      <c r="AR5" s="12">
        <v>6.4</v>
      </c>
      <c r="AS5" s="12">
        <v>4.2</v>
      </c>
      <c r="AT5" s="12">
        <v>0.2</v>
      </c>
      <c r="AU5" s="12">
        <v>2.2000000000000002</v>
      </c>
      <c r="AV5" s="12">
        <v>6.6</v>
      </c>
    </row>
    <row r="6" spans="1:48" ht="16.5" thickBot="1" x14ac:dyDescent="0.3">
      <c r="A6" s="11">
        <v>4</v>
      </c>
      <c r="B6" s="12">
        <v>21.8</v>
      </c>
      <c r="C6" s="12">
        <v>7.2</v>
      </c>
      <c r="D6" s="11">
        <v>0</v>
      </c>
      <c r="E6" s="12">
        <v>1.8</v>
      </c>
      <c r="F6" s="12">
        <v>8.1999999999999993</v>
      </c>
      <c r="G6" s="9"/>
      <c r="H6" s="11">
        <v>4</v>
      </c>
      <c r="I6" s="12">
        <v>7.6</v>
      </c>
      <c r="J6" s="12">
        <v>1.2</v>
      </c>
      <c r="K6" s="12">
        <v>0</v>
      </c>
      <c r="L6" s="12">
        <v>0</v>
      </c>
      <c r="M6" s="12">
        <v>9.6</v>
      </c>
      <c r="N6" s="9"/>
      <c r="O6" s="11">
        <v>4</v>
      </c>
      <c r="P6" s="12">
        <v>18.8</v>
      </c>
      <c r="Q6" s="12">
        <v>10.4</v>
      </c>
      <c r="R6" s="12">
        <v>0.4</v>
      </c>
      <c r="S6" s="12">
        <v>3</v>
      </c>
      <c r="T6" s="12">
        <v>8</v>
      </c>
      <c r="U6" s="9"/>
      <c r="V6" s="11">
        <v>4</v>
      </c>
      <c r="W6" s="12">
        <v>30.6</v>
      </c>
      <c r="X6" s="12">
        <v>30.6</v>
      </c>
      <c r="Y6" s="12">
        <v>15.6</v>
      </c>
      <c r="Z6" s="12">
        <v>27</v>
      </c>
      <c r="AA6" s="12">
        <v>30</v>
      </c>
      <c r="AB6" s="9"/>
      <c r="AC6" s="11">
        <v>4</v>
      </c>
      <c r="AD6" s="12">
        <v>4.4000000000000004</v>
      </c>
      <c r="AE6" s="12">
        <v>2</v>
      </c>
      <c r="AF6" s="12">
        <v>0.8</v>
      </c>
      <c r="AG6" s="12">
        <v>4.5999999999999996</v>
      </c>
      <c r="AH6" s="12">
        <v>5.6</v>
      </c>
      <c r="AI6" s="9"/>
      <c r="AJ6" s="11">
        <v>4</v>
      </c>
      <c r="AK6" s="11">
        <v>12.8</v>
      </c>
      <c r="AL6" s="12">
        <v>5.2</v>
      </c>
      <c r="AM6" s="12">
        <v>0</v>
      </c>
      <c r="AN6" s="12">
        <v>6.4</v>
      </c>
      <c r="AO6" s="12">
        <v>7.4</v>
      </c>
      <c r="AP6" s="9"/>
      <c r="AQ6" s="11">
        <v>4</v>
      </c>
      <c r="AR6" s="12">
        <v>7.4</v>
      </c>
      <c r="AS6" s="12">
        <v>4.4000000000000004</v>
      </c>
      <c r="AT6" s="12">
        <v>0.2</v>
      </c>
      <c r="AU6" s="12">
        <v>2.2000000000000002</v>
      </c>
      <c r="AV6" s="12">
        <v>7.4</v>
      </c>
    </row>
    <row r="7" spans="1:48" ht="16.5" thickBot="1" x14ac:dyDescent="0.3">
      <c r="A7" s="11">
        <v>5</v>
      </c>
      <c r="B7" s="12">
        <v>24.6</v>
      </c>
      <c r="C7" s="12">
        <v>9</v>
      </c>
      <c r="D7" s="11">
        <v>0</v>
      </c>
      <c r="E7" s="12">
        <v>0.2</v>
      </c>
      <c r="F7" s="12">
        <v>7</v>
      </c>
      <c r="G7" s="9"/>
      <c r="H7" s="11">
        <v>5</v>
      </c>
      <c r="I7" s="12">
        <v>8.6</v>
      </c>
      <c r="J7" s="12">
        <v>2</v>
      </c>
      <c r="K7" s="12">
        <v>0</v>
      </c>
      <c r="L7" s="12">
        <v>0</v>
      </c>
      <c r="M7" s="12">
        <v>11.2</v>
      </c>
      <c r="N7" s="9"/>
      <c r="O7" s="11">
        <v>5</v>
      </c>
      <c r="P7" s="12">
        <v>19.399999999999999</v>
      </c>
      <c r="Q7" s="12">
        <v>11.8</v>
      </c>
      <c r="R7" s="12">
        <v>0</v>
      </c>
      <c r="S7" s="12">
        <v>2</v>
      </c>
      <c r="T7" s="12">
        <v>8.8000000000000007</v>
      </c>
      <c r="U7" s="9"/>
      <c r="V7" s="11">
        <v>5</v>
      </c>
      <c r="W7" s="12">
        <v>30.4</v>
      </c>
      <c r="X7" s="12">
        <v>29.6</v>
      </c>
      <c r="Y7" s="12">
        <v>10</v>
      </c>
      <c r="Z7" s="12">
        <v>23</v>
      </c>
      <c r="AA7" s="12">
        <v>28.2</v>
      </c>
      <c r="AB7" s="9"/>
      <c r="AC7" s="11">
        <v>5</v>
      </c>
      <c r="AD7" s="12">
        <v>3.2</v>
      </c>
      <c r="AE7" s="12">
        <v>1</v>
      </c>
      <c r="AF7" s="12">
        <v>0.6</v>
      </c>
      <c r="AG7" s="12">
        <v>3</v>
      </c>
      <c r="AH7" s="12">
        <v>6.6</v>
      </c>
      <c r="AI7" s="9"/>
      <c r="AJ7" s="11">
        <v>5</v>
      </c>
      <c r="AK7" s="11">
        <v>11.8</v>
      </c>
      <c r="AL7" s="12">
        <v>3.6</v>
      </c>
      <c r="AM7" s="12">
        <v>0</v>
      </c>
      <c r="AN7" s="12">
        <v>3</v>
      </c>
      <c r="AO7" s="12">
        <v>6.4</v>
      </c>
      <c r="AP7" s="9"/>
      <c r="AQ7" s="11">
        <v>5</v>
      </c>
      <c r="AR7" s="12">
        <v>5.8</v>
      </c>
      <c r="AS7" s="12">
        <v>2.2000000000000002</v>
      </c>
      <c r="AT7" s="12">
        <v>0.4</v>
      </c>
      <c r="AU7" s="12">
        <v>1.6</v>
      </c>
      <c r="AV7" s="12">
        <v>6.4</v>
      </c>
    </row>
    <row r="8" spans="1:48" ht="16.5" thickBot="1" x14ac:dyDescent="0.3">
      <c r="A8" s="11">
        <v>6</v>
      </c>
      <c r="B8" s="12">
        <v>25.2</v>
      </c>
      <c r="C8" s="12">
        <v>13.4</v>
      </c>
      <c r="D8" s="11">
        <v>1</v>
      </c>
      <c r="E8" s="12">
        <v>4.5999999999999996</v>
      </c>
      <c r="F8" s="12">
        <v>10.199999999999999</v>
      </c>
      <c r="G8" s="9"/>
      <c r="H8" s="11">
        <v>6</v>
      </c>
      <c r="I8" s="12">
        <v>10.6</v>
      </c>
      <c r="J8" s="12">
        <v>4.4000000000000004</v>
      </c>
      <c r="K8" s="12">
        <v>0</v>
      </c>
      <c r="L8" s="12">
        <v>0</v>
      </c>
      <c r="M8" s="12">
        <v>9.8000000000000007</v>
      </c>
      <c r="N8" s="9"/>
      <c r="O8" s="11">
        <v>6</v>
      </c>
      <c r="P8" s="12">
        <v>22.6</v>
      </c>
      <c r="Q8" s="12">
        <v>12.4</v>
      </c>
      <c r="R8" s="12">
        <v>0.4</v>
      </c>
      <c r="S8" s="12">
        <v>4.4000000000000004</v>
      </c>
      <c r="T8" s="12">
        <v>11.2</v>
      </c>
      <c r="U8" s="9"/>
      <c r="V8" s="11">
        <v>6</v>
      </c>
      <c r="W8" s="12">
        <v>30.6</v>
      </c>
      <c r="X8" s="12">
        <v>30</v>
      </c>
      <c r="Y8" s="12">
        <v>18</v>
      </c>
      <c r="Z8" s="12">
        <v>26.8</v>
      </c>
      <c r="AA8" s="12">
        <v>29.8</v>
      </c>
      <c r="AB8" s="9"/>
      <c r="AC8" s="11">
        <v>6</v>
      </c>
      <c r="AD8" s="12">
        <v>4.2</v>
      </c>
      <c r="AE8" s="12">
        <v>1.4</v>
      </c>
      <c r="AF8" s="12">
        <v>0</v>
      </c>
      <c r="AG8" s="12">
        <v>2.8</v>
      </c>
      <c r="AH8" s="12">
        <v>5.4</v>
      </c>
      <c r="AI8" s="9"/>
      <c r="AJ8" s="11">
        <v>6</v>
      </c>
      <c r="AK8" s="11">
        <v>14.8</v>
      </c>
      <c r="AL8" s="12">
        <v>8.4</v>
      </c>
      <c r="AM8" s="12">
        <v>1.6</v>
      </c>
      <c r="AN8" s="12">
        <v>8.4</v>
      </c>
      <c r="AO8" s="12">
        <v>10</v>
      </c>
      <c r="AP8" s="9"/>
      <c r="AQ8" s="11">
        <v>6</v>
      </c>
      <c r="AR8" s="12">
        <v>9</v>
      </c>
      <c r="AS8" s="12">
        <v>5.2</v>
      </c>
      <c r="AT8" s="12">
        <v>0.4</v>
      </c>
      <c r="AU8" s="12">
        <v>3</v>
      </c>
      <c r="AV8" s="12">
        <v>10</v>
      </c>
    </row>
    <row r="9" spans="1:48" ht="16.5" thickBot="1" x14ac:dyDescent="0.3">
      <c r="A9" s="11">
        <v>7</v>
      </c>
      <c r="B9" s="12">
        <v>23.6</v>
      </c>
      <c r="C9" s="12">
        <v>15.4</v>
      </c>
      <c r="D9" s="11">
        <v>0</v>
      </c>
      <c r="E9" s="12">
        <v>3.2</v>
      </c>
      <c r="F9" s="12">
        <v>8.4</v>
      </c>
      <c r="G9" s="9"/>
      <c r="H9" s="11">
        <v>7</v>
      </c>
      <c r="I9" s="12">
        <v>14.4</v>
      </c>
      <c r="J9" s="12">
        <v>9</v>
      </c>
      <c r="K9" s="12">
        <v>0</v>
      </c>
      <c r="L9" s="12">
        <v>0</v>
      </c>
      <c r="M9" s="12">
        <v>11.6</v>
      </c>
      <c r="N9" s="9"/>
      <c r="O9" s="11">
        <v>7</v>
      </c>
      <c r="P9" s="12">
        <v>23.4</v>
      </c>
      <c r="Q9" s="12">
        <v>16.399999999999999</v>
      </c>
      <c r="R9" s="12">
        <v>0.2</v>
      </c>
      <c r="S9" s="12">
        <v>6.8</v>
      </c>
      <c r="T9" s="12">
        <v>10.8</v>
      </c>
      <c r="U9" s="9"/>
      <c r="V9" s="11">
        <v>7</v>
      </c>
      <c r="W9" s="12">
        <v>30.2</v>
      </c>
      <c r="X9" s="12">
        <v>29</v>
      </c>
      <c r="Y9" s="12">
        <v>19</v>
      </c>
      <c r="Z9" s="12">
        <v>25.2</v>
      </c>
      <c r="AA9" s="12">
        <v>27.4</v>
      </c>
      <c r="AB9" s="9"/>
      <c r="AC9" s="11">
        <v>7</v>
      </c>
      <c r="AD9" s="12">
        <v>7</v>
      </c>
      <c r="AE9" s="12">
        <v>2</v>
      </c>
      <c r="AF9" s="12">
        <v>0.2</v>
      </c>
      <c r="AG9" s="12">
        <v>6.6</v>
      </c>
      <c r="AH9" s="12">
        <v>7.4</v>
      </c>
      <c r="AI9" s="9"/>
      <c r="AJ9" s="11">
        <v>7</v>
      </c>
      <c r="AK9" s="11">
        <v>14.6</v>
      </c>
      <c r="AL9" s="12">
        <v>9.1999999999999993</v>
      </c>
      <c r="AM9" s="12">
        <v>0</v>
      </c>
      <c r="AN9" s="12">
        <v>10</v>
      </c>
      <c r="AO9" s="12">
        <v>7.4</v>
      </c>
      <c r="AP9" s="9"/>
      <c r="AQ9" s="11">
        <v>7</v>
      </c>
      <c r="AR9" s="12">
        <v>11</v>
      </c>
      <c r="AS9" s="12">
        <v>7.6</v>
      </c>
      <c r="AT9" s="12">
        <v>0</v>
      </c>
      <c r="AU9" s="12">
        <v>4.2</v>
      </c>
      <c r="AV9" s="12">
        <v>7.4</v>
      </c>
    </row>
    <row r="10" spans="1:48" ht="16.5" thickBot="1" x14ac:dyDescent="0.3">
      <c r="A10" s="11">
        <v>8</v>
      </c>
      <c r="B10" s="12">
        <v>26.4</v>
      </c>
      <c r="C10" s="12">
        <v>14</v>
      </c>
      <c r="D10" s="11">
        <v>1</v>
      </c>
      <c r="E10" s="12">
        <v>5.4</v>
      </c>
      <c r="F10" s="12">
        <v>13</v>
      </c>
      <c r="G10" s="9"/>
      <c r="H10" s="11">
        <v>8</v>
      </c>
      <c r="I10" s="12">
        <v>12.6</v>
      </c>
      <c r="J10" s="12">
        <v>3.8</v>
      </c>
      <c r="K10" s="12">
        <v>0</v>
      </c>
      <c r="L10" s="12">
        <v>0.2</v>
      </c>
      <c r="M10" s="12">
        <v>13.2</v>
      </c>
      <c r="N10" s="9"/>
      <c r="O10" s="11">
        <v>8</v>
      </c>
      <c r="P10" s="12">
        <v>21</v>
      </c>
      <c r="Q10" s="12">
        <v>14</v>
      </c>
      <c r="R10" s="12">
        <v>2.8</v>
      </c>
      <c r="S10" s="12">
        <v>7.4</v>
      </c>
      <c r="T10" s="12">
        <v>12.4</v>
      </c>
      <c r="U10" s="9"/>
      <c r="V10" s="11">
        <v>8</v>
      </c>
      <c r="W10" s="12">
        <v>30.6</v>
      </c>
      <c r="X10" s="12">
        <v>30.6</v>
      </c>
      <c r="Y10" s="12">
        <v>16.600000000000001</v>
      </c>
      <c r="Z10" s="12">
        <v>25.8</v>
      </c>
      <c r="AA10" s="12">
        <v>30.2</v>
      </c>
      <c r="AB10" s="9"/>
      <c r="AC10" s="11">
        <v>8</v>
      </c>
      <c r="AD10" s="12">
        <v>4</v>
      </c>
      <c r="AE10" s="12">
        <v>2.6</v>
      </c>
      <c r="AF10" s="12">
        <v>0.6</v>
      </c>
      <c r="AG10" s="12">
        <v>3.8</v>
      </c>
      <c r="AH10" s="12">
        <v>5.8</v>
      </c>
      <c r="AI10" s="9"/>
      <c r="AJ10" s="11">
        <v>8</v>
      </c>
      <c r="AK10" s="11">
        <v>15.4</v>
      </c>
      <c r="AL10" s="12">
        <v>9.8000000000000007</v>
      </c>
      <c r="AM10" s="12">
        <v>1.4</v>
      </c>
      <c r="AN10" s="12">
        <v>10</v>
      </c>
      <c r="AO10" s="12">
        <v>10.4</v>
      </c>
      <c r="AP10" s="9"/>
      <c r="AQ10" s="11">
        <v>8</v>
      </c>
      <c r="AR10" s="12">
        <v>11</v>
      </c>
      <c r="AS10" s="12">
        <v>7.4</v>
      </c>
      <c r="AT10" s="12">
        <v>2</v>
      </c>
      <c r="AU10" s="12">
        <v>6.4</v>
      </c>
      <c r="AV10" s="12">
        <v>10.4</v>
      </c>
    </row>
    <row r="11" spans="1:48" ht="16.5" thickBot="1" x14ac:dyDescent="0.3">
      <c r="A11" s="11">
        <v>9</v>
      </c>
      <c r="B11" s="12">
        <v>26</v>
      </c>
      <c r="C11" s="12">
        <v>15.8</v>
      </c>
      <c r="D11" s="11">
        <v>0</v>
      </c>
      <c r="E11" s="12">
        <v>5.4</v>
      </c>
      <c r="F11" s="12">
        <v>11.6</v>
      </c>
      <c r="G11" s="9"/>
      <c r="H11" s="11">
        <v>9</v>
      </c>
      <c r="I11" s="12">
        <v>12.4</v>
      </c>
      <c r="J11" s="12">
        <v>3.4</v>
      </c>
      <c r="K11" s="12">
        <v>0</v>
      </c>
      <c r="L11" s="12">
        <v>0</v>
      </c>
      <c r="M11" s="12">
        <v>10.199999999999999</v>
      </c>
      <c r="N11" s="9"/>
      <c r="O11" s="11">
        <v>9</v>
      </c>
      <c r="P11" s="12">
        <v>23.8</v>
      </c>
      <c r="Q11" s="12">
        <v>16.399999999999999</v>
      </c>
      <c r="R11" s="12">
        <v>1</v>
      </c>
      <c r="S11" s="12">
        <v>8.8000000000000007</v>
      </c>
      <c r="T11" s="12">
        <v>13.4</v>
      </c>
      <c r="U11" s="9"/>
      <c r="V11" s="11">
        <v>9</v>
      </c>
      <c r="W11" s="12">
        <v>30.6</v>
      </c>
      <c r="X11" s="12">
        <v>29.8</v>
      </c>
      <c r="Y11" s="12">
        <v>17</v>
      </c>
      <c r="Z11" s="12">
        <v>26.2</v>
      </c>
      <c r="AA11" s="12">
        <v>28.6</v>
      </c>
      <c r="AB11" s="9"/>
      <c r="AC11" s="11">
        <v>9</v>
      </c>
      <c r="AD11" s="12">
        <v>4.4000000000000004</v>
      </c>
      <c r="AE11" s="12">
        <v>1.8</v>
      </c>
      <c r="AF11" s="12">
        <v>0.2</v>
      </c>
      <c r="AG11" s="12">
        <v>5.4</v>
      </c>
      <c r="AH11" s="12">
        <v>6.4</v>
      </c>
      <c r="AI11" s="9"/>
      <c r="AJ11" s="11">
        <v>9</v>
      </c>
      <c r="AK11" s="11">
        <v>18.2</v>
      </c>
      <c r="AL11" s="12">
        <v>12.2</v>
      </c>
      <c r="AM11" s="12">
        <v>0</v>
      </c>
      <c r="AN11" s="12">
        <v>12</v>
      </c>
      <c r="AO11" s="12">
        <v>10.6</v>
      </c>
      <c r="AP11" s="9"/>
      <c r="AQ11" s="11">
        <v>9</v>
      </c>
      <c r="AR11" s="12">
        <v>9.6</v>
      </c>
      <c r="AS11" s="12">
        <v>7.2</v>
      </c>
      <c r="AT11" s="12">
        <v>3</v>
      </c>
      <c r="AU11" s="12">
        <v>5.8</v>
      </c>
      <c r="AV11" s="12">
        <v>10.6</v>
      </c>
    </row>
    <row r="12" spans="1:48" ht="16.5" thickBot="1" x14ac:dyDescent="0.3">
      <c r="A12" s="11">
        <v>10</v>
      </c>
      <c r="B12" s="12">
        <v>25.6</v>
      </c>
      <c r="C12" s="12">
        <v>14.4</v>
      </c>
      <c r="D12" s="11">
        <v>0</v>
      </c>
      <c r="E12" s="12">
        <v>1.6</v>
      </c>
      <c r="F12" s="12">
        <v>7.2</v>
      </c>
      <c r="G12" s="9"/>
      <c r="H12" s="11">
        <v>10</v>
      </c>
      <c r="I12" s="12">
        <v>12.6</v>
      </c>
      <c r="J12" s="12">
        <v>4.4000000000000004</v>
      </c>
      <c r="K12" s="12">
        <v>0</v>
      </c>
      <c r="L12" s="12">
        <v>0</v>
      </c>
      <c r="M12" s="12">
        <v>9.6</v>
      </c>
      <c r="N12" s="9"/>
      <c r="O12" s="11">
        <v>10</v>
      </c>
      <c r="P12" s="12">
        <v>19.600000000000001</v>
      </c>
      <c r="Q12" s="12">
        <v>12.2</v>
      </c>
      <c r="R12" s="12">
        <v>0</v>
      </c>
      <c r="S12" s="12">
        <v>3.8</v>
      </c>
      <c r="T12" s="12">
        <v>9.8000000000000007</v>
      </c>
      <c r="U12" s="9"/>
      <c r="V12" s="11">
        <v>10</v>
      </c>
      <c r="W12" s="12">
        <v>30.6</v>
      </c>
      <c r="X12" s="12">
        <v>30.4</v>
      </c>
      <c r="Y12" s="12">
        <v>20.8</v>
      </c>
      <c r="Z12" s="12">
        <v>26</v>
      </c>
      <c r="AA12" s="12">
        <v>30.2</v>
      </c>
      <c r="AB12" s="9"/>
      <c r="AC12" s="11">
        <v>10</v>
      </c>
      <c r="AD12" s="12">
        <v>6.2</v>
      </c>
      <c r="AE12" s="12">
        <v>4</v>
      </c>
      <c r="AF12" s="12">
        <v>1.8</v>
      </c>
      <c r="AG12" s="12">
        <v>7</v>
      </c>
      <c r="AH12" s="12">
        <v>7.4</v>
      </c>
      <c r="AI12" s="9"/>
      <c r="AJ12" s="11">
        <v>10</v>
      </c>
      <c r="AK12" s="11">
        <v>16</v>
      </c>
      <c r="AL12" s="12">
        <v>6.4</v>
      </c>
      <c r="AM12" s="12">
        <v>0</v>
      </c>
      <c r="AN12" s="12">
        <v>7</v>
      </c>
      <c r="AO12" s="12">
        <v>6.6</v>
      </c>
      <c r="AP12" s="9"/>
      <c r="AQ12" s="11">
        <v>10</v>
      </c>
      <c r="AR12" s="12">
        <v>8</v>
      </c>
      <c r="AS12" s="12">
        <v>6.4</v>
      </c>
      <c r="AT12" s="12">
        <v>0</v>
      </c>
      <c r="AU12" s="12">
        <v>4</v>
      </c>
      <c r="AV12" s="12">
        <v>6.6</v>
      </c>
    </row>
    <row r="13" spans="1:48" ht="16.5" thickBot="1" x14ac:dyDescent="0.3">
      <c r="A13" s="11">
        <v>11</v>
      </c>
      <c r="B13" s="12">
        <v>23.4</v>
      </c>
      <c r="C13" s="12">
        <v>11.2</v>
      </c>
      <c r="D13" s="11">
        <v>0</v>
      </c>
      <c r="E13" s="12">
        <v>0.6</v>
      </c>
      <c r="F13" s="12">
        <v>8.8000000000000007</v>
      </c>
      <c r="G13" s="9"/>
      <c r="H13" s="11">
        <v>11</v>
      </c>
      <c r="I13" s="12">
        <v>14</v>
      </c>
      <c r="J13" s="12">
        <v>2.8</v>
      </c>
      <c r="K13" s="12">
        <v>0</v>
      </c>
      <c r="L13" s="12">
        <v>0</v>
      </c>
      <c r="M13" s="12">
        <v>11.8</v>
      </c>
      <c r="N13" s="9"/>
      <c r="O13" s="11">
        <v>11</v>
      </c>
      <c r="P13" s="12">
        <v>22</v>
      </c>
      <c r="Q13" s="12">
        <v>14.2</v>
      </c>
      <c r="R13" s="12">
        <v>0</v>
      </c>
      <c r="S13" s="12">
        <v>3.6</v>
      </c>
      <c r="T13" s="12">
        <v>11.6</v>
      </c>
      <c r="U13" s="9"/>
      <c r="V13" s="11">
        <v>11</v>
      </c>
      <c r="W13" s="12">
        <v>30.4</v>
      </c>
      <c r="X13" s="12">
        <v>29.4</v>
      </c>
      <c r="Y13" s="12">
        <v>21.6</v>
      </c>
      <c r="Z13" s="12">
        <v>27</v>
      </c>
      <c r="AA13" s="12">
        <v>28.6</v>
      </c>
      <c r="AB13" s="9"/>
      <c r="AC13" s="11">
        <v>11</v>
      </c>
      <c r="AD13" s="12">
        <v>3</v>
      </c>
      <c r="AE13" s="12">
        <v>1.4</v>
      </c>
      <c r="AF13" s="12">
        <v>0</v>
      </c>
      <c r="AG13" s="12">
        <v>3.4</v>
      </c>
      <c r="AH13" s="12">
        <v>5</v>
      </c>
      <c r="AI13" s="9"/>
      <c r="AJ13" s="11">
        <v>11</v>
      </c>
      <c r="AK13" s="11">
        <v>13.2</v>
      </c>
      <c r="AL13" s="12">
        <v>4</v>
      </c>
      <c r="AM13" s="12">
        <v>0</v>
      </c>
      <c r="AN13" s="12">
        <v>3.6</v>
      </c>
      <c r="AO13" s="12">
        <v>7</v>
      </c>
      <c r="AP13" s="9"/>
      <c r="AQ13" s="11">
        <v>11</v>
      </c>
      <c r="AR13" s="12">
        <v>9.6</v>
      </c>
      <c r="AS13" s="12">
        <v>8</v>
      </c>
      <c r="AT13" s="12">
        <v>0.4</v>
      </c>
      <c r="AU13" s="12">
        <v>3.4</v>
      </c>
      <c r="AV13" s="12">
        <v>7</v>
      </c>
    </row>
    <row r="14" spans="1:48" ht="16.5" thickBot="1" x14ac:dyDescent="0.3">
      <c r="A14" s="11">
        <v>12</v>
      </c>
      <c r="B14" s="12">
        <v>23.6</v>
      </c>
      <c r="C14" s="12">
        <v>9.6</v>
      </c>
      <c r="D14" s="11">
        <v>0</v>
      </c>
      <c r="E14" s="12">
        <v>1.2</v>
      </c>
      <c r="F14" s="12">
        <v>6.6</v>
      </c>
      <c r="G14" s="9"/>
      <c r="H14" s="11">
        <v>12</v>
      </c>
      <c r="I14" s="12">
        <v>13</v>
      </c>
      <c r="J14" s="12">
        <v>6.2</v>
      </c>
      <c r="K14" s="12">
        <v>0</v>
      </c>
      <c r="L14" s="12">
        <v>0</v>
      </c>
      <c r="M14" s="12">
        <v>12.4</v>
      </c>
      <c r="N14" s="9"/>
      <c r="O14" s="11">
        <v>12</v>
      </c>
      <c r="P14" s="12">
        <v>19</v>
      </c>
      <c r="Q14" s="12">
        <v>12.2</v>
      </c>
      <c r="R14" s="12">
        <v>0</v>
      </c>
      <c r="S14" s="12">
        <v>5.2</v>
      </c>
      <c r="T14" s="12">
        <v>10.4</v>
      </c>
      <c r="U14" s="9"/>
      <c r="V14" s="11">
        <v>12</v>
      </c>
      <c r="W14" s="12">
        <v>30.6</v>
      </c>
      <c r="X14" s="12">
        <v>29.4</v>
      </c>
      <c r="Y14" s="12">
        <v>17</v>
      </c>
      <c r="Z14" s="12">
        <v>24.8</v>
      </c>
      <c r="AA14" s="12">
        <v>27.6</v>
      </c>
      <c r="AB14" s="9"/>
      <c r="AC14" s="11">
        <v>12</v>
      </c>
      <c r="AD14" s="12">
        <v>5.2</v>
      </c>
      <c r="AE14" s="12">
        <v>2.4</v>
      </c>
      <c r="AF14" s="12">
        <v>1</v>
      </c>
      <c r="AG14" s="12">
        <v>4</v>
      </c>
      <c r="AH14" s="12">
        <v>6.2</v>
      </c>
      <c r="AI14" s="9"/>
      <c r="AJ14" s="11">
        <v>12</v>
      </c>
      <c r="AK14" s="11">
        <v>10</v>
      </c>
      <c r="AL14" s="12">
        <v>3.6</v>
      </c>
      <c r="AM14" s="12">
        <v>0</v>
      </c>
      <c r="AN14" s="12">
        <v>3.8</v>
      </c>
      <c r="AO14" s="12">
        <v>6</v>
      </c>
      <c r="AP14" s="9"/>
      <c r="AQ14" s="11">
        <v>12</v>
      </c>
      <c r="AR14" s="12">
        <v>5.8</v>
      </c>
      <c r="AS14" s="12">
        <v>4.2</v>
      </c>
      <c r="AT14" s="12">
        <v>0</v>
      </c>
      <c r="AU14" s="12">
        <v>4</v>
      </c>
      <c r="AV14" s="12">
        <v>6</v>
      </c>
    </row>
    <row r="15" spans="1:48" ht="16.5" thickBot="1" x14ac:dyDescent="0.3">
      <c r="A15" s="11">
        <v>13</v>
      </c>
      <c r="B15" s="12">
        <v>20</v>
      </c>
      <c r="C15" s="12">
        <v>9.4</v>
      </c>
      <c r="D15" s="11">
        <v>0</v>
      </c>
      <c r="E15" s="12">
        <v>2.8</v>
      </c>
      <c r="F15" s="12">
        <v>8</v>
      </c>
      <c r="G15" s="9"/>
      <c r="H15" s="11">
        <v>13</v>
      </c>
      <c r="I15" s="12">
        <v>8.4</v>
      </c>
      <c r="J15" s="12">
        <v>2.6</v>
      </c>
      <c r="K15" s="12">
        <v>0</v>
      </c>
      <c r="L15" s="12">
        <v>0</v>
      </c>
      <c r="M15" s="12">
        <v>11.8</v>
      </c>
      <c r="N15" s="9"/>
      <c r="O15" s="11">
        <v>13</v>
      </c>
      <c r="P15" s="12">
        <v>20</v>
      </c>
      <c r="Q15" s="12">
        <v>11.6</v>
      </c>
      <c r="R15" s="12">
        <v>0</v>
      </c>
      <c r="S15" s="12">
        <v>5.4</v>
      </c>
      <c r="T15" s="12">
        <v>9.8000000000000007</v>
      </c>
      <c r="U15" s="9"/>
      <c r="V15" s="11">
        <v>13</v>
      </c>
      <c r="W15" s="12">
        <v>30.6</v>
      </c>
      <c r="X15" s="12">
        <v>28.6</v>
      </c>
      <c r="Y15" s="12">
        <v>16.600000000000001</v>
      </c>
      <c r="Z15" s="12">
        <v>23.8</v>
      </c>
      <c r="AA15" s="12">
        <v>27.2</v>
      </c>
      <c r="AB15" s="9"/>
      <c r="AC15" s="11">
        <v>13</v>
      </c>
      <c r="AD15" s="12">
        <v>1.6</v>
      </c>
      <c r="AE15" s="12">
        <v>0.6</v>
      </c>
      <c r="AF15" s="12">
        <v>0</v>
      </c>
      <c r="AG15" s="12">
        <v>1.2</v>
      </c>
      <c r="AH15" s="12">
        <v>5.6</v>
      </c>
      <c r="AI15" s="9"/>
      <c r="AJ15" s="11">
        <v>13</v>
      </c>
      <c r="AK15" s="11">
        <v>10.6</v>
      </c>
      <c r="AL15" s="12">
        <v>6.6</v>
      </c>
      <c r="AM15" s="12">
        <v>0.6</v>
      </c>
      <c r="AN15" s="12">
        <v>5.6</v>
      </c>
      <c r="AO15" s="12">
        <v>7.2</v>
      </c>
      <c r="AP15" s="9"/>
      <c r="AQ15" s="11">
        <v>13</v>
      </c>
      <c r="AR15" s="12">
        <v>10.6</v>
      </c>
      <c r="AS15" s="12">
        <v>8.4</v>
      </c>
      <c r="AT15" s="12">
        <v>0.6</v>
      </c>
      <c r="AU15" s="12">
        <v>6.4</v>
      </c>
      <c r="AV15" s="12">
        <v>7.2</v>
      </c>
    </row>
    <row r="16" spans="1:48" ht="16.5" thickBot="1" x14ac:dyDescent="0.3">
      <c r="A16" s="11">
        <v>14</v>
      </c>
      <c r="B16" s="12">
        <v>23.6</v>
      </c>
      <c r="C16" s="12">
        <v>13.4</v>
      </c>
      <c r="D16" s="11">
        <v>0</v>
      </c>
      <c r="E16" s="12">
        <v>2.6</v>
      </c>
      <c r="F16" s="12">
        <v>9.4</v>
      </c>
      <c r="G16" s="9"/>
      <c r="H16" s="11">
        <v>14</v>
      </c>
      <c r="I16" s="12">
        <v>13.4</v>
      </c>
      <c r="J16" s="12">
        <v>4</v>
      </c>
      <c r="K16" s="12">
        <v>0</v>
      </c>
      <c r="L16" s="12">
        <v>0.2</v>
      </c>
      <c r="M16" s="12">
        <v>10.6</v>
      </c>
      <c r="N16" s="9"/>
      <c r="O16" s="11">
        <v>14</v>
      </c>
      <c r="P16" s="12">
        <v>22.8</v>
      </c>
      <c r="Q16" s="12">
        <v>15.2</v>
      </c>
      <c r="R16" s="12">
        <v>0.6</v>
      </c>
      <c r="S16" s="12">
        <v>4.4000000000000004</v>
      </c>
      <c r="T16" s="12">
        <v>10.199999999999999</v>
      </c>
      <c r="U16" s="9"/>
      <c r="V16" s="11">
        <v>14</v>
      </c>
      <c r="W16" s="12">
        <v>30</v>
      </c>
      <c r="X16" s="12">
        <v>28.2</v>
      </c>
      <c r="Y16" s="12">
        <v>20</v>
      </c>
      <c r="Z16" s="12">
        <v>25.6</v>
      </c>
      <c r="AA16" s="12">
        <v>27.8</v>
      </c>
      <c r="AB16" s="9"/>
      <c r="AC16" s="11">
        <v>14</v>
      </c>
      <c r="AD16" s="12">
        <v>3.6</v>
      </c>
      <c r="AE16" s="12">
        <v>1.4</v>
      </c>
      <c r="AF16" s="12">
        <v>0.2</v>
      </c>
      <c r="AG16" s="12">
        <v>3.2</v>
      </c>
      <c r="AH16" s="12">
        <v>5</v>
      </c>
      <c r="AI16" s="9"/>
      <c r="AJ16" s="11">
        <v>14</v>
      </c>
      <c r="AK16" s="11">
        <v>13.6</v>
      </c>
      <c r="AL16" s="12">
        <v>7.2</v>
      </c>
      <c r="AM16" s="12">
        <v>0</v>
      </c>
      <c r="AN16" s="12">
        <v>6.6</v>
      </c>
      <c r="AO16" s="12">
        <v>7.8</v>
      </c>
      <c r="AP16" s="9"/>
      <c r="AQ16" s="11">
        <v>14</v>
      </c>
      <c r="AR16" s="12">
        <v>10</v>
      </c>
      <c r="AS16" s="12">
        <v>6.8</v>
      </c>
      <c r="AT16" s="12">
        <v>0.6</v>
      </c>
      <c r="AU16" s="12">
        <v>3.6</v>
      </c>
      <c r="AV16" s="12">
        <v>7.8</v>
      </c>
    </row>
    <row r="17" spans="1:48" ht="16.5" thickBot="1" x14ac:dyDescent="0.3">
      <c r="A17" s="11">
        <v>15</v>
      </c>
      <c r="B17" s="12">
        <v>24.6</v>
      </c>
      <c r="C17" s="12">
        <v>13.8</v>
      </c>
      <c r="D17" s="11">
        <v>0.2</v>
      </c>
      <c r="E17" s="12">
        <v>3.4</v>
      </c>
      <c r="F17" s="12">
        <v>7.2</v>
      </c>
      <c r="G17" s="9"/>
      <c r="H17" s="11">
        <v>15</v>
      </c>
      <c r="I17" s="12">
        <v>18.399999999999999</v>
      </c>
      <c r="J17" s="12">
        <v>5.6</v>
      </c>
      <c r="K17" s="12">
        <v>0</v>
      </c>
      <c r="L17" s="12">
        <v>0</v>
      </c>
      <c r="M17" s="12">
        <v>10.6</v>
      </c>
      <c r="N17" s="9"/>
      <c r="O17" s="11">
        <v>15</v>
      </c>
      <c r="P17" s="12">
        <v>25.4</v>
      </c>
      <c r="Q17" s="12">
        <v>17.399999999999999</v>
      </c>
      <c r="R17" s="12">
        <v>0.6</v>
      </c>
      <c r="S17" s="12">
        <v>5.6</v>
      </c>
      <c r="T17" s="12">
        <v>12</v>
      </c>
      <c r="U17" s="9"/>
      <c r="V17" s="11">
        <v>15</v>
      </c>
      <c r="W17" s="12">
        <v>30.6</v>
      </c>
      <c r="X17" s="12">
        <v>30.4</v>
      </c>
      <c r="Y17" s="12">
        <v>23.2</v>
      </c>
      <c r="Z17" s="12">
        <v>26.4</v>
      </c>
      <c r="AA17" s="12">
        <v>28.6</v>
      </c>
      <c r="AB17" s="9"/>
      <c r="AC17" s="11">
        <v>15</v>
      </c>
      <c r="AD17" s="12">
        <v>2.2000000000000002</v>
      </c>
      <c r="AE17" s="12">
        <v>0.8</v>
      </c>
      <c r="AF17" s="12">
        <v>0</v>
      </c>
      <c r="AG17" s="12">
        <v>1.6</v>
      </c>
      <c r="AH17" s="12">
        <v>6.2</v>
      </c>
      <c r="AI17" s="9"/>
      <c r="AJ17" s="11">
        <v>15</v>
      </c>
      <c r="AK17" s="11">
        <v>15.8</v>
      </c>
      <c r="AL17" s="12">
        <v>8.8000000000000007</v>
      </c>
      <c r="AM17" s="12">
        <v>0.8</v>
      </c>
      <c r="AN17" s="12">
        <v>8.4</v>
      </c>
      <c r="AO17" s="12">
        <v>7</v>
      </c>
      <c r="AP17" s="9"/>
      <c r="AQ17" s="11">
        <v>15</v>
      </c>
      <c r="AR17" s="12">
        <v>15.6</v>
      </c>
      <c r="AS17" s="12">
        <v>10.6</v>
      </c>
      <c r="AT17" s="12">
        <v>0.8</v>
      </c>
      <c r="AU17" s="12">
        <v>6.2</v>
      </c>
      <c r="AV17" s="12">
        <v>7</v>
      </c>
    </row>
    <row r="18" spans="1:48" ht="16.5" thickBot="1" x14ac:dyDescent="0.3">
      <c r="A18" s="11">
        <v>16</v>
      </c>
      <c r="B18" s="12">
        <v>25.8</v>
      </c>
      <c r="C18" s="12">
        <v>15.6</v>
      </c>
      <c r="D18" s="11">
        <v>0</v>
      </c>
      <c r="E18" s="12">
        <v>4</v>
      </c>
      <c r="F18" s="12">
        <v>9.8000000000000007</v>
      </c>
      <c r="G18" s="9"/>
      <c r="H18" s="11">
        <v>16</v>
      </c>
      <c r="I18" s="12">
        <v>13</v>
      </c>
      <c r="J18" s="12">
        <v>3.8</v>
      </c>
      <c r="K18" s="12">
        <v>0</v>
      </c>
      <c r="L18" s="12">
        <v>0</v>
      </c>
      <c r="M18" s="12">
        <v>8.8000000000000007</v>
      </c>
      <c r="N18" s="9"/>
      <c r="O18" s="11">
        <v>16</v>
      </c>
      <c r="P18" s="12">
        <v>23.8</v>
      </c>
      <c r="Q18" s="12">
        <v>14.4</v>
      </c>
      <c r="R18" s="12">
        <v>0</v>
      </c>
      <c r="S18" s="12">
        <v>5.6</v>
      </c>
      <c r="T18" s="12">
        <v>10.6</v>
      </c>
      <c r="U18" s="9"/>
      <c r="V18" s="11">
        <v>16</v>
      </c>
      <c r="W18" s="12">
        <v>30.6</v>
      </c>
      <c r="X18" s="12">
        <v>30</v>
      </c>
      <c r="Y18" s="12">
        <v>24.4</v>
      </c>
      <c r="Z18" s="12">
        <v>27.2</v>
      </c>
      <c r="AA18" s="12">
        <v>29.6</v>
      </c>
      <c r="AB18" s="9"/>
      <c r="AC18" s="11">
        <v>16</v>
      </c>
      <c r="AD18" s="12">
        <v>4.8</v>
      </c>
      <c r="AE18" s="12">
        <v>1.6</v>
      </c>
      <c r="AF18" s="12">
        <v>0.4</v>
      </c>
      <c r="AG18" s="12">
        <v>4.4000000000000004</v>
      </c>
      <c r="AH18" s="12">
        <v>6</v>
      </c>
      <c r="AI18" s="9"/>
      <c r="AJ18" s="11">
        <v>16</v>
      </c>
      <c r="AK18" s="11">
        <v>15.2</v>
      </c>
      <c r="AL18" s="12">
        <v>9.4</v>
      </c>
      <c r="AM18" s="12">
        <v>0.2</v>
      </c>
      <c r="AN18" s="12">
        <v>9.1999999999999993</v>
      </c>
      <c r="AO18" s="12">
        <v>7.6</v>
      </c>
      <c r="AP18" s="9"/>
      <c r="AQ18" s="11">
        <v>16</v>
      </c>
      <c r="AR18" s="12">
        <v>10.199999999999999</v>
      </c>
      <c r="AS18" s="12">
        <v>6.6</v>
      </c>
      <c r="AT18" s="12">
        <v>0</v>
      </c>
      <c r="AU18" s="12">
        <v>2</v>
      </c>
      <c r="AV18" s="12">
        <v>7.6</v>
      </c>
    </row>
    <row r="19" spans="1:48" ht="16.5" thickBot="1" x14ac:dyDescent="0.3">
      <c r="A19" s="11">
        <v>17</v>
      </c>
      <c r="B19" s="12">
        <v>26</v>
      </c>
      <c r="C19" s="12">
        <v>19.600000000000001</v>
      </c>
      <c r="D19" s="11">
        <v>0.2</v>
      </c>
      <c r="E19" s="12">
        <v>7.8</v>
      </c>
      <c r="F19" s="12">
        <v>13.8</v>
      </c>
      <c r="G19" s="9"/>
      <c r="H19" s="11">
        <v>17</v>
      </c>
      <c r="I19" s="12">
        <v>11.8</v>
      </c>
      <c r="J19" s="12">
        <v>5.8</v>
      </c>
      <c r="K19" s="12">
        <v>0</v>
      </c>
      <c r="L19" s="12">
        <v>0</v>
      </c>
      <c r="M19" s="12">
        <v>10.4</v>
      </c>
      <c r="N19" s="9"/>
      <c r="O19" s="11">
        <v>17</v>
      </c>
      <c r="P19" s="12">
        <v>22.2</v>
      </c>
      <c r="Q19" s="12">
        <v>12.6</v>
      </c>
      <c r="R19" s="12">
        <v>0.4</v>
      </c>
      <c r="S19" s="12">
        <v>6.4</v>
      </c>
      <c r="T19" s="12">
        <v>11.4</v>
      </c>
      <c r="U19" s="9"/>
      <c r="V19" s="11">
        <v>17</v>
      </c>
      <c r="W19" s="12">
        <v>30.6</v>
      </c>
      <c r="X19" s="12">
        <v>30.6</v>
      </c>
      <c r="Y19" s="12">
        <v>22.8</v>
      </c>
      <c r="Z19" s="12">
        <v>28.6</v>
      </c>
      <c r="AA19" s="12">
        <v>30.2</v>
      </c>
      <c r="AB19" s="9"/>
      <c r="AC19" s="11">
        <v>17</v>
      </c>
      <c r="AD19" s="12">
        <v>6</v>
      </c>
      <c r="AE19" s="12">
        <v>3</v>
      </c>
      <c r="AF19" s="12">
        <v>1.2</v>
      </c>
      <c r="AG19" s="12">
        <v>6</v>
      </c>
      <c r="AH19" s="12">
        <v>6.2</v>
      </c>
      <c r="AI19" s="9"/>
      <c r="AJ19" s="11">
        <v>17</v>
      </c>
      <c r="AK19" s="11">
        <v>17</v>
      </c>
      <c r="AL19" s="12">
        <v>13</v>
      </c>
      <c r="AM19" s="12">
        <v>0</v>
      </c>
      <c r="AN19" s="12">
        <v>11.8</v>
      </c>
      <c r="AO19" s="12">
        <v>11.8</v>
      </c>
      <c r="AP19" s="9"/>
      <c r="AQ19" s="11">
        <v>17</v>
      </c>
      <c r="AR19" s="12">
        <v>9</v>
      </c>
      <c r="AS19" s="12">
        <v>6.8</v>
      </c>
      <c r="AT19" s="12">
        <v>0.6</v>
      </c>
      <c r="AU19" s="12">
        <v>5.6</v>
      </c>
      <c r="AV19" s="12">
        <v>11.8</v>
      </c>
    </row>
    <row r="20" spans="1:48" ht="16.5" thickBot="1" x14ac:dyDescent="0.3">
      <c r="A20" s="11">
        <v>18</v>
      </c>
      <c r="B20" s="12">
        <v>25.8</v>
      </c>
      <c r="C20" s="12">
        <v>13.4</v>
      </c>
      <c r="D20" s="11">
        <v>0</v>
      </c>
      <c r="E20" s="12">
        <v>2</v>
      </c>
      <c r="F20" s="12">
        <v>7.6</v>
      </c>
      <c r="G20" s="9"/>
      <c r="H20" s="11">
        <v>18</v>
      </c>
      <c r="I20" s="12">
        <v>7</v>
      </c>
      <c r="J20" s="12">
        <v>2</v>
      </c>
      <c r="K20" s="12">
        <v>0</v>
      </c>
      <c r="L20" s="12">
        <v>0</v>
      </c>
      <c r="M20" s="12">
        <v>9</v>
      </c>
      <c r="N20" s="9"/>
      <c r="O20" s="11">
        <v>18</v>
      </c>
      <c r="P20" s="12">
        <v>19</v>
      </c>
      <c r="Q20" s="12">
        <v>13.8</v>
      </c>
      <c r="R20" s="12">
        <v>0.4</v>
      </c>
      <c r="S20" s="12">
        <v>5.8</v>
      </c>
      <c r="T20" s="12">
        <v>11.2</v>
      </c>
      <c r="U20" s="9"/>
      <c r="V20" s="11">
        <v>18</v>
      </c>
      <c r="W20" s="12">
        <v>30.4</v>
      </c>
      <c r="X20" s="12">
        <v>30.2</v>
      </c>
      <c r="Y20" s="12">
        <v>22.6</v>
      </c>
      <c r="Z20" s="12">
        <v>27.2</v>
      </c>
      <c r="AA20" s="12">
        <v>29.8</v>
      </c>
      <c r="AB20" s="9"/>
      <c r="AC20" s="11">
        <v>18</v>
      </c>
      <c r="AD20" s="12">
        <v>5.8</v>
      </c>
      <c r="AE20" s="12">
        <v>2.6</v>
      </c>
      <c r="AF20" s="12">
        <v>0.8</v>
      </c>
      <c r="AG20" s="12">
        <v>5.6</v>
      </c>
      <c r="AH20" s="12">
        <v>5.6</v>
      </c>
      <c r="AI20" s="9"/>
      <c r="AJ20" s="11">
        <v>18</v>
      </c>
      <c r="AK20" s="11">
        <v>12.8</v>
      </c>
      <c r="AL20" s="12">
        <v>6.2</v>
      </c>
      <c r="AM20" s="12">
        <v>0</v>
      </c>
      <c r="AN20" s="12">
        <v>4.4000000000000004</v>
      </c>
      <c r="AO20" s="12">
        <v>6.4</v>
      </c>
      <c r="AP20" s="9"/>
      <c r="AQ20" s="11">
        <v>18</v>
      </c>
      <c r="AR20" s="12">
        <v>6</v>
      </c>
      <c r="AS20" s="12">
        <v>4</v>
      </c>
      <c r="AT20" s="12">
        <v>0.8</v>
      </c>
      <c r="AU20" s="12">
        <v>2.2000000000000002</v>
      </c>
      <c r="AV20" s="12">
        <v>6.4</v>
      </c>
    </row>
    <row r="21" spans="1:48" ht="16.5" thickBot="1" x14ac:dyDescent="0.3">
      <c r="A21" s="11">
        <v>19</v>
      </c>
      <c r="B21" s="12">
        <v>25.8</v>
      </c>
      <c r="C21" s="12">
        <v>20.399999999999999</v>
      </c>
      <c r="D21" s="11">
        <v>1.4</v>
      </c>
      <c r="E21" s="12">
        <v>8.6</v>
      </c>
      <c r="F21" s="12">
        <v>14.6</v>
      </c>
      <c r="G21" s="9"/>
      <c r="H21" s="11">
        <v>19</v>
      </c>
      <c r="I21" s="12">
        <v>13.4</v>
      </c>
      <c r="J21" s="12">
        <v>6.8</v>
      </c>
      <c r="K21" s="12">
        <v>0</v>
      </c>
      <c r="L21" s="12">
        <v>0.4</v>
      </c>
      <c r="M21" s="12">
        <v>9.4</v>
      </c>
      <c r="N21" s="9"/>
      <c r="O21" s="11">
        <v>19</v>
      </c>
      <c r="P21" s="12">
        <v>21.8</v>
      </c>
      <c r="Q21" s="12">
        <v>15.8</v>
      </c>
      <c r="R21" s="12">
        <v>2.4</v>
      </c>
      <c r="S21" s="12">
        <v>9.6</v>
      </c>
      <c r="T21" s="12">
        <v>14.2</v>
      </c>
      <c r="U21" s="9"/>
      <c r="V21" s="11">
        <v>19</v>
      </c>
      <c r="W21" s="12">
        <v>30.6</v>
      </c>
      <c r="X21" s="12">
        <v>30.6</v>
      </c>
      <c r="Y21" s="12">
        <v>24</v>
      </c>
      <c r="Z21" s="12">
        <v>27.4</v>
      </c>
      <c r="AA21" s="12">
        <v>29.4</v>
      </c>
      <c r="AB21" s="9"/>
      <c r="AC21" s="11">
        <v>19</v>
      </c>
      <c r="AD21" s="12">
        <v>8.1999999999999993</v>
      </c>
      <c r="AE21" s="12">
        <v>6.2</v>
      </c>
      <c r="AF21" s="12">
        <v>2.4</v>
      </c>
      <c r="AG21" s="12">
        <v>9</v>
      </c>
      <c r="AH21" s="12">
        <v>8.8000000000000007</v>
      </c>
      <c r="AI21" s="9"/>
      <c r="AJ21" s="11">
        <v>19</v>
      </c>
      <c r="AK21" s="11">
        <v>20.2</v>
      </c>
      <c r="AL21" s="12">
        <v>15.6</v>
      </c>
      <c r="AM21" s="12">
        <v>3</v>
      </c>
      <c r="AN21" s="12">
        <v>13.8</v>
      </c>
      <c r="AO21" s="12">
        <v>12.4</v>
      </c>
      <c r="AP21" s="9"/>
      <c r="AQ21" s="11">
        <v>19</v>
      </c>
      <c r="AR21" s="12">
        <v>11.8</v>
      </c>
      <c r="AS21" s="12">
        <v>8.8000000000000007</v>
      </c>
      <c r="AT21" s="12">
        <v>1.4</v>
      </c>
      <c r="AU21" s="12">
        <v>6</v>
      </c>
      <c r="AV21" s="12">
        <v>12.4</v>
      </c>
    </row>
    <row r="22" spans="1:48" ht="16.5" thickBot="1" x14ac:dyDescent="0.3">
      <c r="A22" s="11">
        <v>20</v>
      </c>
      <c r="B22" s="12">
        <v>27.6</v>
      </c>
      <c r="C22" s="12">
        <v>18.399999999999999</v>
      </c>
      <c r="D22" s="11">
        <v>0</v>
      </c>
      <c r="E22" s="12">
        <v>7.8</v>
      </c>
      <c r="F22" s="12">
        <v>11.6</v>
      </c>
      <c r="G22" s="9"/>
      <c r="H22" s="11">
        <v>20</v>
      </c>
      <c r="I22" s="12">
        <v>11.6</v>
      </c>
      <c r="J22" s="12">
        <v>6.2</v>
      </c>
      <c r="K22" s="12">
        <v>0</v>
      </c>
      <c r="L22" s="12">
        <v>0.6</v>
      </c>
      <c r="M22" s="12">
        <v>11.2</v>
      </c>
      <c r="N22" s="9"/>
      <c r="O22" s="11">
        <v>20</v>
      </c>
      <c r="P22" s="12">
        <v>23.8</v>
      </c>
      <c r="Q22" s="12">
        <v>18</v>
      </c>
      <c r="R22" s="12">
        <v>2.2000000000000002</v>
      </c>
      <c r="S22" s="12">
        <v>9</v>
      </c>
      <c r="T22" s="12">
        <v>13.4</v>
      </c>
      <c r="U22" s="9"/>
      <c r="V22" s="11">
        <v>20</v>
      </c>
      <c r="W22" s="12">
        <v>30.6</v>
      </c>
      <c r="X22" s="12">
        <v>30.4</v>
      </c>
      <c r="Y22" s="12">
        <v>23.4</v>
      </c>
      <c r="Z22" s="12">
        <v>26.8</v>
      </c>
      <c r="AA22" s="12">
        <v>30.2</v>
      </c>
      <c r="AB22" s="9"/>
      <c r="AC22" s="11">
        <v>20</v>
      </c>
      <c r="AD22" s="12">
        <v>7.6</v>
      </c>
      <c r="AE22" s="12">
        <v>5.4</v>
      </c>
      <c r="AF22" s="12">
        <v>4</v>
      </c>
      <c r="AG22" s="12">
        <v>7</v>
      </c>
      <c r="AH22" s="12">
        <v>9.4</v>
      </c>
      <c r="AI22" s="9"/>
      <c r="AJ22" s="11">
        <v>20</v>
      </c>
      <c r="AK22" s="11">
        <v>20.6</v>
      </c>
      <c r="AL22" s="12">
        <v>12.6</v>
      </c>
      <c r="AM22" s="12">
        <v>1.4</v>
      </c>
      <c r="AN22" s="12">
        <v>13.6</v>
      </c>
      <c r="AO22" s="12">
        <v>11</v>
      </c>
      <c r="AP22" s="9"/>
      <c r="AQ22" s="11">
        <v>20</v>
      </c>
      <c r="AR22" s="12">
        <v>10</v>
      </c>
      <c r="AS22" s="12">
        <v>9.1999999999999993</v>
      </c>
      <c r="AT22" s="12">
        <v>2.2000000000000002</v>
      </c>
      <c r="AU22" s="12">
        <v>5.4</v>
      </c>
      <c r="AV22" s="12">
        <v>11</v>
      </c>
    </row>
    <row r="23" spans="1:48" ht="16.5" thickBot="1" x14ac:dyDescent="0.3">
      <c r="A23" s="11">
        <v>21</v>
      </c>
      <c r="B23" s="12">
        <v>25.6</v>
      </c>
      <c r="C23" s="12">
        <v>19.399999999999999</v>
      </c>
      <c r="D23" s="11">
        <v>2.2000000000000002</v>
      </c>
      <c r="E23" s="12">
        <v>8.8000000000000007</v>
      </c>
      <c r="F23" s="12">
        <v>14.6</v>
      </c>
      <c r="G23" s="9"/>
      <c r="H23" s="11">
        <v>21</v>
      </c>
      <c r="I23" s="12">
        <v>14.2</v>
      </c>
      <c r="J23" s="12">
        <v>7.2</v>
      </c>
      <c r="K23" s="12">
        <v>0.4</v>
      </c>
      <c r="L23" s="12">
        <v>0.8</v>
      </c>
      <c r="M23" s="12">
        <v>13.4</v>
      </c>
      <c r="N23" s="9"/>
      <c r="O23" s="11">
        <v>21</v>
      </c>
      <c r="P23" s="12">
        <v>23</v>
      </c>
      <c r="Q23" s="12">
        <v>15.2</v>
      </c>
      <c r="R23" s="12">
        <v>2.2000000000000002</v>
      </c>
      <c r="S23" s="12">
        <v>5.6</v>
      </c>
      <c r="T23" s="12">
        <v>12</v>
      </c>
      <c r="U23" s="9"/>
      <c r="V23" s="11">
        <v>21</v>
      </c>
      <c r="W23" s="12">
        <v>30.6</v>
      </c>
      <c r="X23" s="12">
        <v>30.2</v>
      </c>
      <c r="Y23" s="12">
        <v>20.8</v>
      </c>
      <c r="Z23" s="12">
        <v>27.8</v>
      </c>
      <c r="AA23" s="12">
        <v>30</v>
      </c>
      <c r="AB23" s="9"/>
      <c r="AC23" s="11">
        <v>21</v>
      </c>
      <c r="AD23" s="12">
        <v>7.8</v>
      </c>
      <c r="AE23" s="12">
        <v>9</v>
      </c>
      <c r="AF23" s="12">
        <v>2</v>
      </c>
      <c r="AG23" s="12">
        <v>8</v>
      </c>
      <c r="AH23" s="12">
        <v>6.8</v>
      </c>
      <c r="AI23" s="9"/>
      <c r="AJ23" s="11">
        <v>21</v>
      </c>
      <c r="AK23" s="11">
        <v>20.399999999999999</v>
      </c>
      <c r="AL23" s="12">
        <v>14.6</v>
      </c>
      <c r="AM23" s="12">
        <v>3.2</v>
      </c>
      <c r="AN23" s="12">
        <v>13.4</v>
      </c>
      <c r="AO23" s="12">
        <v>13</v>
      </c>
      <c r="AP23" s="9"/>
      <c r="AQ23" s="11">
        <v>21</v>
      </c>
      <c r="AR23" s="12">
        <v>12</v>
      </c>
      <c r="AS23" s="12">
        <v>8.8000000000000007</v>
      </c>
      <c r="AT23" s="12">
        <v>2.2000000000000002</v>
      </c>
      <c r="AU23" s="12">
        <v>5.8</v>
      </c>
      <c r="AV23" s="12">
        <v>13</v>
      </c>
    </row>
    <row r="24" spans="1:48" ht="16.5" thickBot="1" x14ac:dyDescent="0.3">
      <c r="A24" s="11">
        <v>22</v>
      </c>
      <c r="B24" s="12">
        <v>26</v>
      </c>
      <c r="C24" s="12">
        <v>19.2</v>
      </c>
      <c r="D24" s="11">
        <v>1</v>
      </c>
      <c r="E24" s="12">
        <v>6.8</v>
      </c>
      <c r="F24" s="12">
        <v>14.4</v>
      </c>
      <c r="G24" s="9"/>
      <c r="H24" s="11">
        <v>22</v>
      </c>
      <c r="I24" s="12">
        <v>18</v>
      </c>
      <c r="J24" s="12">
        <v>8</v>
      </c>
      <c r="K24" s="12">
        <v>0</v>
      </c>
      <c r="L24" s="12">
        <v>1.6</v>
      </c>
      <c r="M24" s="12">
        <v>14.6</v>
      </c>
      <c r="N24" s="9"/>
      <c r="O24" s="11">
        <v>22</v>
      </c>
      <c r="P24" s="12">
        <v>24</v>
      </c>
      <c r="Q24" s="12">
        <v>18</v>
      </c>
      <c r="R24" s="12">
        <v>1</v>
      </c>
      <c r="S24" s="12">
        <v>9.8000000000000007</v>
      </c>
      <c r="T24" s="12">
        <v>13.8</v>
      </c>
      <c r="U24" s="9"/>
      <c r="V24" s="11">
        <v>22</v>
      </c>
      <c r="W24" s="12">
        <v>30.6</v>
      </c>
      <c r="X24" s="12">
        <v>30</v>
      </c>
      <c r="Y24" s="12">
        <v>22.2</v>
      </c>
      <c r="Z24" s="12">
        <v>26.4</v>
      </c>
      <c r="AA24" s="12">
        <v>29.2</v>
      </c>
      <c r="AB24" s="9"/>
      <c r="AC24" s="11">
        <v>22</v>
      </c>
      <c r="AD24" s="12">
        <v>7</v>
      </c>
      <c r="AE24" s="12">
        <v>2.8</v>
      </c>
      <c r="AF24" s="12">
        <v>1</v>
      </c>
      <c r="AG24" s="12">
        <v>6</v>
      </c>
      <c r="AH24" s="12">
        <v>7.2</v>
      </c>
      <c r="AI24" s="9"/>
      <c r="AJ24" s="11">
        <v>22</v>
      </c>
      <c r="AK24" s="11">
        <v>21.8</v>
      </c>
      <c r="AL24" s="12">
        <v>14.4</v>
      </c>
      <c r="AM24" s="12">
        <v>1.6</v>
      </c>
      <c r="AN24" s="12">
        <v>15.2</v>
      </c>
      <c r="AO24" s="12">
        <v>13.6</v>
      </c>
      <c r="AP24" s="9"/>
      <c r="AQ24" s="11">
        <v>22</v>
      </c>
      <c r="AR24" s="12">
        <v>11.6</v>
      </c>
      <c r="AS24" s="12">
        <v>9.4</v>
      </c>
      <c r="AT24" s="12">
        <v>0.2</v>
      </c>
      <c r="AU24" s="12">
        <v>5.4</v>
      </c>
      <c r="AV24" s="12">
        <v>13.6</v>
      </c>
    </row>
    <row r="25" spans="1:48" ht="16.5" thickBot="1" x14ac:dyDescent="0.3">
      <c r="A25" s="11">
        <v>23</v>
      </c>
      <c r="B25" s="12">
        <v>25</v>
      </c>
      <c r="C25" s="12">
        <v>16.2</v>
      </c>
      <c r="D25" s="11">
        <v>1</v>
      </c>
      <c r="E25" s="12">
        <v>6.8</v>
      </c>
      <c r="F25" s="12">
        <v>11.4</v>
      </c>
      <c r="G25" s="9"/>
      <c r="H25" s="11">
        <v>23</v>
      </c>
      <c r="I25" s="12">
        <v>10</v>
      </c>
      <c r="J25" s="12">
        <v>5</v>
      </c>
      <c r="K25" s="12">
        <v>0</v>
      </c>
      <c r="L25" s="12">
        <v>0</v>
      </c>
      <c r="M25" s="12">
        <v>13</v>
      </c>
      <c r="N25" s="9"/>
      <c r="O25" s="11">
        <v>23</v>
      </c>
      <c r="P25" s="12">
        <v>18.2</v>
      </c>
      <c r="Q25" s="12">
        <v>11.8</v>
      </c>
      <c r="R25" s="12">
        <v>0.6</v>
      </c>
      <c r="S25" s="12">
        <v>7.8</v>
      </c>
      <c r="T25" s="12">
        <v>12.8</v>
      </c>
      <c r="U25" s="9"/>
      <c r="V25" s="11">
        <v>23</v>
      </c>
      <c r="W25" s="12">
        <v>30.6</v>
      </c>
      <c r="X25" s="12">
        <v>30.6</v>
      </c>
      <c r="Y25" s="12">
        <v>22</v>
      </c>
      <c r="Z25" s="12">
        <v>26</v>
      </c>
      <c r="AA25" s="12">
        <v>29.2</v>
      </c>
      <c r="AB25" s="9"/>
      <c r="AC25" s="11">
        <v>23</v>
      </c>
      <c r="AD25" s="12">
        <v>5.2</v>
      </c>
      <c r="AE25" s="12">
        <v>2.6</v>
      </c>
      <c r="AF25" s="12">
        <v>0.2</v>
      </c>
      <c r="AG25" s="12">
        <v>5.6</v>
      </c>
      <c r="AH25" s="12">
        <v>6.4</v>
      </c>
      <c r="AI25" s="9"/>
      <c r="AJ25" s="11">
        <v>23</v>
      </c>
      <c r="AK25" s="11">
        <v>18.399999999999999</v>
      </c>
      <c r="AL25" s="12">
        <v>12.6</v>
      </c>
      <c r="AM25" s="12">
        <v>1.6</v>
      </c>
      <c r="AN25" s="12">
        <v>11.8</v>
      </c>
      <c r="AO25" s="12">
        <v>12</v>
      </c>
      <c r="AP25" s="9"/>
      <c r="AQ25" s="11">
        <v>23</v>
      </c>
      <c r="AR25" s="12">
        <v>7.8</v>
      </c>
      <c r="AS25" s="12">
        <v>6.6</v>
      </c>
      <c r="AT25" s="12">
        <v>0.8</v>
      </c>
      <c r="AU25" s="12">
        <v>4</v>
      </c>
      <c r="AV25" s="12">
        <v>12</v>
      </c>
    </row>
    <row r="26" spans="1:48" ht="16.5" thickBot="1" x14ac:dyDescent="0.3">
      <c r="A26" s="11">
        <v>24</v>
      </c>
      <c r="B26" s="12">
        <v>27.4</v>
      </c>
      <c r="C26" s="12">
        <v>17.600000000000001</v>
      </c>
      <c r="D26" s="11">
        <v>0</v>
      </c>
      <c r="E26" s="12">
        <v>4.5999999999999996</v>
      </c>
      <c r="F26" s="12">
        <v>11.6</v>
      </c>
      <c r="G26" s="9"/>
      <c r="H26" s="11">
        <v>24</v>
      </c>
      <c r="I26" s="12">
        <v>15.8</v>
      </c>
      <c r="J26" s="12">
        <v>4.2</v>
      </c>
      <c r="K26" s="12">
        <v>0</v>
      </c>
      <c r="L26" s="12">
        <v>0</v>
      </c>
      <c r="M26" s="12">
        <v>9.1999999999999993</v>
      </c>
      <c r="N26" s="9"/>
      <c r="O26" s="11">
        <v>24</v>
      </c>
      <c r="P26" s="12">
        <v>23.2</v>
      </c>
      <c r="Q26" s="12">
        <v>17.399999999999999</v>
      </c>
      <c r="R26" s="12">
        <v>0.6</v>
      </c>
      <c r="S26" s="12">
        <v>11.2</v>
      </c>
      <c r="T26" s="12">
        <v>15.4</v>
      </c>
      <c r="U26" s="9"/>
      <c r="V26" s="11">
        <v>24</v>
      </c>
      <c r="W26" s="12">
        <v>30.6</v>
      </c>
      <c r="X26" s="12">
        <v>30.2</v>
      </c>
      <c r="Y26" s="12">
        <v>21.4</v>
      </c>
      <c r="Z26" s="12">
        <v>26.4</v>
      </c>
      <c r="AA26" s="12">
        <v>30</v>
      </c>
      <c r="AB26" s="9"/>
      <c r="AC26" s="11">
        <v>24</v>
      </c>
      <c r="AD26" s="12">
        <v>4.8</v>
      </c>
      <c r="AE26" s="12">
        <v>2.6</v>
      </c>
      <c r="AF26" s="12">
        <v>0.6</v>
      </c>
      <c r="AG26" s="12">
        <v>5.2</v>
      </c>
      <c r="AH26" s="12">
        <v>6.6</v>
      </c>
      <c r="AI26" s="9"/>
      <c r="AJ26" s="11">
        <v>24</v>
      </c>
      <c r="AK26" s="11">
        <v>22</v>
      </c>
      <c r="AL26" s="12">
        <v>14.8</v>
      </c>
      <c r="AM26" s="12">
        <v>0.4</v>
      </c>
      <c r="AN26" s="12">
        <v>13.4</v>
      </c>
      <c r="AO26" s="12">
        <v>11.6</v>
      </c>
      <c r="AP26" s="9"/>
      <c r="AQ26" s="11">
        <v>24</v>
      </c>
      <c r="AR26" s="12">
        <v>14.4</v>
      </c>
      <c r="AS26" s="12">
        <v>10.4</v>
      </c>
      <c r="AT26" s="12">
        <v>0.8</v>
      </c>
      <c r="AU26" s="12">
        <v>5.2</v>
      </c>
      <c r="AV26" s="12">
        <v>11.6</v>
      </c>
    </row>
    <row r="27" spans="1:48" ht="16.5" thickBot="1" x14ac:dyDescent="0.3">
      <c r="A27" s="11">
        <v>25</v>
      </c>
      <c r="B27" s="12">
        <v>24.8</v>
      </c>
      <c r="C27" s="12">
        <v>17</v>
      </c>
      <c r="D27" s="11">
        <v>0.2</v>
      </c>
      <c r="E27" s="12">
        <v>3</v>
      </c>
      <c r="F27" s="12">
        <v>9.6</v>
      </c>
      <c r="G27" s="9"/>
      <c r="H27" s="11">
        <v>25</v>
      </c>
      <c r="I27" s="12">
        <v>12.8</v>
      </c>
      <c r="J27" s="12">
        <v>4.2</v>
      </c>
      <c r="K27" s="12">
        <v>0</v>
      </c>
      <c r="L27" s="12">
        <v>0</v>
      </c>
      <c r="M27" s="12">
        <v>11.6</v>
      </c>
      <c r="N27" s="9"/>
      <c r="O27" s="11">
        <v>25</v>
      </c>
      <c r="P27" s="12">
        <v>19.399999999999999</v>
      </c>
      <c r="Q27" s="12">
        <v>14</v>
      </c>
      <c r="R27" s="12">
        <v>0.4</v>
      </c>
      <c r="S27" s="12">
        <v>8.6</v>
      </c>
      <c r="T27" s="12">
        <v>12</v>
      </c>
      <c r="U27" s="9"/>
      <c r="V27" s="11">
        <v>25</v>
      </c>
      <c r="W27" s="12">
        <v>30.6</v>
      </c>
      <c r="X27" s="12">
        <v>30.2</v>
      </c>
      <c r="Y27" s="12">
        <v>21.8</v>
      </c>
      <c r="Z27" s="12">
        <v>25.8</v>
      </c>
      <c r="AA27" s="12">
        <v>28.8</v>
      </c>
      <c r="AB27" s="9"/>
      <c r="AC27" s="11">
        <v>25</v>
      </c>
      <c r="AD27" s="12">
        <v>5</v>
      </c>
      <c r="AE27" s="12">
        <v>2</v>
      </c>
      <c r="AF27" s="12">
        <v>1</v>
      </c>
      <c r="AG27" s="12">
        <v>4.5999999999999996</v>
      </c>
      <c r="AH27" s="12">
        <v>6.6</v>
      </c>
      <c r="AI27" s="9"/>
      <c r="AJ27" s="11">
        <v>25</v>
      </c>
      <c r="AK27" s="11">
        <v>18</v>
      </c>
      <c r="AL27" s="12">
        <v>11.2</v>
      </c>
      <c r="AM27" s="12">
        <v>0.4</v>
      </c>
      <c r="AN27" s="12">
        <v>11.6</v>
      </c>
      <c r="AO27" s="12">
        <v>8.8000000000000007</v>
      </c>
      <c r="AP27" s="9"/>
      <c r="AQ27" s="11">
        <v>25</v>
      </c>
      <c r="AR27" s="12">
        <v>7.2</v>
      </c>
      <c r="AS27" s="12">
        <v>4.5999999999999996</v>
      </c>
      <c r="AT27" s="12">
        <v>0.6</v>
      </c>
      <c r="AU27" s="12">
        <v>2.2000000000000002</v>
      </c>
      <c r="AV27" s="12">
        <v>8.8000000000000007</v>
      </c>
    </row>
    <row r="28" spans="1:48" ht="16.5" thickBot="1" x14ac:dyDescent="0.3">
      <c r="A28" s="11">
        <v>26</v>
      </c>
      <c r="B28" s="12">
        <v>24</v>
      </c>
      <c r="C28" s="12">
        <v>15.6</v>
      </c>
      <c r="D28" s="11">
        <v>0</v>
      </c>
      <c r="E28" s="12">
        <v>4.8</v>
      </c>
      <c r="F28" s="12">
        <v>12.2</v>
      </c>
      <c r="G28" s="9"/>
      <c r="H28" s="11">
        <v>26</v>
      </c>
      <c r="I28" s="12">
        <v>13.2</v>
      </c>
      <c r="J28" s="12">
        <v>7.2</v>
      </c>
      <c r="K28" s="12">
        <v>0</v>
      </c>
      <c r="L28" s="12">
        <v>0.2</v>
      </c>
      <c r="M28" s="12">
        <v>12.4</v>
      </c>
      <c r="N28" s="9"/>
      <c r="O28" s="11">
        <v>26</v>
      </c>
      <c r="P28" s="12">
        <v>21.4</v>
      </c>
      <c r="Q28" s="12">
        <v>14.6</v>
      </c>
      <c r="R28" s="12">
        <v>0.6</v>
      </c>
      <c r="S28" s="12">
        <v>9</v>
      </c>
      <c r="T28" s="12">
        <v>13</v>
      </c>
      <c r="U28" s="9"/>
      <c r="V28" s="11">
        <v>26</v>
      </c>
      <c r="W28" s="12">
        <v>30.4</v>
      </c>
      <c r="X28" s="12">
        <v>29.8</v>
      </c>
      <c r="Y28" s="12">
        <v>20</v>
      </c>
      <c r="Z28" s="12">
        <v>26.6</v>
      </c>
      <c r="AA28" s="12">
        <v>29.6</v>
      </c>
      <c r="AB28" s="9"/>
      <c r="AC28" s="11">
        <v>26</v>
      </c>
      <c r="AD28" s="12">
        <v>6.4</v>
      </c>
      <c r="AE28" s="12">
        <v>5.2</v>
      </c>
      <c r="AF28" s="12">
        <v>1.8</v>
      </c>
      <c r="AG28" s="12">
        <v>6.6</v>
      </c>
      <c r="AH28" s="12">
        <v>9.1999999999999993</v>
      </c>
      <c r="AI28" s="9"/>
      <c r="AJ28" s="11">
        <v>26</v>
      </c>
      <c r="AK28" s="11">
        <v>16.600000000000001</v>
      </c>
      <c r="AL28" s="12">
        <v>8.8000000000000007</v>
      </c>
      <c r="AM28" s="12">
        <v>0.6</v>
      </c>
      <c r="AN28" s="12">
        <v>8.1999999999999993</v>
      </c>
      <c r="AO28" s="12">
        <v>9.6</v>
      </c>
      <c r="AP28" s="9"/>
      <c r="AQ28" s="11">
        <v>26</v>
      </c>
      <c r="AR28" s="12">
        <v>6.8</v>
      </c>
      <c r="AS28" s="12">
        <v>4.4000000000000004</v>
      </c>
      <c r="AT28" s="12">
        <v>1</v>
      </c>
      <c r="AU28" s="12">
        <v>1.8</v>
      </c>
      <c r="AV28" s="12">
        <v>9.6</v>
      </c>
    </row>
    <row r="29" spans="1:48" ht="16.5" thickBot="1" x14ac:dyDescent="0.3">
      <c r="A29" s="11">
        <v>27</v>
      </c>
      <c r="B29" s="12">
        <v>26</v>
      </c>
      <c r="C29" s="12">
        <v>18.2</v>
      </c>
      <c r="D29" s="11">
        <v>0</v>
      </c>
      <c r="E29" s="12">
        <v>4.8</v>
      </c>
      <c r="F29" s="12">
        <v>10</v>
      </c>
      <c r="G29" s="9"/>
      <c r="H29" s="11">
        <v>27</v>
      </c>
      <c r="I29" s="12">
        <v>15.2</v>
      </c>
      <c r="J29" s="12">
        <v>7.4</v>
      </c>
      <c r="K29" s="12">
        <v>0</v>
      </c>
      <c r="L29" s="12">
        <v>1.4</v>
      </c>
      <c r="M29" s="12">
        <v>13.6</v>
      </c>
      <c r="N29" s="9"/>
      <c r="O29" s="11">
        <v>27</v>
      </c>
      <c r="P29" s="12">
        <v>20.2</v>
      </c>
      <c r="Q29" s="12">
        <v>14</v>
      </c>
      <c r="R29" s="12">
        <v>0.4</v>
      </c>
      <c r="S29" s="12">
        <v>9.4</v>
      </c>
      <c r="T29" s="12">
        <v>13.8</v>
      </c>
      <c r="U29" s="9"/>
      <c r="V29" s="11">
        <v>27</v>
      </c>
      <c r="W29" s="12">
        <v>30.6</v>
      </c>
      <c r="X29" s="12">
        <v>30.4</v>
      </c>
      <c r="Y29" s="12">
        <v>23.2</v>
      </c>
      <c r="Z29" s="12">
        <v>28.4</v>
      </c>
      <c r="AA29" s="12">
        <v>30.4</v>
      </c>
      <c r="AB29" s="9"/>
      <c r="AC29" s="11">
        <v>27</v>
      </c>
      <c r="AD29" s="12">
        <v>9.4</v>
      </c>
      <c r="AE29" s="12">
        <v>6.8</v>
      </c>
      <c r="AF29" s="12">
        <v>3.4</v>
      </c>
      <c r="AG29" s="12">
        <v>8.1999999999999993</v>
      </c>
      <c r="AH29" s="12">
        <v>11.2</v>
      </c>
      <c r="AI29" s="9"/>
      <c r="AJ29" s="11">
        <v>27</v>
      </c>
      <c r="AK29" s="11">
        <v>19.600000000000001</v>
      </c>
      <c r="AL29" s="12">
        <v>12.2</v>
      </c>
      <c r="AM29" s="12">
        <v>0.4</v>
      </c>
      <c r="AN29" s="12">
        <v>11.6</v>
      </c>
      <c r="AO29" s="12">
        <v>9</v>
      </c>
      <c r="AP29" s="9"/>
      <c r="AQ29" s="11">
        <v>27</v>
      </c>
      <c r="AR29" s="12">
        <v>10.6</v>
      </c>
      <c r="AS29" s="12">
        <v>7.4</v>
      </c>
      <c r="AT29" s="12">
        <v>0.6</v>
      </c>
      <c r="AU29" s="12">
        <v>5</v>
      </c>
      <c r="AV29" s="12">
        <v>9</v>
      </c>
    </row>
    <row r="30" spans="1:48" ht="16.5" thickBot="1" x14ac:dyDescent="0.3">
      <c r="A30" s="11">
        <v>28</v>
      </c>
      <c r="B30" s="12">
        <v>26.6</v>
      </c>
      <c r="C30" s="12">
        <v>18</v>
      </c>
      <c r="D30" s="11">
        <v>1</v>
      </c>
      <c r="E30" s="12">
        <v>7.2</v>
      </c>
      <c r="F30" s="12">
        <v>12.8</v>
      </c>
      <c r="G30" s="9"/>
      <c r="H30" s="11">
        <v>28</v>
      </c>
      <c r="I30" s="12">
        <v>19.2</v>
      </c>
      <c r="J30" s="12">
        <v>10</v>
      </c>
      <c r="K30" s="12">
        <v>0</v>
      </c>
      <c r="L30" s="12">
        <v>0</v>
      </c>
      <c r="M30" s="12">
        <v>12</v>
      </c>
      <c r="N30" s="9"/>
      <c r="O30" s="11">
        <v>28</v>
      </c>
      <c r="P30" s="12">
        <v>23.4</v>
      </c>
      <c r="Q30" s="12">
        <v>18.2</v>
      </c>
      <c r="R30" s="12">
        <v>2</v>
      </c>
      <c r="S30" s="12">
        <v>12</v>
      </c>
      <c r="T30" s="12">
        <v>18.2</v>
      </c>
      <c r="U30" s="9"/>
      <c r="V30" s="11">
        <v>28</v>
      </c>
      <c r="W30" s="12">
        <v>30.6</v>
      </c>
      <c r="X30" s="12">
        <v>30.4</v>
      </c>
      <c r="Y30" s="12">
        <v>25.6</v>
      </c>
      <c r="Z30" s="12">
        <v>29.2</v>
      </c>
      <c r="AA30" s="12">
        <v>30</v>
      </c>
      <c r="AB30" s="9"/>
      <c r="AC30" s="11">
        <v>28</v>
      </c>
      <c r="AD30" s="12">
        <v>7.8</v>
      </c>
      <c r="AE30" s="12">
        <v>5</v>
      </c>
      <c r="AF30" s="12">
        <v>1.2</v>
      </c>
      <c r="AG30" s="12">
        <v>8.6</v>
      </c>
      <c r="AH30" s="12">
        <v>9.8000000000000007</v>
      </c>
      <c r="AI30" s="9"/>
      <c r="AJ30" s="11">
        <v>28</v>
      </c>
      <c r="AK30" s="11">
        <v>16.8</v>
      </c>
      <c r="AL30" s="12">
        <v>12.8</v>
      </c>
      <c r="AM30" s="12">
        <v>2.4</v>
      </c>
      <c r="AN30" s="12">
        <v>12.2</v>
      </c>
      <c r="AO30" s="12">
        <v>11.2</v>
      </c>
      <c r="AP30" s="9"/>
      <c r="AQ30" s="11">
        <v>28</v>
      </c>
      <c r="AR30" s="12">
        <v>15.6</v>
      </c>
      <c r="AS30" s="12">
        <v>12.4</v>
      </c>
      <c r="AT30" s="12">
        <v>1.6</v>
      </c>
      <c r="AU30" s="12">
        <v>6.2</v>
      </c>
      <c r="AV30" s="12">
        <v>11.2</v>
      </c>
    </row>
    <row r="31" spans="1:48" ht="16.5" thickBot="1" x14ac:dyDescent="0.3">
      <c r="A31" s="11">
        <v>29</v>
      </c>
      <c r="B31" s="12">
        <v>25.2</v>
      </c>
      <c r="C31" s="12">
        <v>19.600000000000001</v>
      </c>
      <c r="D31" s="11">
        <v>1.4</v>
      </c>
      <c r="E31" s="12">
        <v>9.1999999999999993</v>
      </c>
      <c r="F31" s="12">
        <v>14</v>
      </c>
      <c r="G31" s="9"/>
      <c r="H31" s="11">
        <v>29</v>
      </c>
      <c r="I31" s="12">
        <v>17.600000000000001</v>
      </c>
      <c r="J31" s="12">
        <v>7.2</v>
      </c>
      <c r="K31" s="12">
        <v>0</v>
      </c>
      <c r="L31" s="12">
        <v>0</v>
      </c>
      <c r="M31" s="12">
        <v>12.4</v>
      </c>
      <c r="N31" s="9"/>
      <c r="O31" s="11">
        <v>29</v>
      </c>
      <c r="P31" s="12">
        <v>22.8</v>
      </c>
      <c r="Q31" s="12">
        <v>17.399999999999999</v>
      </c>
      <c r="R31" s="12">
        <v>0.2</v>
      </c>
      <c r="S31" s="12">
        <v>11</v>
      </c>
      <c r="T31" s="12">
        <v>14.8</v>
      </c>
      <c r="U31" s="9"/>
      <c r="V31" s="11">
        <v>29</v>
      </c>
      <c r="W31" s="12">
        <v>30.6</v>
      </c>
      <c r="X31" s="12">
        <v>29.8</v>
      </c>
      <c r="Y31" s="12">
        <v>22</v>
      </c>
      <c r="Z31" s="12">
        <v>27.2</v>
      </c>
      <c r="AA31" s="12">
        <v>29</v>
      </c>
      <c r="AB31" s="9"/>
      <c r="AC31" s="11">
        <v>29</v>
      </c>
      <c r="AD31" s="12">
        <v>7.2</v>
      </c>
      <c r="AE31" s="12">
        <v>4.2</v>
      </c>
      <c r="AF31" s="12">
        <v>2.4</v>
      </c>
      <c r="AG31" s="12">
        <v>7.6</v>
      </c>
      <c r="AH31" s="12">
        <v>7.8</v>
      </c>
      <c r="AI31" s="9"/>
      <c r="AJ31" s="11">
        <v>29</v>
      </c>
      <c r="AK31" s="11">
        <v>19.399999999999999</v>
      </c>
      <c r="AL31" s="12">
        <v>14.6</v>
      </c>
      <c r="AM31" s="12">
        <v>2.4</v>
      </c>
      <c r="AN31" s="12">
        <v>14.4</v>
      </c>
      <c r="AO31" s="12">
        <v>11.8</v>
      </c>
      <c r="AP31" s="9"/>
      <c r="AQ31" s="11">
        <v>29</v>
      </c>
      <c r="AR31" s="12">
        <v>15.4</v>
      </c>
      <c r="AS31" s="12">
        <v>12.2</v>
      </c>
      <c r="AT31" s="12">
        <v>0.6</v>
      </c>
      <c r="AU31" s="12">
        <v>4.8</v>
      </c>
      <c r="AV31" s="12">
        <v>11.8</v>
      </c>
    </row>
    <row r="32" spans="1:48" ht="16.5" thickBot="1" x14ac:dyDescent="0.3">
      <c r="A32" s="11">
        <v>30</v>
      </c>
      <c r="B32" s="12">
        <v>25.6</v>
      </c>
      <c r="C32" s="12">
        <v>17.2</v>
      </c>
      <c r="D32" s="11">
        <v>0</v>
      </c>
      <c r="E32" s="12">
        <v>4.8</v>
      </c>
      <c r="F32" s="12">
        <v>11.2</v>
      </c>
      <c r="G32" s="9"/>
      <c r="H32" s="11">
        <v>30</v>
      </c>
      <c r="I32" s="12">
        <v>12.2</v>
      </c>
      <c r="J32" s="12">
        <v>2.4</v>
      </c>
      <c r="K32" s="12">
        <v>0</v>
      </c>
      <c r="L32" s="12">
        <v>0</v>
      </c>
      <c r="M32" s="12">
        <v>11.8</v>
      </c>
      <c r="N32" s="9"/>
      <c r="O32" s="11">
        <v>30</v>
      </c>
      <c r="P32" s="12">
        <v>22</v>
      </c>
      <c r="Q32" s="12">
        <v>15</v>
      </c>
      <c r="R32" s="12">
        <v>0.4</v>
      </c>
      <c r="S32" s="12">
        <v>7.2</v>
      </c>
      <c r="T32" s="12">
        <v>11</v>
      </c>
      <c r="U32" s="9"/>
      <c r="V32" s="11">
        <v>30</v>
      </c>
      <c r="W32" s="12">
        <v>30.6</v>
      </c>
      <c r="X32" s="12">
        <v>30</v>
      </c>
      <c r="Y32" s="12">
        <v>22.2</v>
      </c>
      <c r="Z32" s="12">
        <v>25.8</v>
      </c>
      <c r="AA32" s="12">
        <v>28.8</v>
      </c>
      <c r="AB32" s="9"/>
      <c r="AC32" s="11">
        <v>30</v>
      </c>
      <c r="AD32" s="12">
        <v>3.4</v>
      </c>
      <c r="AE32" s="12">
        <v>1.4</v>
      </c>
      <c r="AF32" s="12">
        <v>0</v>
      </c>
      <c r="AG32" s="12">
        <v>3.2</v>
      </c>
      <c r="AH32" s="12">
        <v>4.2</v>
      </c>
      <c r="AI32" s="9"/>
      <c r="AJ32" s="11">
        <v>30</v>
      </c>
      <c r="AK32" s="11">
        <v>19.600000000000001</v>
      </c>
      <c r="AL32" s="12">
        <v>12.6</v>
      </c>
      <c r="AM32" s="12">
        <v>0</v>
      </c>
      <c r="AN32" s="12">
        <v>11.4</v>
      </c>
      <c r="AO32" s="12">
        <v>10.6</v>
      </c>
      <c r="AP32" s="9"/>
      <c r="AQ32" s="11">
        <v>30</v>
      </c>
      <c r="AR32" s="12">
        <v>13.4</v>
      </c>
      <c r="AS32" s="12">
        <v>8</v>
      </c>
      <c r="AT32" s="12">
        <v>0.6</v>
      </c>
      <c r="AU32" s="12">
        <v>2.8</v>
      </c>
      <c r="AV32" s="12">
        <v>10.6</v>
      </c>
    </row>
    <row r="33" spans="1:48" ht="16.5" thickBot="1" x14ac:dyDescent="0.3">
      <c r="A33" s="11">
        <v>31</v>
      </c>
      <c r="B33" s="12">
        <v>26.4</v>
      </c>
      <c r="C33" s="12">
        <v>21.4</v>
      </c>
      <c r="D33" s="11">
        <v>2.8</v>
      </c>
      <c r="E33" s="12">
        <v>12.6</v>
      </c>
      <c r="F33" s="12">
        <v>15.8</v>
      </c>
      <c r="G33" s="9"/>
      <c r="H33" s="11">
        <v>31</v>
      </c>
      <c r="I33" s="12">
        <v>17.600000000000001</v>
      </c>
      <c r="J33" s="12">
        <v>9.8000000000000007</v>
      </c>
      <c r="K33" s="12">
        <v>0</v>
      </c>
      <c r="L33" s="12">
        <v>2.2000000000000002</v>
      </c>
      <c r="M33" s="12">
        <v>14.4</v>
      </c>
      <c r="N33" s="9"/>
      <c r="O33" s="11">
        <v>31</v>
      </c>
      <c r="P33" s="12">
        <v>23.6</v>
      </c>
      <c r="Q33" s="12">
        <v>17</v>
      </c>
      <c r="R33" s="12">
        <v>3.8</v>
      </c>
      <c r="S33" s="12">
        <v>12</v>
      </c>
      <c r="T33" s="12">
        <v>17</v>
      </c>
      <c r="U33" s="9"/>
      <c r="V33" s="11">
        <v>31</v>
      </c>
      <c r="W33" s="12">
        <v>30.4</v>
      </c>
      <c r="X33" s="12">
        <v>30.2</v>
      </c>
      <c r="Y33" s="12">
        <v>26.6</v>
      </c>
      <c r="Z33" s="12">
        <v>28.4</v>
      </c>
      <c r="AA33" s="12">
        <v>29.4</v>
      </c>
      <c r="AB33" s="9"/>
      <c r="AC33" s="11">
        <v>31</v>
      </c>
      <c r="AD33" s="12">
        <v>13.6</v>
      </c>
      <c r="AE33" s="12">
        <v>9.8000000000000007</v>
      </c>
      <c r="AF33" s="12">
        <v>6.2</v>
      </c>
      <c r="AG33" s="12">
        <v>12.8</v>
      </c>
      <c r="AH33" s="12">
        <v>12.2</v>
      </c>
      <c r="AI33" s="9"/>
      <c r="AJ33" s="11">
        <v>31</v>
      </c>
      <c r="AK33" s="11">
        <v>21</v>
      </c>
      <c r="AL33" s="12">
        <v>18.2</v>
      </c>
      <c r="AM33" s="12">
        <v>5</v>
      </c>
      <c r="AN33" s="12">
        <v>17.2</v>
      </c>
      <c r="AO33" s="12">
        <v>14.6</v>
      </c>
      <c r="AP33" s="9"/>
      <c r="AQ33" s="11">
        <v>31</v>
      </c>
      <c r="AR33" s="12">
        <v>11.8</v>
      </c>
      <c r="AS33" s="12">
        <v>9.4</v>
      </c>
      <c r="AT33" s="12">
        <v>3.2</v>
      </c>
      <c r="AU33" s="12">
        <v>7.8</v>
      </c>
      <c r="AV33" s="12">
        <v>14.6</v>
      </c>
    </row>
    <row r="34" spans="1:48" ht="16.5" thickBot="1" x14ac:dyDescent="0.3">
      <c r="A34" s="11">
        <v>32</v>
      </c>
      <c r="B34" s="12">
        <v>25</v>
      </c>
      <c r="C34" s="12">
        <v>17.399999999999999</v>
      </c>
      <c r="D34" s="11">
        <v>0.6</v>
      </c>
      <c r="E34" s="12">
        <v>6.8</v>
      </c>
      <c r="F34" s="12">
        <v>11.2</v>
      </c>
      <c r="G34" s="9"/>
      <c r="H34" s="11">
        <v>32</v>
      </c>
      <c r="I34" s="12">
        <v>12.6</v>
      </c>
      <c r="J34" s="12">
        <v>4</v>
      </c>
      <c r="K34" s="12">
        <v>0</v>
      </c>
      <c r="L34" s="12">
        <v>0.8</v>
      </c>
      <c r="M34" s="12">
        <v>11.4</v>
      </c>
      <c r="N34" s="9"/>
      <c r="O34" s="11">
        <v>32</v>
      </c>
      <c r="P34" s="12">
        <v>22</v>
      </c>
      <c r="Q34" s="12">
        <v>17.600000000000001</v>
      </c>
      <c r="R34" s="12">
        <v>0</v>
      </c>
      <c r="S34" s="12">
        <v>10</v>
      </c>
      <c r="T34" s="12">
        <v>13.6</v>
      </c>
      <c r="U34" s="9"/>
      <c r="V34" s="11">
        <v>32</v>
      </c>
      <c r="W34" s="12">
        <v>30.4</v>
      </c>
      <c r="X34" s="12">
        <v>30</v>
      </c>
      <c r="Y34" s="12">
        <v>23.6</v>
      </c>
      <c r="Z34" s="12">
        <v>27.2</v>
      </c>
      <c r="AA34" s="12">
        <v>28.4</v>
      </c>
      <c r="AB34" s="9"/>
      <c r="AC34" s="11">
        <v>32</v>
      </c>
      <c r="AD34" s="12">
        <v>8.6</v>
      </c>
      <c r="AE34" s="12">
        <v>5.8</v>
      </c>
      <c r="AF34" s="12">
        <v>3.6</v>
      </c>
      <c r="AG34" s="12">
        <v>8.8000000000000007</v>
      </c>
      <c r="AH34" s="12">
        <v>9.4</v>
      </c>
      <c r="AI34" s="9"/>
      <c r="AJ34" s="11">
        <v>32</v>
      </c>
      <c r="AK34" s="11">
        <v>17.600000000000001</v>
      </c>
      <c r="AL34" s="12">
        <v>13</v>
      </c>
      <c r="AM34" s="12">
        <v>0.4</v>
      </c>
      <c r="AN34" s="12">
        <v>14.2</v>
      </c>
      <c r="AO34" s="12">
        <v>10.8</v>
      </c>
      <c r="AP34" s="9"/>
      <c r="AQ34" s="11">
        <v>32</v>
      </c>
      <c r="AR34" s="12">
        <v>13.2</v>
      </c>
      <c r="AS34" s="12">
        <v>10</v>
      </c>
      <c r="AT34" s="12">
        <v>1</v>
      </c>
      <c r="AU34" s="12">
        <v>5.2</v>
      </c>
      <c r="AV34" s="12">
        <v>10.8</v>
      </c>
    </row>
    <row r="35" spans="1:48" ht="16.5" thickBot="1" x14ac:dyDescent="0.3">
      <c r="A35" s="11">
        <v>33</v>
      </c>
      <c r="B35" s="12">
        <v>27.2</v>
      </c>
      <c r="C35" s="12">
        <v>19.8</v>
      </c>
      <c r="D35" s="11">
        <v>1.2</v>
      </c>
      <c r="E35" s="12">
        <v>9.1999999999999993</v>
      </c>
      <c r="F35" s="12">
        <v>14.4</v>
      </c>
      <c r="G35" s="9"/>
      <c r="H35" s="11">
        <v>33</v>
      </c>
      <c r="I35" s="12">
        <v>16.399999999999999</v>
      </c>
      <c r="J35" s="12">
        <v>7.6</v>
      </c>
      <c r="K35" s="12">
        <v>0</v>
      </c>
      <c r="L35" s="12">
        <v>1</v>
      </c>
      <c r="M35" s="12">
        <v>9.8000000000000007</v>
      </c>
      <c r="N35" s="9"/>
      <c r="O35" s="11">
        <v>33</v>
      </c>
      <c r="P35" s="12">
        <v>24.8</v>
      </c>
      <c r="Q35" s="12">
        <v>17.600000000000001</v>
      </c>
      <c r="R35" s="12">
        <v>2.8</v>
      </c>
      <c r="S35" s="12">
        <v>12.2</v>
      </c>
      <c r="T35" s="12">
        <v>16.8</v>
      </c>
      <c r="U35" s="9"/>
      <c r="V35" s="11">
        <v>33</v>
      </c>
      <c r="W35" s="12">
        <v>30.6</v>
      </c>
      <c r="X35" s="12">
        <v>30.4</v>
      </c>
      <c r="Y35" s="12">
        <v>25</v>
      </c>
      <c r="Z35" s="12">
        <v>28.4</v>
      </c>
      <c r="AA35" s="12">
        <v>30.4</v>
      </c>
      <c r="AB35" s="9"/>
      <c r="AC35" s="11">
        <v>33</v>
      </c>
      <c r="AD35" s="12">
        <v>8.4</v>
      </c>
      <c r="AE35" s="12">
        <v>4.4000000000000004</v>
      </c>
      <c r="AF35" s="12">
        <v>2.6</v>
      </c>
      <c r="AG35" s="12">
        <v>6.6</v>
      </c>
      <c r="AH35" s="12">
        <v>8.1999999999999993</v>
      </c>
      <c r="AI35" s="9"/>
      <c r="AJ35" s="11">
        <v>33</v>
      </c>
      <c r="AK35" s="11">
        <v>22.4</v>
      </c>
      <c r="AL35" s="12">
        <v>16.8</v>
      </c>
      <c r="AM35" s="12">
        <v>2.4</v>
      </c>
      <c r="AN35" s="12">
        <v>16</v>
      </c>
      <c r="AO35" s="12">
        <v>13.2</v>
      </c>
      <c r="AP35" s="9"/>
      <c r="AQ35" s="11">
        <v>33</v>
      </c>
      <c r="AR35" s="12">
        <v>17</v>
      </c>
      <c r="AS35" s="12">
        <v>12.8</v>
      </c>
      <c r="AT35" s="12">
        <v>3.6</v>
      </c>
      <c r="AU35" s="12">
        <v>9.8000000000000007</v>
      </c>
      <c r="AV35" s="12">
        <v>13.2</v>
      </c>
    </row>
    <row r="36" spans="1:48" ht="16.5" thickBot="1" x14ac:dyDescent="0.3">
      <c r="A36" s="11">
        <v>34</v>
      </c>
      <c r="B36" s="12">
        <v>26.8</v>
      </c>
      <c r="C36" s="12">
        <v>15.8</v>
      </c>
      <c r="D36" s="11">
        <v>0.2</v>
      </c>
      <c r="E36" s="12">
        <v>3.6</v>
      </c>
      <c r="F36" s="12">
        <v>8.4</v>
      </c>
      <c r="G36" s="9"/>
      <c r="H36" s="11">
        <v>34</v>
      </c>
      <c r="I36" s="12">
        <v>12.8</v>
      </c>
      <c r="J36" s="12">
        <v>4</v>
      </c>
      <c r="K36" s="12">
        <v>0</v>
      </c>
      <c r="L36" s="12">
        <v>0</v>
      </c>
      <c r="M36" s="12">
        <v>8.8000000000000007</v>
      </c>
      <c r="N36" s="9"/>
      <c r="O36" s="11">
        <v>34</v>
      </c>
      <c r="P36" s="12">
        <v>25.4</v>
      </c>
      <c r="Q36" s="12">
        <v>17.399999999999999</v>
      </c>
      <c r="R36" s="12">
        <v>0</v>
      </c>
      <c r="S36" s="12">
        <v>9</v>
      </c>
      <c r="T36" s="12">
        <v>12.4</v>
      </c>
      <c r="U36" s="9"/>
      <c r="V36" s="11">
        <v>34</v>
      </c>
      <c r="W36" s="12">
        <v>29.6</v>
      </c>
      <c r="X36" s="12">
        <v>29.4</v>
      </c>
      <c r="Y36" s="12">
        <v>21</v>
      </c>
      <c r="Z36" s="12">
        <v>25.2</v>
      </c>
      <c r="AA36" s="12">
        <v>27.6</v>
      </c>
      <c r="AB36" s="9"/>
      <c r="AC36" s="11">
        <v>34</v>
      </c>
      <c r="AD36" s="12">
        <v>4.8</v>
      </c>
      <c r="AE36" s="12">
        <v>2</v>
      </c>
      <c r="AF36" s="12">
        <v>0</v>
      </c>
      <c r="AG36" s="12">
        <v>3.4</v>
      </c>
      <c r="AH36" s="12">
        <v>4.8</v>
      </c>
      <c r="AI36" s="9"/>
      <c r="AJ36" s="11">
        <v>34</v>
      </c>
      <c r="AK36" s="11">
        <v>18.600000000000001</v>
      </c>
      <c r="AL36" s="12">
        <v>12.6</v>
      </c>
      <c r="AM36" s="12">
        <v>0.2</v>
      </c>
      <c r="AN36" s="12">
        <v>12.8</v>
      </c>
      <c r="AO36" s="12">
        <v>9</v>
      </c>
      <c r="AP36" s="9"/>
      <c r="AQ36" s="11">
        <v>34</v>
      </c>
      <c r="AR36" s="12">
        <v>11.2</v>
      </c>
      <c r="AS36" s="12">
        <v>7.8</v>
      </c>
      <c r="AT36" s="12">
        <v>0.2</v>
      </c>
      <c r="AU36" s="12">
        <v>3.8</v>
      </c>
      <c r="AV36" s="12">
        <v>9</v>
      </c>
    </row>
    <row r="37" spans="1:48" ht="16.5" thickBot="1" x14ac:dyDescent="0.3">
      <c r="A37" s="11">
        <v>35</v>
      </c>
      <c r="B37" s="12">
        <v>24</v>
      </c>
      <c r="C37" s="12">
        <v>13</v>
      </c>
      <c r="D37" s="11">
        <v>0</v>
      </c>
      <c r="E37" s="12">
        <v>4.5999999999999996</v>
      </c>
      <c r="F37" s="12">
        <v>10.6</v>
      </c>
      <c r="G37" s="9"/>
      <c r="H37" s="11">
        <v>35</v>
      </c>
      <c r="I37" s="12">
        <v>13.8</v>
      </c>
      <c r="J37" s="12">
        <v>9.6</v>
      </c>
      <c r="K37" s="12">
        <v>0</v>
      </c>
      <c r="L37" s="12">
        <v>0</v>
      </c>
      <c r="M37" s="12">
        <v>11.4</v>
      </c>
      <c r="N37" s="9"/>
      <c r="O37" s="11">
        <v>35</v>
      </c>
      <c r="P37" s="12">
        <v>22.6</v>
      </c>
      <c r="Q37" s="12">
        <v>17</v>
      </c>
      <c r="R37" s="12">
        <v>0</v>
      </c>
      <c r="S37" s="12">
        <v>10.8</v>
      </c>
      <c r="T37" s="12">
        <v>14.4</v>
      </c>
      <c r="U37" s="9"/>
      <c r="V37" s="11">
        <v>35</v>
      </c>
      <c r="W37" s="12">
        <v>30.6</v>
      </c>
      <c r="X37" s="12">
        <v>30.6</v>
      </c>
      <c r="Y37" s="12">
        <v>24.8</v>
      </c>
      <c r="Z37" s="12">
        <v>27.8</v>
      </c>
      <c r="AA37" s="12">
        <v>29.4</v>
      </c>
      <c r="AB37" s="9"/>
      <c r="AC37" s="11">
        <v>35</v>
      </c>
      <c r="AD37" s="12">
        <v>9.8000000000000007</v>
      </c>
      <c r="AE37" s="12">
        <v>6</v>
      </c>
      <c r="AF37" s="12">
        <v>2.6</v>
      </c>
      <c r="AG37" s="12">
        <v>9.4</v>
      </c>
      <c r="AH37" s="12">
        <v>8.6</v>
      </c>
      <c r="AI37" s="9"/>
      <c r="AJ37" s="11">
        <v>35</v>
      </c>
      <c r="AK37" s="11">
        <v>17</v>
      </c>
      <c r="AL37" s="12">
        <v>10.8</v>
      </c>
      <c r="AM37" s="12">
        <v>1.4</v>
      </c>
      <c r="AN37" s="12">
        <v>11</v>
      </c>
      <c r="AO37" s="12">
        <v>10.4</v>
      </c>
      <c r="AP37" s="9"/>
      <c r="AQ37" s="11">
        <v>35</v>
      </c>
      <c r="AR37" s="12">
        <v>9.1999999999999993</v>
      </c>
      <c r="AS37" s="12">
        <v>5.6</v>
      </c>
      <c r="AT37" s="12">
        <v>0.4</v>
      </c>
      <c r="AU37" s="12">
        <v>3.4</v>
      </c>
      <c r="AV37" s="12">
        <v>10.4</v>
      </c>
    </row>
    <row r="38" spans="1:48" ht="16.5" thickBot="1" x14ac:dyDescent="0.3">
      <c r="A38" s="11">
        <v>36</v>
      </c>
      <c r="B38" s="12">
        <v>24.4</v>
      </c>
      <c r="C38" s="12">
        <v>18</v>
      </c>
      <c r="D38" s="11">
        <v>1.6</v>
      </c>
      <c r="E38" s="12">
        <v>9.8000000000000007</v>
      </c>
      <c r="F38" s="12">
        <v>12.8</v>
      </c>
      <c r="G38" s="9"/>
      <c r="H38" s="11">
        <v>36</v>
      </c>
      <c r="I38" s="12">
        <v>14</v>
      </c>
      <c r="J38" s="12">
        <v>6.6</v>
      </c>
      <c r="K38" s="12">
        <v>0</v>
      </c>
      <c r="L38" s="12">
        <v>0</v>
      </c>
      <c r="M38" s="12">
        <v>9.4</v>
      </c>
      <c r="N38" s="9"/>
      <c r="O38" s="11">
        <v>36</v>
      </c>
      <c r="P38" s="12">
        <v>19.399999999999999</v>
      </c>
      <c r="Q38" s="12">
        <v>13.8</v>
      </c>
      <c r="R38" s="12">
        <v>0</v>
      </c>
      <c r="S38" s="12">
        <v>9.4</v>
      </c>
      <c r="T38" s="12">
        <v>11</v>
      </c>
      <c r="U38" s="9"/>
      <c r="V38" s="11">
        <v>36</v>
      </c>
      <c r="W38" s="12">
        <v>30.6</v>
      </c>
      <c r="X38" s="12">
        <v>30.6</v>
      </c>
      <c r="Y38" s="12">
        <v>25.6</v>
      </c>
      <c r="Z38" s="12">
        <v>27.8</v>
      </c>
      <c r="AA38" s="12">
        <v>30.2</v>
      </c>
      <c r="AB38" s="9"/>
      <c r="AC38" s="11">
        <v>36</v>
      </c>
      <c r="AD38" s="12">
        <v>9.8000000000000007</v>
      </c>
      <c r="AE38" s="12">
        <v>6.8</v>
      </c>
      <c r="AF38" s="12">
        <v>3.2</v>
      </c>
      <c r="AG38" s="12">
        <v>9.1999999999999993</v>
      </c>
      <c r="AH38" s="12">
        <v>11.6</v>
      </c>
      <c r="AI38" s="9"/>
      <c r="AJ38" s="11">
        <v>36</v>
      </c>
      <c r="AK38" s="11">
        <v>19.600000000000001</v>
      </c>
      <c r="AL38" s="12">
        <v>16</v>
      </c>
      <c r="AM38" s="12">
        <v>3.6</v>
      </c>
      <c r="AN38" s="12">
        <v>13.8</v>
      </c>
      <c r="AO38" s="12">
        <v>12.8</v>
      </c>
      <c r="AP38" s="9"/>
      <c r="AQ38" s="11">
        <v>36</v>
      </c>
      <c r="AR38" s="12">
        <v>13.2</v>
      </c>
      <c r="AS38" s="12">
        <v>10.4</v>
      </c>
      <c r="AT38" s="12">
        <v>0.8</v>
      </c>
      <c r="AU38" s="12">
        <v>7.4</v>
      </c>
      <c r="AV38" s="12">
        <v>12.8</v>
      </c>
    </row>
    <row r="39" spans="1:48" ht="16.5" thickBot="1" x14ac:dyDescent="0.3">
      <c r="A39" s="11">
        <v>37</v>
      </c>
      <c r="B39" s="12">
        <v>25.6</v>
      </c>
      <c r="C39" s="12">
        <v>19.600000000000001</v>
      </c>
      <c r="D39" s="11">
        <v>0.2</v>
      </c>
      <c r="E39" s="12">
        <v>11</v>
      </c>
      <c r="F39" s="12">
        <v>16.8</v>
      </c>
      <c r="G39" s="9"/>
      <c r="H39" s="11">
        <v>37</v>
      </c>
      <c r="I39" s="12">
        <v>14.8</v>
      </c>
      <c r="J39" s="12">
        <v>8.4</v>
      </c>
      <c r="K39" s="12">
        <v>0</v>
      </c>
      <c r="L39" s="12">
        <v>0</v>
      </c>
      <c r="M39" s="12">
        <v>12.4</v>
      </c>
      <c r="N39" s="9"/>
      <c r="O39" s="11">
        <v>37</v>
      </c>
      <c r="P39" s="12">
        <v>21.4</v>
      </c>
      <c r="Q39" s="12">
        <v>15.4</v>
      </c>
      <c r="R39" s="12">
        <v>0</v>
      </c>
      <c r="S39" s="12">
        <v>9.4</v>
      </c>
      <c r="T39" s="12">
        <v>13.2</v>
      </c>
      <c r="U39" s="9"/>
      <c r="V39" s="11">
        <v>37</v>
      </c>
      <c r="W39" s="12">
        <v>30.6</v>
      </c>
      <c r="X39" s="12">
        <v>30.4</v>
      </c>
      <c r="Y39" s="12">
        <v>23</v>
      </c>
      <c r="Z39" s="12">
        <v>27.6</v>
      </c>
      <c r="AA39" s="12">
        <v>29.6</v>
      </c>
      <c r="AB39" s="9"/>
      <c r="AC39" s="11">
        <v>37</v>
      </c>
      <c r="AD39" s="12">
        <v>9.6</v>
      </c>
      <c r="AE39" s="12">
        <v>6.2</v>
      </c>
      <c r="AF39" s="12">
        <v>3.8</v>
      </c>
      <c r="AG39" s="12">
        <v>8.4</v>
      </c>
      <c r="AH39" s="12">
        <v>9.6</v>
      </c>
      <c r="AI39" s="9"/>
      <c r="AJ39" s="11">
        <v>37</v>
      </c>
      <c r="AK39" s="11">
        <v>21.8</v>
      </c>
      <c r="AL39" s="12">
        <v>16</v>
      </c>
      <c r="AM39" s="12">
        <v>2</v>
      </c>
      <c r="AN39" s="12">
        <v>16.8</v>
      </c>
      <c r="AO39" s="12">
        <v>15.6</v>
      </c>
      <c r="AP39" s="9"/>
      <c r="AQ39" s="11">
        <v>37</v>
      </c>
      <c r="AR39" s="12">
        <v>14.8</v>
      </c>
      <c r="AS39" s="12">
        <v>11</v>
      </c>
      <c r="AT39" s="12">
        <v>1.2</v>
      </c>
      <c r="AU39" s="12">
        <v>6.6</v>
      </c>
      <c r="AV39" s="12">
        <v>15.6</v>
      </c>
    </row>
    <row r="40" spans="1:48" ht="16.5" thickBot="1" x14ac:dyDescent="0.3">
      <c r="A40" s="11">
        <v>38</v>
      </c>
      <c r="B40" s="12">
        <v>26.2</v>
      </c>
      <c r="C40" s="12">
        <v>20.399999999999999</v>
      </c>
      <c r="D40" s="11">
        <v>1.4</v>
      </c>
      <c r="E40" s="12">
        <v>11.4</v>
      </c>
      <c r="F40" s="12">
        <v>16.2</v>
      </c>
      <c r="G40" s="9"/>
      <c r="H40" s="11">
        <v>38</v>
      </c>
      <c r="I40" s="12">
        <v>14.8</v>
      </c>
      <c r="J40" s="12">
        <v>10.4</v>
      </c>
      <c r="K40" s="12">
        <v>0</v>
      </c>
      <c r="L40" s="12">
        <v>0.2</v>
      </c>
      <c r="M40" s="12">
        <v>12.4</v>
      </c>
      <c r="N40" s="9"/>
      <c r="O40" s="11">
        <v>38</v>
      </c>
      <c r="P40" s="12">
        <v>21.4</v>
      </c>
      <c r="Q40" s="12">
        <v>14.6</v>
      </c>
      <c r="R40" s="12">
        <v>1</v>
      </c>
      <c r="S40" s="12">
        <v>7.6</v>
      </c>
      <c r="T40" s="12">
        <v>12.4</v>
      </c>
      <c r="U40" s="9"/>
      <c r="V40" s="11">
        <v>38</v>
      </c>
      <c r="W40" s="12">
        <v>30.6</v>
      </c>
      <c r="X40" s="12">
        <v>30.4</v>
      </c>
      <c r="Y40" s="12">
        <v>23.8</v>
      </c>
      <c r="Z40" s="12">
        <v>27.4</v>
      </c>
      <c r="AA40" s="12">
        <v>29.8</v>
      </c>
      <c r="AB40" s="9"/>
      <c r="AC40" s="11">
        <v>38</v>
      </c>
      <c r="AD40" s="12">
        <v>11.2</v>
      </c>
      <c r="AE40" s="12">
        <v>5.4</v>
      </c>
      <c r="AF40" s="12">
        <v>3.2</v>
      </c>
      <c r="AG40" s="12">
        <v>9</v>
      </c>
      <c r="AH40" s="12">
        <v>10.199999999999999</v>
      </c>
      <c r="AI40" s="9"/>
      <c r="AJ40" s="11">
        <v>38</v>
      </c>
      <c r="AK40" s="11">
        <v>20.6</v>
      </c>
      <c r="AL40" s="12">
        <v>17.8</v>
      </c>
      <c r="AM40" s="12">
        <v>3.6</v>
      </c>
      <c r="AN40" s="12">
        <v>18</v>
      </c>
      <c r="AO40" s="12">
        <v>16.2</v>
      </c>
      <c r="AP40" s="9"/>
      <c r="AQ40" s="11">
        <v>38</v>
      </c>
      <c r="AR40" s="12">
        <v>14</v>
      </c>
      <c r="AS40" s="12">
        <v>11</v>
      </c>
      <c r="AT40" s="12">
        <v>1.8</v>
      </c>
      <c r="AU40" s="12">
        <v>6.6</v>
      </c>
      <c r="AV40" s="12">
        <v>16.2</v>
      </c>
    </row>
    <row r="41" spans="1:48" ht="16.5" thickBot="1" x14ac:dyDescent="0.3">
      <c r="A41" s="11">
        <v>39</v>
      </c>
      <c r="B41" s="12">
        <v>27</v>
      </c>
      <c r="C41" s="12">
        <v>18.600000000000001</v>
      </c>
      <c r="D41" s="11">
        <v>0</v>
      </c>
      <c r="E41" s="12">
        <v>7</v>
      </c>
      <c r="F41" s="12">
        <v>11.8</v>
      </c>
      <c r="G41" s="9"/>
      <c r="H41" s="11">
        <v>39</v>
      </c>
      <c r="I41" s="12">
        <v>14.8</v>
      </c>
      <c r="J41" s="12">
        <v>4.8</v>
      </c>
      <c r="K41" s="12">
        <v>0</v>
      </c>
      <c r="L41" s="12">
        <v>0</v>
      </c>
      <c r="M41" s="12">
        <v>8.1999999999999993</v>
      </c>
      <c r="N41" s="9"/>
      <c r="O41" s="11">
        <v>39</v>
      </c>
      <c r="P41" s="12">
        <v>22.4</v>
      </c>
      <c r="Q41" s="12">
        <v>16.2</v>
      </c>
      <c r="R41" s="12">
        <v>0.2</v>
      </c>
      <c r="S41" s="12">
        <v>8.4</v>
      </c>
      <c r="T41" s="12">
        <v>10.4</v>
      </c>
      <c r="U41" s="9"/>
      <c r="V41" s="11">
        <v>39</v>
      </c>
      <c r="W41" s="12">
        <v>30.2</v>
      </c>
      <c r="X41" s="12">
        <v>30</v>
      </c>
      <c r="Y41" s="12">
        <v>26.2</v>
      </c>
      <c r="Z41" s="12">
        <v>27.2</v>
      </c>
      <c r="AA41" s="12">
        <v>27.6</v>
      </c>
      <c r="AB41" s="9"/>
      <c r="AC41" s="11">
        <v>39</v>
      </c>
      <c r="AD41" s="12">
        <v>9</v>
      </c>
      <c r="AE41" s="12">
        <v>5.2</v>
      </c>
      <c r="AF41" s="12">
        <v>3.2</v>
      </c>
      <c r="AG41" s="12">
        <v>8</v>
      </c>
      <c r="AH41" s="12">
        <v>9.1999999999999993</v>
      </c>
      <c r="AI41" s="9"/>
      <c r="AJ41" s="11">
        <v>39</v>
      </c>
      <c r="AK41" s="11">
        <v>23.6</v>
      </c>
      <c r="AL41" s="12">
        <v>18</v>
      </c>
      <c r="AM41" s="12">
        <v>0.4</v>
      </c>
      <c r="AN41" s="12">
        <v>18.399999999999999</v>
      </c>
      <c r="AO41" s="12">
        <v>13.6</v>
      </c>
      <c r="AP41" s="9"/>
      <c r="AQ41" s="11">
        <v>39</v>
      </c>
      <c r="AR41" s="12">
        <v>15.2</v>
      </c>
      <c r="AS41" s="12">
        <v>10</v>
      </c>
      <c r="AT41" s="12">
        <v>0</v>
      </c>
      <c r="AU41" s="12">
        <v>5</v>
      </c>
      <c r="AV41" s="12">
        <v>13.6</v>
      </c>
    </row>
    <row r="42" spans="1:48" ht="16.5" thickBot="1" x14ac:dyDescent="0.3">
      <c r="A42" s="11">
        <v>40</v>
      </c>
      <c r="B42" s="12">
        <v>28.6</v>
      </c>
      <c r="C42" s="12">
        <v>22.6</v>
      </c>
      <c r="D42" s="11">
        <v>0</v>
      </c>
      <c r="E42" s="12">
        <v>7.8</v>
      </c>
      <c r="F42" s="12">
        <v>13.4</v>
      </c>
      <c r="G42" s="9"/>
      <c r="H42" s="11">
        <v>40</v>
      </c>
      <c r="I42" s="12">
        <v>13.4</v>
      </c>
      <c r="J42" s="12">
        <v>3.6</v>
      </c>
      <c r="K42" s="12">
        <v>0</v>
      </c>
      <c r="L42" s="12">
        <v>0</v>
      </c>
      <c r="M42" s="12">
        <v>9.1999999999999993</v>
      </c>
      <c r="N42" s="9"/>
      <c r="O42" s="11">
        <v>40</v>
      </c>
      <c r="P42" s="12">
        <v>21.6</v>
      </c>
      <c r="Q42" s="12">
        <v>15.4</v>
      </c>
      <c r="R42" s="12">
        <v>0.4</v>
      </c>
      <c r="S42" s="12">
        <v>9.4</v>
      </c>
      <c r="T42" s="12">
        <v>13.2</v>
      </c>
      <c r="U42" s="9"/>
      <c r="V42" s="11">
        <v>40</v>
      </c>
      <c r="W42" s="12">
        <v>30.6</v>
      </c>
      <c r="X42" s="12">
        <v>29.8</v>
      </c>
      <c r="Y42" s="12">
        <v>27.4</v>
      </c>
      <c r="Z42" s="12">
        <v>28.8</v>
      </c>
      <c r="AA42" s="12">
        <v>29.4</v>
      </c>
      <c r="AB42" s="9"/>
      <c r="AC42" s="11">
        <v>40</v>
      </c>
      <c r="AD42" s="12">
        <v>7</v>
      </c>
      <c r="AE42" s="12">
        <v>2.8</v>
      </c>
      <c r="AF42" s="12">
        <v>1.2</v>
      </c>
      <c r="AG42" s="12">
        <v>5.8</v>
      </c>
      <c r="AH42" s="12">
        <v>6.4</v>
      </c>
      <c r="AI42" s="9"/>
      <c r="AJ42" s="11">
        <v>40</v>
      </c>
      <c r="AK42" s="11">
        <v>24.6</v>
      </c>
      <c r="AL42" s="12">
        <v>18.8</v>
      </c>
      <c r="AM42" s="12">
        <v>0.8</v>
      </c>
      <c r="AN42" s="12">
        <v>17.2</v>
      </c>
      <c r="AO42" s="12">
        <v>14.6</v>
      </c>
      <c r="AP42" s="9"/>
      <c r="AQ42" s="11">
        <v>40</v>
      </c>
      <c r="AR42" s="12">
        <v>14.6</v>
      </c>
      <c r="AS42" s="12">
        <v>10.4</v>
      </c>
      <c r="AT42" s="12">
        <v>0.2</v>
      </c>
      <c r="AU42" s="12">
        <v>7.2</v>
      </c>
      <c r="AV42" s="12">
        <v>14.6</v>
      </c>
    </row>
    <row r="43" spans="1:48" ht="16.5" thickBot="1" x14ac:dyDescent="0.3">
      <c r="A43" s="11">
        <v>41</v>
      </c>
      <c r="B43" s="12">
        <v>26.8</v>
      </c>
      <c r="C43" s="12">
        <v>21</v>
      </c>
      <c r="D43" s="11">
        <v>3.4</v>
      </c>
      <c r="E43" s="12">
        <v>11</v>
      </c>
      <c r="F43" s="12">
        <v>12</v>
      </c>
      <c r="G43" s="9"/>
      <c r="H43" s="11">
        <v>41</v>
      </c>
      <c r="I43" s="12">
        <v>19</v>
      </c>
      <c r="J43" s="12">
        <v>8.1999999999999993</v>
      </c>
      <c r="K43" s="12">
        <v>0</v>
      </c>
      <c r="L43" s="12">
        <v>0</v>
      </c>
      <c r="M43" s="12">
        <v>11.4</v>
      </c>
      <c r="N43" s="9"/>
      <c r="O43" s="11">
        <v>41</v>
      </c>
      <c r="P43" s="12">
        <v>22.6</v>
      </c>
      <c r="Q43" s="12">
        <v>16.600000000000001</v>
      </c>
      <c r="R43" s="12">
        <v>0.4</v>
      </c>
      <c r="S43" s="12">
        <v>11.8</v>
      </c>
      <c r="T43" s="12">
        <v>14.8</v>
      </c>
      <c r="U43" s="9"/>
      <c r="V43" s="11">
        <v>41</v>
      </c>
      <c r="W43" s="12">
        <v>30.6</v>
      </c>
      <c r="X43" s="12">
        <v>30.2</v>
      </c>
      <c r="Y43" s="12">
        <v>24.8</v>
      </c>
      <c r="Z43" s="12">
        <v>27.8</v>
      </c>
      <c r="AA43" s="12">
        <v>29</v>
      </c>
      <c r="AB43" s="9"/>
      <c r="AC43" s="11">
        <v>41</v>
      </c>
      <c r="AD43" s="12">
        <v>6.8</v>
      </c>
      <c r="AE43" s="12">
        <v>3</v>
      </c>
      <c r="AF43" s="12">
        <v>0.6</v>
      </c>
      <c r="AG43" s="12">
        <v>3.8</v>
      </c>
      <c r="AH43" s="12">
        <v>7.6</v>
      </c>
      <c r="AI43" s="9"/>
      <c r="AJ43" s="11">
        <v>41</v>
      </c>
      <c r="AK43" s="11">
        <v>21.6</v>
      </c>
      <c r="AL43" s="12">
        <v>18</v>
      </c>
      <c r="AM43" s="12">
        <v>4.4000000000000004</v>
      </c>
      <c r="AN43" s="12">
        <v>17</v>
      </c>
      <c r="AO43" s="12">
        <v>13.2</v>
      </c>
      <c r="AP43" s="9"/>
      <c r="AQ43" s="11">
        <v>41</v>
      </c>
      <c r="AR43" s="12">
        <v>17.2</v>
      </c>
      <c r="AS43" s="12">
        <v>10.8</v>
      </c>
      <c r="AT43" s="12">
        <v>0.2</v>
      </c>
      <c r="AU43" s="12">
        <v>4.8</v>
      </c>
      <c r="AV43" s="12">
        <v>13.2</v>
      </c>
    </row>
    <row r="44" spans="1:48" ht="16.5" thickBot="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row>
    <row r="45" spans="1:48" ht="16.5" thickBot="1" x14ac:dyDescent="0.3">
      <c r="A45" s="9"/>
      <c r="B45" s="9"/>
      <c r="C45" s="9"/>
      <c r="D45" s="13"/>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row>
    <row r="46" spans="1:48" ht="16.5" thickBot="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row>
    <row r="47" spans="1:48" ht="16.5" thickBot="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row>
    <row r="48" spans="1:48" ht="16.5" thickBot="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row>
    <row r="49" spans="1:48" ht="16.5" thickBot="1" x14ac:dyDescent="0.3">
      <c r="A49" s="9"/>
      <c r="B49" s="93" t="s">
        <v>11</v>
      </c>
      <c r="C49" s="94"/>
      <c r="D49" s="94"/>
      <c r="E49" s="94"/>
      <c r="F49" s="95"/>
      <c r="G49" s="9"/>
      <c r="H49" s="9"/>
      <c r="I49" s="93" t="s">
        <v>12</v>
      </c>
      <c r="J49" s="94"/>
      <c r="K49" s="94"/>
      <c r="L49" s="94"/>
      <c r="M49" s="95"/>
      <c r="N49" s="9"/>
      <c r="O49" s="9"/>
      <c r="P49" s="93" t="s">
        <v>13</v>
      </c>
      <c r="Q49" s="94"/>
      <c r="R49" s="94"/>
      <c r="S49" s="94"/>
      <c r="T49" s="95"/>
      <c r="U49" s="9"/>
      <c r="V49" s="9"/>
      <c r="W49" s="93" t="s">
        <v>31</v>
      </c>
      <c r="X49" s="94"/>
      <c r="Y49" s="94"/>
      <c r="Z49" s="94"/>
      <c r="AA49" s="95"/>
      <c r="AB49" s="9"/>
      <c r="AC49" s="9"/>
      <c r="AD49" s="93" t="s">
        <v>15</v>
      </c>
      <c r="AE49" s="94"/>
      <c r="AF49" s="94"/>
      <c r="AG49" s="94"/>
      <c r="AH49" s="95"/>
      <c r="AI49" s="9"/>
      <c r="AJ49" s="9"/>
      <c r="AK49" s="93" t="s">
        <v>36</v>
      </c>
      <c r="AL49" s="94"/>
      <c r="AM49" s="94"/>
      <c r="AN49" s="94"/>
      <c r="AO49" s="95"/>
      <c r="AP49" s="9"/>
      <c r="AQ49" s="9"/>
      <c r="AR49" s="93" t="s">
        <v>17</v>
      </c>
      <c r="AS49" s="94"/>
      <c r="AT49" s="94"/>
      <c r="AU49" s="94"/>
      <c r="AV49" s="95"/>
    </row>
    <row r="50" spans="1:48" ht="16.5" thickBot="1" x14ac:dyDescent="0.3">
      <c r="A50" s="11" t="s">
        <v>35</v>
      </c>
      <c r="B50" s="11" t="s">
        <v>24</v>
      </c>
      <c r="C50" s="11" t="s">
        <v>25</v>
      </c>
      <c r="D50" s="11" t="s">
        <v>26</v>
      </c>
      <c r="E50" s="11" t="s">
        <v>27</v>
      </c>
      <c r="F50" s="11" t="s">
        <v>23</v>
      </c>
      <c r="G50" s="9"/>
      <c r="H50" s="11" t="s">
        <v>35</v>
      </c>
      <c r="I50" s="11" t="s">
        <v>24</v>
      </c>
      <c r="J50" s="11" t="s">
        <v>25</v>
      </c>
      <c r="K50" s="11" t="s">
        <v>26</v>
      </c>
      <c r="L50" s="11" t="s">
        <v>27</v>
      </c>
      <c r="M50" s="11" t="s">
        <v>23</v>
      </c>
      <c r="N50" s="9"/>
      <c r="O50" s="11" t="s">
        <v>35</v>
      </c>
      <c r="P50" s="11" t="s">
        <v>24</v>
      </c>
      <c r="Q50" s="11" t="s">
        <v>25</v>
      </c>
      <c r="R50" s="11" t="s">
        <v>26</v>
      </c>
      <c r="S50" s="11" t="s">
        <v>27</v>
      </c>
      <c r="T50" s="11" t="s">
        <v>23</v>
      </c>
      <c r="U50" s="9"/>
      <c r="V50" s="11" t="s">
        <v>35</v>
      </c>
      <c r="W50" s="11" t="s">
        <v>24</v>
      </c>
      <c r="X50" s="11" t="s">
        <v>25</v>
      </c>
      <c r="Y50" s="11" t="s">
        <v>26</v>
      </c>
      <c r="Z50" s="11" t="s">
        <v>27</v>
      </c>
      <c r="AA50" s="11" t="s">
        <v>23</v>
      </c>
      <c r="AB50" s="9"/>
      <c r="AC50" s="11" t="s">
        <v>35</v>
      </c>
      <c r="AD50" s="11" t="s">
        <v>24</v>
      </c>
      <c r="AE50" s="11" t="s">
        <v>25</v>
      </c>
      <c r="AF50" s="11" t="s">
        <v>26</v>
      </c>
      <c r="AG50" s="11" t="s">
        <v>27</v>
      </c>
      <c r="AH50" s="11" t="s">
        <v>23</v>
      </c>
      <c r="AI50" s="9"/>
      <c r="AJ50" s="11" t="s">
        <v>35</v>
      </c>
      <c r="AK50" s="11" t="s">
        <v>24</v>
      </c>
      <c r="AL50" s="11" t="s">
        <v>25</v>
      </c>
      <c r="AM50" s="11" t="s">
        <v>26</v>
      </c>
      <c r="AN50" s="11" t="s">
        <v>27</v>
      </c>
      <c r="AO50" s="11" t="s">
        <v>23</v>
      </c>
      <c r="AP50" s="9"/>
      <c r="AQ50" s="11" t="s">
        <v>35</v>
      </c>
      <c r="AR50" s="11" t="s">
        <v>24</v>
      </c>
      <c r="AS50" s="11" t="s">
        <v>25</v>
      </c>
      <c r="AT50" s="11" t="s">
        <v>26</v>
      </c>
      <c r="AU50" s="11" t="s">
        <v>27</v>
      </c>
      <c r="AV50" s="11" t="s">
        <v>23</v>
      </c>
    </row>
    <row r="51" spans="1:48" ht="16.5" thickBot="1" x14ac:dyDescent="0.3">
      <c r="A51" s="11">
        <v>1</v>
      </c>
      <c r="B51" s="12">
        <v>29.6</v>
      </c>
      <c r="C51" s="12">
        <v>24.8</v>
      </c>
      <c r="D51" s="12">
        <v>1.4</v>
      </c>
      <c r="E51" s="12">
        <v>16.2</v>
      </c>
      <c r="F51" s="12">
        <v>22.8</v>
      </c>
      <c r="G51" s="9"/>
      <c r="H51" s="11">
        <v>1</v>
      </c>
      <c r="I51" s="12">
        <v>23.2</v>
      </c>
      <c r="J51" s="11">
        <v>14.2</v>
      </c>
      <c r="K51" s="12">
        <v>0.2</v>
      </c>
      <c r="L51" s="12">
        <v>1.2</v>
      </c>
      <c r="M51" s="12">
        <v>11.2</v>
      </c>
      <c r="N51" s="9"/>
      <c r="O51" s="11">
        <v>1</v>
      </c>
      <c r="P51" s="12">
        <v>30.6</v>
      </c>
      <c r="Q51" s="12">
        <v>30.4</v>
      </c>
      <c r="R51" s="12">
        <v>25.6</v>
      </c>
      <c r="S51" s="12">
        <v>29.2</v>
      </c>
      <c r="T51" s="12">
        <v>29.8</v>
      </c>
      <c r="U51" s="9"/>
      <c r="V51" s="11">
        <v>1</v>
      </c>
      <c r="W51" s="12">
        <v>1.4</v>
      </c>
      <c r="X51" s="12">
        <v>0</v>
      </c>
      <c r="Y51" s="12">
        <v>0</v>
      </c>
      <c r="Z51" s="12">
        <v>0</v>
      </c>
      <c r="AA51" s="12">
        <v>5.2</v>
      </c>
      <c r="AB51" s="9"/>
      <c r="AC51" s="11">
        <v>1</v>
      </c>
      <c r="AD51" s="12">
        <v>26.6</v>
      </c>
      <c r="AE51" s="12">
        <v>21.2</v>
      </c>
      <c r="AF51" s="12">
        <v>0.4</v>
      </c>
      <c r="AG51" s="12">
        <v>0</v>
      </c>
      <c r="AH51" s="12">
        <v>15.6</v>
      </c>
      <c r="AI51" s="9"/>
      <c r="AJ51" s="11">
        <v>1</v>
      </c>
      <c r="AK51" s="12">
        <v>30.6</v>
      </c>
      <c r="AL51" s="12">
        <v>30.6</v>
      </c>
      <c r="AM51" s="12">
        <v>18.600000000000001</v>
      </c>
      <c r="AN51" s="12">
        <v>24.2</v>
      </c>
      <c r="AO51" s="12">
        <v>29.2</v>
      </c>
      <c r="AP51" s="9"/>
      <c r="AQ51" s="11">
        <v>1</v>
      </c>
      <c r="AR51" s="12">
        <v>29.2</v>
      </c>
      <c r="AS51" s="12">
        <v>27.4</v>
      </c>
      <c r="AT51" s="12">
        <v>26.2</v>
      </c>
      <c r="AU51" s="12">
        <v>27.4</v>
      </c>
      <c r="AV51" s="14">
        <v>26.2</v>
      </c>
    </row>
    <row r="52" spans="1:48" ht="16.5" thickBot="1" x14ac:dyDescent="0.3">
      <c r="A52" s="11">
        <v>2</v>
      </c>
      <c r="B52" s="12" t="s">
        <v>37</v>
      </c>
      <c r="C52" s="12">
        <v>24</v>
      </c>
      <c r="D52" s="12">
        <v>3.4</v>
      </c>
      <c r="E52" s="12">
        <v>14.8</v>
      </c>
      <c r="F52" s="12">
        <v>19.600000000000001</v>
      </c>
      <c r="G52" s="9"/>
      <c r="H52" s="11">
        <v>2</v>
      </c>
      <c r="I52" s="12">
        <v>22</v>
      </c>
      <c r="J52" s="11">
        <v>13.2</v>
      </c>
      <c r="K52" s="12">
        <v>0</v>
      </c>
      <c r="L52" s="12">
        <v>1.4</v>
      </c>
      <c r="M52" s="12">
        <v>13.2</v>
      </c>
      <c r="N52" s="9"/>
      <c r="O52" s="11">
        <v>2</v>
      </c>
      <c r="P52" s="12">
        <v>30.6</v>
      </c>
      <c r="Q52" s="12">
        <v>30.2</v>
      </c>
      <c r="R52" s="12">
        <v>25.4</v>
      </c>
      <c r="S52" s="12">
        <v>28.2</v>
      </c>
      <c r="T52" s="12">
        <v>28.8</v>
      </c>
      <c r="U52" s="9"/>
      <c r="V52" s="11">
        <v>2</v>
      </c>
      <c r="W52" s="12">
        <v>0.6</v>
      </c>
      <c r="X52" s="12">
        <v>0.2</v>
      </c>
      <c r="Y52" s="12">
        <v>0</v>
      </c>
      <c r="Z52" s="12">
        <v>0</v>
      </c>
      <c r="AA52" s="12">
        <v>4.2</v>
      </c>
      <c r="AB52" s="9"/>
      <c r="AC52" s="11">
        <v>2</v>
      </c>
      <c r="AD52" s="12">
        <v>25</v>
      </c>
      <c r="AE52" s="12">
        <v>20.6</v>
      </c>
      <c r="AF52" s="12">
        <v>0.8</v>
      </c>
      <c r="AG52" s="12">
        <v>0</v>
      </c>
      <c r="AH52" s="12">
        <v>14.4</v>
      </c>
      <c r="AI52" s="9"/>
      <c r="AJ52" s="11">
        <v>2</v>
      </c>
      <c r="AK52" s="12">
        <v>30.4</v>
      </c>
      <c r="AL52" s="12">
        <v>29.8</v>
      </c>
      <c r="AM52" s="12">
        <v>20</v>
      </c>
      <c r="AN52" s="12">
        <v>24.2</v>
      </c>
      <c r="AO52" s="12">
        <v>28.8</v>
      </c>
      <c r="AP52" s="9"/>
      <c r="AQ52" s="11">
        <v>2</v>
      </c>
      <c r="AR52" s="12">
        <v>28.8</v>
      </c>
      <c r="AS52" s="12">
        <v>26</v>
      </c>
      <c r="AT52" s="12">
        <v>24.2</v>
      </c>
      <c r="AU52" s="12">
        <v>26.8</v>
      </c>
      <c r="AV52" s="14">
        <v>23.6</v>
      </c>
    </row>
    <row r="53" spans="1:48" ht="16.5" thickBot="1" x14ac:dyDescent="0.3">
      <c r="A53" s="11">
        <v>3</v>
      </c>
      <c r="B53" s="12">
        <v>28.6</v>
      </c>
      <c r="C53" s="12">
        <v>23.2</v>
      </c>
      <c r="D53" s="12">
        <v>1.6</v>
      </c>
      <c r="E53" s="12">
        <v>15.4</v>
      </c>
      <c r="F53" s="12">
        <v>19.600000000000001</v>
      </c>
      <c r="G53" s="9"/>
      <c r="H53" s="11">
        <v>3</v>
      </c>
      <c r="I53" s="12">
        <v>21.6</v>
      </c>
      <c r="J53" s="11">
        <v>9.6</v>
      </c>
      <c r="K53" s="12">
        <v>0</v>
      </c>
      <c r="L53" s="12">
        <v>0</v>
      </c>
      <c r="M53" s="12">
        <v>8</v>
      </c>
      <c r="N53" s="9"/>
      <c r="O53" s="11">
        <v>3</v>
      </c>
      <c r="P53" s="12">
        <v>30.6</v>
      </c>
      <c r="Q53" s="12">
        <v>30.6</v>
      </c>
      <c r="R53" s="12">
        <v>26</v>
      </c>
      <c r="S53" s="12">
        <v>30.2</v>
      </c>
      <c r="T53" s="12">
        <v>29.2</v>
      </c>
      <c r="U53" s="9"/>
      <c r="V53" s="11">
        <v>3</v>
      </c>
      <c r="W53" s="12">
        <v>0.6</v>
      </c>
      <c r="X53" s="12">
        <v>0.4</v>
      </c>
      <c r="Y53" s="12">
        <v>0</v>
      </c>
      <c r="Z53" s="12">
        <v>0</v>
      </c>
      <c r="AA53" s="12">
        <v>5.8</v>
      </c>
      <c r="AB53" s="9"/>
      <c r="AC53" s="11">
        <v>3</v>
      </c>
      <c r="AD53" s="12">
        <v>23.2</v>
      </c>
      <c r="AE53" s="12">
        <v>18.2</v>
      </c>
      <c r="AF53" s="12">
        <v>0</v>
      </c>
      <c r="AG53" s="12">
        <v>0</v>
      </c>
      <c r="AH53" s="12">
        <v>10.8</v>
      </c>
      <c r="AI53" s="9"/>
      <c r="AJ53" s="11">
        <v>3</v>
      </c>
      <c r="AK53" s="12">
        <v>30.6</v>
      </c>
      <c r="AL53" s="12">
        <v>30.4</v>
      </c>
      <c r="AM53" s="12">
        <v>19</v>
      </c>
      <c r="AN53" s="12">
        <v>28</v>
      </c>
      <c r="AO53" s="12">
        <v>30.2</v>
      </c>
      <c r="AP53" s="9"/>
      <c r="AQ53" s="11">
        <v>3</v>
      </c>
      <c r="AR53" s="12">
        <v>29.4</v>
      </c>
      <c r="AS53" s="12">
        <v>26.6</v>
      </c>
      <c r="AT53" s="12">
        <v>26.8</v>
      </c>
      <c r="AU53" s="12">
        <v>26.4</v>
      </c>
      <c r="AV53" s="14">
        <v>25.6</v>
      </c>
    </row>
    <row r="54" spans="1:48" ht="16.5" thickBot="1" x14ac:dyDescent="0.3">
      <c r="A54" s="11">
        <v>4</v>
      </c>
      <c r="B54" s="12">
        <v>30.2</v>
      </c>
      <c r="C54" s="12">
        <v>26</v>
      </c>
      <c r="D54" s="12">
        <v>2.2000000000000002</v>
      </c>
      <c r="E54" s="12">
        <v>16.399999999999999</v>
      </c>
      <c r="F54" s="12">
        <v>19.399999999999999</v>
      </c>
      <c r="G54" s="9"/>
      <c r="H54" s="11">
        <v>4</v>
      </c>
      <c r="I54" s="12">
        <v>22.4</v>
      </c>
      <c r="J54" s="11">
        <v>8.4</v>
      </c>
      <c r="K54" s="12">
        <v>0</v>
      </c>
      <c r="L54" s="12">
        <v>0</v>
      </c>
      <c r="M54" s="12">
        <v>8.8000000000000007</v>
      </c>
      <c r="N54" s="9"/>
      <c r="O54" s="11">
        <v>4</v>
      </c>
      <c r="P54" s="12">
        <v>30.6</v>
      </c>
      <c r="Q54" s="12">
        <v>30.4</v>
      </c>
      <c r="R54" s="12">
        <v>27.4</v>
      </c>
      <c r="S54" s="12">
        <v>29.4</v>
      </c>
      <c r="T54" s="12">
        <v>29.6</v>
      </c>
      <c r="U54" s="9"/>
      <c r="V54" s="11">
        <v>4</v>
      </c>
      <c r="W54" s="12">
        <v>1.2</v>
      </c>
      <c r="X54" s="12">
        <v>0</v>
      </c>
      <c r="Y54" s="12">
        <v>0</v>
      </c>
      <c r="Z54" s="12">
        <v>0</v>
      </c>
      <c r="AA54" s="12">
        <v>5.2</v>
      </c>
      <c r="AB54" s="9"/>
      <c r="AC54" s="11">
        <v>4</v>
      </c>
      <c r="AD54" s="12">
        <v>25.4</v>
      </c>
      <c r="AE54" s="12">
        <v>17.600000000000001</v>
      </c>
      <c r="AF54" s="12">
        <v>0.2</v>
      </c>
      <c r="AG54" s="12">
        <v>0</v>
      </c>
      <c r="AH54" s="12">
        <v>10.6</v>
      </c>
      <c r="AI54" s="9"/>
      <c r="AJ54" s="11">
        <v>4</v>
      </c>
      <c r="AK54" s="12">
        <v>30.6</v>
      </c>
      <c r="AL54" s="12">
        <v>30.2</v>
      </c>
      <c r="AM54" s="12">
        <v>18</v>
      </c>
      <c r="AN54" s="12">
        <v>27.4</v>
      </c>
      <c r="AO54" s="12">
        <v>30.2</v>
      </c>
      <c r="AP54" s="9"/>
      <c r="AQ54" s="11">
        <v>4</v>
      </c>
      <c r="AR54" s="12">
        <v>29.2</v>
      </c>
      <c r="AS54" s="12">
        <v>26.6</v>
      </c>
      <c r="AT54" s="12">
        <v>26.6</v>
      </c>
      <c r="AU54" s="12">
        <v>26.8</v>
      </c>
      <c r="AV54" s="14">
        <v>24.2</v>
      </c>
    </row>
    <row r="55" spans="1:48" ht="16.5" thickBot="1" x14ac:dyDescent="0.3">
      <c r="A55" s="11">
        <v>5</v>
      </c>
      <c r="B55" s="12">
        <v>30.4</v>
      </c>
      <c r="C55" s="12">
        <v>26.6</v>
      </c>
      <c r="D55" s="12">
        <v>0.6</v>
      </c>
      <c r="E55" s="12">
        <v>11.2</v>
      </c>
      <c r="F55" s="12">
        <v>16.600000000000001</v>
      </c>
      <c r="G55" s="9"/>
      <c r="H55" s="11">
        <v>5</v>
      </c>
      <c r="I55" s="12">
        <v>25.2</v>
      </c>
      <c r="J55" s="11">
        <v>7.6</v>
      </c>
      <c r="K55" s="12">
        <v>0</v>
      </c>
      <c r="L55" s="12">
        <v>0</v>
      </c>
      <c r="M55" s="12">
        <v>9.4</v>
      </c>
      <c r="N55" s="9"/>
      <c r="O55" s="11">
        <v>5</v>
      </c>
      <c r="P55" s="12">
        <v>30.6</v>
      </c>
      <c r="Q55" s="12">
        <v>30</v>
      </c>
      <c r="R55" s="12">
        <v>22</v>
      </c>
      <c r="S55" s="12">
        <v>27.6</v>
      </c>
      <c r="T55" s="12">
        <v>29.2</v>
      </c>
      <c r="U55" s="9"/>
      <c r="V55" s="11">
        <v>5</v>
      </c>
      <c r="W55" s="12">
        <v>1.2</v>
      </c>
      <c r="X55" s="12">
        <v>0.6</v>
      </c>
      <c r="Y55" s="12">
        <v>0</v>
      </c>
      <c r="Z55" s="12">
        <v>0.2</v>
      </c>
      <c r="AA55" s="12">
        <v>6.6</v>
      </c>
      <c r="AB55" s="9"/>
      <c r="AC55" s="11">
        <v>5</v>
      </c>
      <c r="AD55" s="12">
        <v>27.6</v>
      </c>
      <c r="AE55" s="12">
        <v>19.600000000000001</v>
      </c>
      <c r="AF55" s="12">
        <v>0.2</v>
      </c>
      <c r="AG55" s="12">
        <v>0.2</v>
      </c>
      <c r="AH55" s="12">
        <v>10</v>
      </c>
      <c r="AI55" s="9"/>
      <c r="AJ55" s="11">
        <v>5</v>
      </c>
      <c r="AK55" s="12">
        <v>30.6</v>
      </c>
      <c r="AL55" s="12">
        <v>30.2</v>
      </c>
      <c r="AM55" s="12">
        <v>9.6</v>
      </c>
      <c r="AN55" s="12">
        <v>22.2</v>
      </c>
      <c r="AO55" s="12">
        <v>28.8</v>
      </c>
      <c r="AP55" s="9"/>
      <c r="AQ55" s="11">
        <v>5</v>
      </c>
      <c r="AR55" s="12">
        <v>28.4</v>
      </c>
      <c r="AS55" s="12">
        <v>25</v>
      </c>
      <c r="AT55" s="12">
        <v>21.4</v>
      </c>
      <c r="AU55" s="12">
        <v>25.6</v>
      </c>
      <c r="AV55" s="14">
        <v>22.6</v>
      </c>
    </row>
    <row r="56" spans="1:48" ht="16.5" thickBot="1" x14ac:dyDescent="0.3">
      <c r="A56" s="11">
        <v>6</v>
      </c>
      <c r="B56" s="12">
        <v>29.6</v>
      </c>
      <c r="C56" s="12">
        <v>26.6</v>
      </c>
      <c r="D56" s="12">
        <v>2</v>
      </c>
      <c r="E56" s="12">
        <v>16.2</v>
      </c>
      <c r="F56" s="12">
        <v>22.2</v>
      </c>
      <c r="G56" s="9"/>
      <c r="H56" s="11">
        <v>6</v>
      </c>
      <c r="I56" s="12">
        <v>23.2</v>
      </c>
      <c r="J56" s="11">
        <v>13.6</v>
      </c>
      <c r="K56" s="12">
        <v>0</v>
      </c>
      <c r="L56" s="12">
        <v>3.4</v>
      </c>
      <c r="M56" s="12">
        <v>11.2</v>
      </c>
      <c r="N56" s="9"/>
      <c r="O56" s="11">
        <v>6</v>
      </c>
      <c r="P56" s="12">
        <v>30.6</v>
      </c>
      <c r="Q56" s="12">
        <v>30.6</v>
      </c>
      <c r="R56" s="12">
        <v>26.4</v>
      </c>
      <c r="S56" s="12">
        <v>29.2</v>
      </c>
      <c r="T56" s="12">
        <v>29.4</v>
      </c>
      <c r="U56" s="9"/>
      <c r="V56" s="11">
        <v>6</v>
      </c>
      <c r="W56" s="12">
        <v>1</v>
      </c>
      <c r="X56" s="12">
        <v>0.2</v>
      </c>
      <c r="Y56" s="12">
        <v>0</v>
      </c>
      <c r="Z56" s="12">
        <v>0</v>
      </c>
      <c r="AA56" s="12">
        <v>6.2</v>
      </c>
      <c r="AB56" s="9"/>
      <c r="AC56" s="11">
        <v>6</v>
      </c>
      <c r="AD56" s="12">
        <v>27</v>
      </c>
      <c r="AE56" s="12">
        <v>21.8</v>
      </c>
      <c r="AF56" s="12">
        <v>2.2000000000000002</v>
      </c>
      <c r="AG56" s="12">
        <v>0</v>
      </c>
      <c r="AH56" s="12">
        <v>13.6</v>
      </c>
      <c r="AI56" s="9"/>
      <c r="AJ56" s="11">
        <v>6</v>
      </c>
      <c r="AK56" s="12">
        <v>30.6</v>
      </c>
      <c r="AL56" s="12">
        <v>30.6</v>
      </c>
      <c r="AM56" s="12">
        <v>17</v>
      </c>
      <c r="AN56" s="12">
        <v>26.8</v>
      </c>
      <c r="AO56" s="12">
        <v>30</v>
      </c>
      <c r="AP56" s="9"/>
      <c r="AQ56" s="11">
        <v>6</v>
      </c>
      <c r="AR56" s="12">
        <v>29.8</v>
      </c>
      <c r="AS56" s="12">
        <v>28.4</v>
      </c>
      <c r="AT56" s="12">
        <v>27.4</v>
      </c>
      <c r="AU56" s="12">
        <v>28.6</v>
      </c>
      <c r="AV56" s="14">
        <v>26.6</v>
      </c>
    </row>
    <row r="57" spans="1:48" ht="16.5" thickBot="1" x14ac:dyDescent="0.3">
      <c r="A57" s="11">
        <v>7</v>
      </c>
      <c r="B57" s="12">
        <v>30.6</v>
      </c>
      <c r="C57" s="12">
        <v>24.6</v>
      </c>
      <c r="D57" s="12">
        <v>4.2</v>
      </c>
      <c r="E57" s="12">
        <v>18.600000000000001</v>
      </c>
      <c r="F57" s="12">
        <v>20.2</v>
      </c>
      <c r="G57" s="9"/>
      <c r="H57" s="11">
        <v>7</v>
      </c>
      <c r="I57" s="12">
        <v>23.2</v>
      </c>
      <c r="J57" s="11">
        <v>15.6</v>
      </c>
      <c r="K57" s="12">
        <v>0</v>
      </c>
      <c r="L57" s="12">
        <v>0.4</v>
      </c>
      <c r="M57" s="12">
        <v>12.4</v>
      </c>
      <c r="N57" s="9"/>
      <c r="O57" s="11">
        <v>7</v>
      </c>
      <c r="P57" s="12">
        <v>30.6</v>
      </c>
      <c r="Q57" s="12">
        <v>30.4</v>
      </c>
      <c r="R57" s="12">
        <v>26</v>
      </c>
      <c r="S57" s="12">
        <v>29.6</v>
      </c>
      <c r="T57" s="12">
        <v>29.8</v>
      </c>
      <c r="U57" s="9"/>
      <c r="V57" s="11">
        <v>7</v>
      </c>
      <c r="W57" s="12">
        <v>1.4</v>
      </c>
      <c r="X57" s="12">
        <v>0</v>
      </c>
      <c r="Y57" s="12">
        <v>0</v>
      </c>
      <c r="Z57" s="12">
        <v>0</v>
      </c>
      <c r="AA57" s="12">
        <v>6.4</v>
      </c>
      <c r="AB57" s="9"/>
      <c r="AC57" s="11">
        <v>7</v>
      </c>
      <c r="AD57" s="12">
        <v>25.2</v>
      </c>
      <c r="AE57" s="12">
        <v>21.2</v>
      </c>
      <c r="AF57" s="12">
        <v>0.6</v>
      </c>
      <c r="AG57" s="12">
        <v>0</v>
      </c>
      <c r="AH57" s="12">
        <v>14.2</v>
      </c>
      <c r="AI57" s="9"/>
      <c r="AJ57" s="11">
        <v>7</v>
      </c>
      <c r="AK57" s="12">
        <v>30.6</v>
      </c>
      <c r="AL57" s="12">
        <v>30.2</v>
      </c>
      <c r="AM57" s="12">
        <v>18.399999999999999</v>
      </c>
      <c r="AN57" s="12">
        <v>24.8</v>
      </c>
      <c r="AO57" s="12">
        <v>29.2</v>
      </c>
      <c r="AP57" s="9"/>
      <c r="AQ57" s="11">
        <v>7</v>
      </c>
      <c r="AR57" s="12">
        <v>30</v>
      </c>
      <c r="AS57" s="12">
        <v>27</v>
      </c>
      <c r="AT57" s="12">
        <v>27</v>
      </c>
      <c r="AU57" s="12">
        <v>27.2</v>
      </c>
      <c r="AV57" s="14">
        <v>25.8</v>
      </c>
    </row>
    <row r="58" spans="1:48" ht="16.5" thickBot="1" x14ac:dyDescent="0.3">
      <c r="A58" s="11">
        <v>8</v>
      </c>
      <c r="B58" s="12">
        <v>29.2</v>
      </c>
      <c r="C58" s="12">
        <v>26.2</v>
      </c>
      <c r="D58" s="12">
        <v>5.6</v>
      </c>
      <c r="E58" s="12">
        <v>19.2</v>
      </c>
      <c r="F58" s="12">
        <v>21</v>
      </c>
      <c r="G58" s="9"/>
      <c r="H58" s="11">
        <v>8</v>
      </c>
      <c r="I58" s="12">
        <v>26.4</v>
      </c>
      <c r="J58" s="11">
        <v>13.6</v>
      </c>
      <c r="K58" s="12">
        <v>0.6</v>
      </c>
      <c r="L58" s="12">
        <v>1.6</v>
      </c>
      <c r="M58" s="12">
        <v>14</v>
      </c>
      <c r="N58" s="9"/>
      <c r="O58" s="11">
        <v>8</v>
      </c>
      <c r="P58" s="12">
        <v>30.6</v>
      </c>
      <c r="Q58" s="12">
        <v>30.6</v>
      </c>
      <c r="R58" s="12">
        <v>27.4</v>
      </c>
      <c r="S58" s="12">
        <v>30</v>
      </c>
      <c r="T58" s="12">
        <v>30.4</v>
      </c>
      <c r="U58" s="9"/>
      <c r="V58" s="11">
        <v>8</v>
      </c>
      <c r="W58" s="12">
        <v>1.8</v>
      </c>
      <c r="X58" s="12">
        <v>1</v>
      </c>
      <c r="Y58" s="12">
        <v>0</v>
      </c>
      <c r="Z58" s="12">
        <v>0.2</v>
      </c>
      <c r="AA58" s="12">
        <v>6.6</v>
      </c>
      <c r="AB58" s="9"/>
      <c r="AC58" s="11">
        <v>8</v>
      </c>
      <c r="AD58" s="12">
        <v>26.6</v>
      </c>
      <c r="AE58" s="12">
        <v>23.4</v>
      </c>
      <c r="AF58" s="12">
        <v>2.4</v>
      </c>
      <c r="AG58" s="12">
        <v>0.2</v>
      </c>
      <c r="AH58" s="12">
        <v>15.4</v>
      </c>
      <c r="AI58" s="9"/>
      <c r="AJ58" s="11">
        <v>8</v>
      </c>
      <c r="AK58" s="12">
        <v>30.6</v>
      </c>
      <c r="AL58" s="12">
        <v>30.6</v>
      </c>
      <c r="AM58" s="12">
        <v>19.600000000000001</v>
      </c>
      <c r="AN58" s="12">
        <v>27.8</v>
      </c>
      <c r="AO58" s="12">
        <v>30.6</v>
      </c>
      <c r="AP58" s="9"/>
      <c r="AQ58" s="11">
        <v>8</v>
      </c>
      <c r="AR58" s="12">
        <v>29.6</v>
      </c>
      <c r="AS58" s="12">
        <v>27.8</v>
      </c>
      <c r="AT58" s="12">
        <v>27.8</v>
      </c>
      <c r="AU58" s="12">
        <v>27.4</v>
      </c>
      <c r="AV58" s="14">
        <v>26.2</v>
      </c>
    </row>
    <row r="59" spans="1:48" ht="16.5" thickBot="1" x14ac:dyDescent="0.3">
      <c r="A59" s="11">
        <v>9</v>
      </c>
      <c r="B59" s="12">
        <v>30</v>
      </c>
      <c r="C59" s="12">
        <v>28</v>
      </c>
      <c r="D59" s="12">
        <v>8.4</v>
      </c>
      <c r="E59" s="12">
        <v>19.8</v>
      </c>
      <c r="F59" s="12">
        <v>24.4</v>
      </c>
      <c r="G59" s="9"/>
      <c r="H59" s="11">
        <v>9</v>
      </c>
      <c r="I59" s="12">
        <v>24.4</v>
      </c>
      <c r="J59" s="11">
        <v>13.6</v>
      </c>
      <c r="K59" s="12">
        <v>0</v>
      </c>
      <c r="L59" s="12">
        <v>0.8</v>
      </c>
      <c r="M59" s="12">
        <v>12.4</v>
      </c>
      <c r="N59" s="9"/>
      <c r="O59" s="11">
        <v>9</v>
      </c>
      <c r="P59" s="12">
        <v>30.6</v>
      </c>
      <c r="Q59" s="12">
        <v>30.6</v>
      </c>
      <c r="R59" s="12">
        <v>25.2</v>
      </c>
      <c r="S59" s="12">
        <v>29.4</v>
      </c>
      <c r="T59" s="12">
        <v>30.6</v>
      </c>
      <c r="U59" s="9"/>
      <c r="V59" s="11">
        <v>9</v>
      </c>
      <c r="W59" s="12">
        <v>3.6</v>
      </c>
      <c r="X59" s="12">
        <v>0.8</v>
      </c>
      <c r="Y59" s="12">
        <v>0</v>
      </c>
      <c r="Z59" s="12">
        <v>0</v>
      </c>
      <c r="AA59" s="12">
        <v>6.4</v>
      </c>
      <c r="AB59" s="9"/>
      <c r="AC59" s="11">
        <v>9</v>
      </c>
      <c r="AD59" s="12">
        <v>28</v>
      </c>
      <c r="AE59" s="12">
        <v>22.4</v>
      </c>
      <c r="AF59" s="12">
        <v>1</v>
      </c>
      <c r="AG59" s="12">
        <v>0</v>
      </c>
      <c r="AH59" s="12">
        <v>17.600000000000001</v>
      </c>
      <c r="AI59" s="9"/>
      <c r="AJ59" s="11">
        <v>9</v>
      </c>
      <c r="AK59" s="12">
        <v>30.6</v>
      </c>
      <c r="AL59" s="12">
        <v>30.6</v>
      </c>
      <c r="AM59" s="12">
        <v>18.600000000000001</v>
      </c>
      <c r="AN59" s="12">
        <v>26.6</v>
      </c>
      <c r="AO59" s="12">
        <v>30.6</v>
      </c>
      <c r="AP59" s="9"/>
      <c r="AQ59" s="11">
        <v>9</v>
      </c>
      <c r="AR59" s="12">
        <v>30.4</v>
      </c>
      <c r="AS59" s="12">
        <v>26.6</v>
      </c>
      <c r="AT59" s="12">
        <v>25.4</v>
      </c>
      <c r="AU59" s="12">
        <v>28</v>
      </c>
      <c r="AV59" s="14">
        <v>25</v>
      </c>
    </row>
    <row r="60" spans="1:48" ht="16.5" thickBot="1" x14ac:dyDescent="0.3">
      <c r="A60" s="11">
        <v>10</v>
      </c>
      <c r="B60" s="12">
        <v>29.8</v>
      </c>
      <c r="C60" s="12">
        <v>26.2</v>
      </c>
      <c r="D60" s="12">
        <v>2</v>
      </c>
      <c r="E60" s="12">
        <v>18.399999999999999</v>
      </c>
      <c r="F60" s="12">
        <v>22.4</v>
      </c>
      <c r="G60" s="9"/>
      <c r="H60" s="11">
        <v>10</v>
      </c>
      <c r="I60" s="12">
        <v>25</v>
      </c>
      <c r="J60" s="11">
        <v>14</v>
      </c>
      <c r="K60" s="12">
        <v>0</v>
      </c>
      <c r="L60" s="12">
        <v>0</v>
      </c>
      <c r="M60" s="12">
        <v>9.4</v>
      </c>
      <c r="N60" s="9"/>
      <c r="O60" s="11">
        <v>10</v>
      </c>
      <c r="P60" s="12">
        <v>30.6</v>
      </c>
      <c r="Q60" s="12">
        <v>30.2</v>
      </c>
      <c r="R60" s="12">
        <v>23.8</v>
      </c>
      <c r="S60" s="12">
        <v>28.6</v>
      </c>
      <c r="T60" s="12">
        <v>29.6</v>
      </c>
      <c r="U60" s="9"/>
      <c r="V60" s="11">
        <v>10</v>
      </c>
      <c r="W60" s="12">
        <v>1.8</v>
      </c>
      <c r="X60" s="12">
        <v>0</v>
      </c>
      <c r="Y60" s="12">
        <v>0</v>
      </c>
      <c r="Z60" s="12">
        <v>0</v>
      </c>
      <c r="AA60" s="12">
        <v>5.8</v>
      </c>
      <c r="AB60" s="9"/>
      <c r="AC60" s="11">
        <v>10</v>
      </c>
      <c r="AD60" s="12">
        <v>26.6</v>
      </c>
      <c r="AE60" s="12">
        <v>21.6</v>
      </c>
      <c r="AF60" s="12">
        <v>0</v>
      </c>
      <c r="AG60" s="12">
        <v>0</v>
      </c>
      <c r="AH60" s="12">
        <v>11.6</v>
      </c>
      <c r="AI60" s="9"/>
      <c r="AJ60" s="11">
        <v>10</v>
      </c>
      <c r="AK60" s="12">
        <v>30.6</v>
      </c>
      <c r="AL60" s="12">
        <v>30.2</v>
      </c>
      <c r="AM60" s="12">
        <v>19.8</v>
      </c>
      <c r="AN60" s="12">
        <v>23</v>
      </c>
      <c r="AO60" s="12">
        <v>29.8</v>
      </c>
      <c r="AP60" s="9"/>
      <c r="AQ60" s="11">
        <v>10</v>
      </c>
      <c r="AR60" s="12">
        <v>29.2</v>
      </c>
      <c r="AS60" s="12">
        <v>25.8</v>
      </c>
      <c r="AT60" s="12">
        <v>23.8</v>
      </c>
      <c r="AU60" s="12">
        <v>26</v>
      </c>
      <c r="AV60" s="14">
        <v>24.6</v>
      </c>
    </row>
    <row r="61" spans="1:48" ht="16.5" thickBot="1" x14ac:dyDescent="0.3">
      <c r="A61" s="11">
        <v>11</v>
      </c>
      <c r="B61" s="12">
        <v>28.6</v>
      </c>
      <c r="C61" s="12">
        <v>24.4</v>
      </c>
      <c r="D61" s="12">
        <v>1.4</v>
      </c>
      <c r="E61" s="12">
        <v>13.4</v>
      </c>
      <c r="F61" s="12">
        <v>18.399999999999999</v>
      </c>
      <c r="G61" s="9"/>
      <c r="H61" s="11">
        <v>11</v>
      </c>
      <c r="I61" s="12">
        <v>23.8</v>
      </c>
      <c r="J61" s="11">
        <v>13.6</v>
      </c>
      <c r="K61" s="12">
        <v>0</v>
      </c>
      <c r="L61" s="12">
        <v>0</v>
      </c>
      <c r="M61" s="12">
        <v>9.8000000000000007</v>
      </c>
      <c r="N61" s="9"/>
      <c r="O61" s="11">
        <v>11</v>
      </c>
      <c r="P61" s="12">
        <v>30.6</v>
      </c>
      <c r="Q61" s="12">
        <v>30.6</v>
      </c>
      <c r="R61" s="12">
        <v>26.6</v>
      </c>
      <c r="S61" s="12">
        <v>29.4</v>
      </c>
      <c r="T61" s="12">
        <v>30</v>
      </c>
      <c r="U61" s="9"/>
      <c r="V61" s="11">
        <v>11</v>
      </c>
      <c r="W61" s="12">
        <v>0.4</v>
      </c>
      <c r="X61" s="12">
        <v>0</v>
      </c>
      <c r="Y61" s="12">
        <v>0</v>
      </c>
      <c r="Z61" s="12">
        <v>0</v>
      </c>
      <c r="AA61" s="12">
        <v>6.2</v>
      </c>
      <c r="AB61" s="9"/>
      <c r="AC61" s="11">
        <v>11</v>
      </c>
      <c r="AD61" s="12">
        <v>25</v>
      </c>
      <c r="AE61" s="12">
        <v>18.399999999999999</v>
      </c>
      <c r="AF61" s="12">
        <v>0</v>
      </c>
      <c r="AG61" s="12">
        <v>0</v>
      </c>
      <c r="AH61" s="12">
        <v>10.8</v>
      </c>
      <c r="AI61" s="9"/>
      <c r="AJ61" s="11">
        <v>11</v>
      </c>
      <c r="AK61" s="12">
        <v>30.6</v>
      </c>
      <c r="AL61" s="12">
        <v>29.8</v>
      </c>
      <c r="AM61" s="12">
        <v>21.2</v>
      </c>
      <c r="AN61" s="12">
        <v>25.2</v>
      </c>
      <c r="AO61" s="12">
        <v>29.6</v>
      </c>
      <c r="AP61" s="9"/>
      <c r="AQ61" s="11">
        <v>11</v>
      </c>
      <c r="AR61" s="12">
        <v>28.6</v>
      </c>
      <c r="AS61" s="12">
        <v>27</v>
      </c>
      <c r="AT61" s="12">
        <v>25.8</v>
      </c>
      <c r="AU61" s="12">
        <v>27.2</v>
      </c>
      <c r="AV61" s="14">
        <v>25.8</v>
      </c>
    </row>
    <row r="62" spans="1:48" ht="16.5" thickBot="1" x14ac:dyDescent="0.3">
      <c r="A62" s="11">
        <v>12</v>
      </c>
      <c r="B62" s="12">
        <v>28</v>
      </c>
      <c r="C62" s="12">
        <v>23.8</v>
      </c>
      <c r="D62" s="12">
        <v>3</v>
      </c>
      <c r="E62" s="12">
        <v>14.8</v>
      </c>
      <c r="F62" s="12">
        <v>17.8</v>
      </c>
      <c r="G62" s="9"/>
      <c r="H62" s="11">
        <v>12</v>
      </c>
      <c r="I62" s="12">
        <v>22.6</v>
      </c>
      <c r="J62" s="11">
        <v>10.199999999999999</v>
      </c>
      <c r="K62" s="12">
        <v>0</v>
      </c>
      <c r="L62" s="12">
        <v>0.2</v>
      </c>
      <c r="M62" s="12">
        <v>9.8000000000000007</v>
      </c>
      <c r="N62" s="9"/>
      <c r="O62" s="11">
        <v>12</v>
      </c>
      <c r="P62" s="12">
        <v>30.6</v>
      </c>
      <c r="Q62" s="12">
        <v>29.4</v>
      </c>
      <c r="R62" s="12">
        <v>22.8</v>
      </c>
      <c r="S62" s="12">
        <v>25.2</v>
      </c>
      <c r="T62" s="12">
        <v>27.2</v>
      </c>
      <c r="U62" s="9"/>
      <c r="V62" s="11">
        <v>12</v>
      </c>
      <c r="W62" s="12">
        <v>1.8</v>
      </c>
      <c r="X62" s="12">
        <v>0.6</v>
      </c>
      <c r="Y62" s="12">
        <v>0</v>
      </c>
      <c r="Z62" s="12">
        <v>0.6</v>
      </c>
      <c r="AA62" s="12">
        <v>4.2</v>
      </c>
      <c r="AB62" s="9"/>
      <c r="AC62" s="11">
        <v>12</v>
      </c>
      <c r="AD62" s="12">
        <v>25.2</v>
      </c>
      <c r="AE62" s="12">
        <v>18.8</v>
      </c>
      <c r="AF62" s="12">
        <v>0</v>
      </c>
      <c r="AG62" s="12">
        <v>0.6</v>
      </c>
      <c r="AH62" s="12">
        <v>10.199999999999999</v>
      </c>
      <c r="AI62" s="9"/>
      <c r="AJ62" s="11">
        <v>12</v>
      </c>
      <c r="AK62" s="12">
        <v>30.6</v>
      </c>
      <c r="AL62" s="12">
        <v>29.8</v>
      </c>
      <c r="AM62" s="12">
        <v>17.600000000000001</v>
      </c>
      <c r="AN62" s="12">
        <v>23.6</v>
      </c>
      <c r="AO62" s="12">
        <v>28.6</v>
      </c>
      <c r="AP62" s="9"/>
      <c r="AQ62" s="11">
        <v>12</v>
      </c>
      <c r="AR62" s="12">
        <v>26.4</v>
      </c>
      <c r="AS62" s="12">
        <v>21.8</v>
      </c>
      <c r="AT62" s="12">
        <v>20.8</v>
      </c>
      <c r="AU62" s="12">
        <v>23.4</v>
      </c>
      <c r="AV62" s="14">
        <v>20.6</v>
      </c>
    </row>
    <row r="63" spans="1:48" ht="16.5" thickBot="1" x14ac:dyDescent="0.3">
      <c r="A63" s="11">
        <v>13</v>
      </c>
      <c r="B63" s="12">
        <v>29</v>
      </c>
      <c r="C63" s="12">
        <v>23.2</v>
      </c>
      <c r="D63" s="12">
        <v>2</v>
      </c>
      <c r="E63" s="12">
        <v>13.4</v>
      </c>
      <c r="F63" s="12">
        <v>17.2</v>
      </c>
      <c r="G63" s="9"/>
      <c r="H63" s="11">
        <v>13</v>
      </c>
      <c r="I63" s="12">
        <v>19.600000000000001</v>
      </c>
      <c r="J63" s="11">
        <v>8.4</v>
      </c>
      <c r="K63" s="12">
        <v>0</v>
      </c>
      <c r="L63" s="12">
        <v>0.2</v>
      </c>
      <c r="M63" s="12">
        <v>8.1999999999999993</v>
      </c>
      <c r="N63" s="9"/>
      <c r="O63" s="11">
        <v>13</v>
      </c>
      <c r="P63" s="12">
        <v>30.6</v>
      </c>
      <c r="Q63" s="12">
        <v>30.2</v>
      </c>
      <c r="R63" s="12">
        <v>26</v>
      </c>
      <c r="S63" s="12">
        <v>28.6</v>
      </c>
      <c r="T63" s="12">
        <v>29</v>
      </c>
      <c r="U63" s="9"/>
      <c r="V63" s="11">
        <v>13</v>
      </c>
      <c r="W63" s="12">
        <v>2</v>
      </c>
      <c r="X63" s="12">
        <v>0.6</v>
      </c>
      <c r="Y63" s="12">
        <v>0</v>
      </c>
      <c r="Z63" s="12">
        <v>0.6</v>
      </c>
      <c r="AA63" s="12">
        <v>6.8</v>
      </c>
      <c r="AB63" s="9"/>
      <c r="AC63" s="11">
        <v>13</v>
      </c>
      <c r="AD63" s="12">
        <v>23</v>
      </c>
      <c r="AE63" s="12">
        <v>14.8</v>
      </c>
      <c r="AF63" s="12">
        <v>1</v>
      </c>
      <c r="AG63" s="12">
        <v>0.6</v>
      </c>
      <c r="AH63" s="12">
        <v>11.2</v>
      </c>
      <c r="AI63" s="9"/>
      <c r="AJ63" s="11">
        <v>13</v>
      </c>
      <c r="AK63" s="12">
        <v>30.6</v>
      </c>
      <c r="AL63" s="12">
        <v>29.6</v>
      </c>
      <c r="AM63" s="12">
        <v>16.600000000000001</v>
      </c>
      <c r="AN63" s="12">
        <v>22.4</v>
      </c>
      <c r="AO63" s="12">
        <v>28</v>
      </c>
      <c r="AP63" s="9"/>
      <c r="AQ63" s="11">
        <v>13</v>
      </c>
      <c r="AR63" s="12">
        <v>28.2</v>
      </c>
      <c r="AS63" s="12">
        <v>25.2</v>
      </c>
      <c r="AT63" s="12">
        <v>25.4</v>
      </c>
      <c r="AU63" s="12">
        <v>25.6</v>
      </c>
      <c r="AV63" s="14">
        <v>24</v>
      </c>
    </row>
    <row r="64" spans="1:48" ht="16.5" thickBot="1" x14ac:dyDescent="0.3">
      <c r="A64" s="11">
        <v>14</v>
      </c>
      <c r="B64" s="12">
        <v>29</v>
      </c>
      <c r="C64" s="12">
        <v>24.8</v>
      </c>
      <c r="D64" s="12">
        <v>3.2</v>
      </c>
      <c r="E64" s="12">
        <v>14.4</v>
      </c>
      <c r="F64" s="12">
        <v>20.399999999999999</v>
      </c>
      <c r="G64" s="9"/>
      <c r="H64" s="11">
        <v>14</v>
      </c>
      <c r="I64" s="12">
        <v>22.6</v>
      </c>
      <c r="J64" s="11">
        <v>14</v>
      </c>
      <c r="K64" s="12">
        <v>0</v>
      </c>
      <c r="L64" s="12">
        <v>0</v>
      </c>
      <c r="M64" s="12">
        <v>10</v>
      </c>
      <c r="N64" s="9"/>
      <c r="O64" s="11">
        <v>14</v>
      </c>
      <c r="P64" s="12">
        <v>30.6</v>
      </c>
      <c r="Q64" s="12">
        <v>29.8</v>
      </c>
      <c r="R64" s="12">
        <v>26.6</v>
      </c>
      <c r="S64" s="12">
        <v>28.4</v>
      </c>
      <c r="T64" s="12">
        <v>28.6</v>
      </c>
      <c r="U64" s="9"/>
      <c r="V64" s="11">
        <v>14</v>
      </c>
      <c r="W64" s="12">
        <v>0.2</v>
      </c>
      <c r="X64" s="12">
        <v>0</v>
      </c>
      <c r="Y64" s="12">
        <v>0</v>
      </c>
      <c r="Z64" s="12">
        <v>0</v>
      </c>
      <c r="AA64" s="12">
        <v>5.6</v>
      </c>
      <c r="AB64" s="9"/>
      <c r="AC64" s="11">
        <v>14</v>
      </c>
      <c r="AD64" s="12">
        <v>25</v>
      </c>
      <c r="AE64" s="12">
        <v>19.600000000000001</v>
      </c>
      <c r="AF64" s="12">
        <v>0.2</v>
      </c>
      <c r="AG64" s="12">
        <v>0</v>
      </c>
      <c r="AH64" s="12">
        <v>12.2</v>
      </c>
      <c r="AI64" s="9"/>
      <c r="AJ64" s="11">
        <v>14</v>
      </c>
      <c r="AK64" s="12">
        <v>30.6</v>
      </c>
      <c r="AL64" s="12">
        <v>29.4</v>
      </c>
      <c r="AM64" s="12">
        <v>20.399999999999999</v>
      </c>
      <c r="AN64" s="12">
        <v>26</v>
      </c>
      <c r="AO64" s="12">
        <v>28</v>
      </c>
      <c r="AP64" s="9"/>
      <c r="AQ64" s="11">
        <v>14</v>
      </c>
      <c r="AR64" s="12">
        <v>28</v>
      </c>
      <c r="AS64" s="12">
        <v>25.8</v>
      </c>
      <c r="AT64" s="12">
        <v>25.4</v>
      </c>
      <c r="AU64" s="12">
        <v>26.6</v>
      </c>
      <c r="AV64" s="14">
        <v>25.2</v>
      </c>
    </row>
    <row r="65" spans="1:48" ht="16.5" thickBot="1" x14ac:dyDescent="0.3">
      <c r="A65" s="11">
        <v>15</v>
      </c>
      <c r="B65" s="12">
        <v>29</v>
      </c>
      <c r="C65" s="12">
        <v>26.8</v>
      </c>
      <c r="D65" s="12">
        <v>2.8</v>
      </c>
      <c r="E65" s="12">
        <v>17.8</v>
      </c>
      <c r="F65" s="12">
        <v>20.2</v>
      </c>
      <c r="G65" s="9"/>
      <c r="H65" s="11">
        <v>15</v>
      </c>
      <c r="I65" s="12">
        <v>25</v>
      </c>
      <c r="J65" s="11">
        <v>12.4</v>
      </c>
      <c r="K65" s="12">
        <v>0</v>
      </c>
      <c r="L65" s="12">
        <v>0.2</v>
      </c>
      <c r="M65" s="12">
        <v>8</v>
      </c>
      <c r="N65" s="9"/>
      <c r="O65" s="11">
        <v>15</v>
      </c>
      <c r="P65" s="12">
        <v>30.6</v>
      </c>
      <c r="Q65" s="12">
        <v>30.4</v>
      </c>
      <c r="R65" s="12">
        <v>25.4</v>
      </c>
      <c r="S65" s="12">
        <v>27.8</v>
      </c>
      <c r="T65" s="12">
        <v>29</v>
      </c>
      <c r="U65" s="9"/>
      <c r="V65" s="11">
        <v>15</v>
      </c>
      <c r="W65" s="12">
        <v>3</v>
      </c>
      <c r="X65" s="12">
        <v>0.8</v>
      </c>
      <c r="Y65" s="12">
        <v>0</v>
      </c>
      <c r="Z65" s="12">
        <v>0.8</v>
      </c>
      <c r="AA65" s="12">
        <v>7</v>
      </c>
      <c r="AB65" s="9"/>
      <c r="AC65" s="11">
        <v>15</v>
      </c>
      <c r="AD65" s="12">
        <v>26.6</v>
      </c>
      <c r="AE65" s="12">
        <v>21.8</v>
      </c>
      <c r="AF65" s="12">
        <v>0.8</v>
      </c>
      <c r="AG65" s="12">
        <v>0.8</v>
      </c>
      <c r="AH65" s="12">
        <v>12.2</v>
      </c>
      <c r="AI65" s="9"/>
      <c r="AJ65" s="11">
        <v>15</v>
      </c>
      <c r="AK65" s="12">
        <v>30.6</v>
      </c>
      <c r="AL65" s="12">
        <v>30</v>
      </c>
      <c r="AM65" s="12">
        <v>15.6</v>
      </c>
      <c r="AN65" s="12">
        <v>24.6</v>
      </c>
      <c r="AO65" s="12">
        <v>29</v>
      </c>
      <c r="AP65" s="9"/>
      <c r="AQ65" s="11">
        <v>15</v>
      </c>
      <c r="AR65" s="12">
        <v>29.4</v>
      </c>
      <c r="AS65" s="12">
        <v>25.4</v>
      </c>
      <c r="AT65" s="12">
        <v>25.2</v>
      </c>
      <c r="AU65" s="12">
        <v>25.6</v>
      </c>
      <c r="AV65" s="14">
        <v>25.2</v>
      </c>
    </row>
    <row r="66" spans="1:48" ht="16.5" thickBot="1" x14ac:dyDescent="0.3">
      <c r="A66" s="11">
        <v>16</v>
      </c>
      <c r="B66" s="12">
        <v>28.8</v>
      </c>
      <c r="C66" s="12">
        <v>27.6</v>
      </c>
      <c r="D66" s="12">
        <v>5.2</v>
      </c>
      <c r="E66" s="12">
        <v>21.4</v>
      </c>
      <c r="F66" s="12">
        <v>23.6</v>
      </c>
      <c r="G66" s="9"/>
      <c r="H66" s="11">
        <v>16</v>
      </c>
      <c r="I66" s="12">
        <v>24.6</v>
      </c>
      <c r="J66" s="11">
        <v>13.4</v>
      </c>
      <c r="K66" s="12">
        <v>0</v>
      </c>
      <c r="L66" s="12">
        <v>0.4</v>
      </c>
      <c r="M66" s="12">
        <v>9.6</v>
      </c>
      <c r="N66" s="9"/>
      <c r="O66" s="11">
        <v>16</v>
      </c>
      <c r="P66" s="12">
        <v>30.6</v>
      </c>
      <c r="Q66" s="12">
        <v>30.2</v>
      </c>
      <c r="R66" s="12">
        <v>25.4</v>
      </c>
      <c r="S66" s="12">
        <v>27</v>
      </c>
      <c r="T66" s="12">
        <v>28.8</v>
      </c>
      <c r="U66" s="9"/>
      <c r="V66" s="11">
        <v>16</v>
      </c>
      <c r="W66" s="12">
        <v>0.8</v>
      </c>
      <c r="X66" s="12">
        <v>0</v>
      </c>
      <c r="Y66" s="12">
        <v>0</v>
      </c>
      <c r="Z66" s="12">
        <v>0.2</v>
      </c>
      <c r="AA66" s="12">
        <v>5</v>
      </c>
      <c r="AB66" s="9"/>
      <c r="AC66" s="11">
        <v>16</v>
      </c>
      <c r="AD66" s="12">
        <v>27.2</v>
      </c>
      <c r="AE66" s="12">
        <v>23.6</v>
      </c>
      <c r="AF66" s="12">
        <v>1.4</v>
      </c>
      <c r="AG66" s="12">
        <v>0.2</v>
      </c>
      <c r="AH66" s="12">
        <v>14.8</v>
      </c>
      <c r="AI66" s="9"/>
      <c r="AJ66" s="11">
        <v>16</v>
      </c>
      <c r="AK66" s="12">
        <v>30.6</v>
      </c>
      <c r="AL66" s="12">
        <v>30.4</v>
      </c>
      <c r="AM66" s="12">
        <v>20.8</v>
      </c>
      <c r="AN66" s="12">
        <v>26.8</v>
      </c>
      <c r="AO66" s="12">
        <v>29.8</v>
      </c>
      <c r="AP66" s="9"/>
      <c r="AQ66" s="11">
        <v>16</v>
      </c>
      <c r="AR66" s="12">
        <v>28.8</v>
      </c>
      <c r="AS66" s="12">
        <v>26.6</v>
      </c>
      <c r="AT66" s="12">
        <v>26</v>
      </c>
      <c r="AU66" s="12">
        <v>26.4</v>
      </c>
      <c r="AV66" s="14">
        <v>25.8</v>
      </c>
    </row>
    <row r="67" spans="1:48" ht="16.5" thickBot="1" x14ac:dyDescent="0.3">
      <c r="A67" s="11">
        <v>17</v>
      </c>
      <c r="B67" s="12">
        <v>30.6</v>
      </c>
      <c r="C67" s="12">
        <v>27.6</v>
      </c>
      <c r="D67" s="12">
        <v>6.4</v>
      </c>
      <c r="E67" s="12">
        <v>18.2</v>
      </c>
      <c r="F67" s="12">
        <v>20.399999999999999</v>
      </c>
      <c r="G67" s="9"/>
      <c r="H67" s="11">
        <v>17</v>
      </c>
      <c r="I67" s="12">
        <v>25.8</v>
      </c>
      <c r="J67" s="11">
        <v>17.600000000000001</v>
      </c>
      <c r="K67" s="12">
        <v>0</v>
      </c>
      <c r="L67" s="12">
        <v>2.6</v>
      </c>
      <c r="M67" s="12">
        <v>13.2</v>
      </c>
      <c r="N67" s="9"/>
      <c r="O67" s="11">
        <v>17</v>
      </c>
      <c r="P67" s="12">
        <v>30.6</v>
      </c>
      <c r="Q67" s="12">
        <v>30.6</v>
      </c>
      <c r="R67" s="12">
        <v>28.2</v>
      </c>
      <c r="S67" s="12">
        <v>29.8</v>
      </c>
      <c r="T67" s="12">
        <v>30.6</v>
      </c>
      <c r="U67" s="9"/>
      <c r="V67" s="11">
        <v>17</v>
      </c>
      <c r="W67" s="12">
        <v>2.2000000000000002</v>
      </c>
      <c r="X67" s="12">
        <v>0.4</v>
      </c>
      <c r="Y67" s="12">
        <v>0</v>
      </c>
      <c r="Z67" s="12">
        <v>0.2</v>
      </c>
      <c r="AA67" s="12">
        <v>4.8</v>
      </c>
      <c r="AB67" s="9"/>
      <c r="AC67" s="11">
        <v>17</v>
      </c>
      <c r="AD67" s="12">
        <v>27.4</v>
      </c>
      <c r="AE67" s="12">
        <v>23.8</v>
      </c>
      <c r="AF67" s="12">
        <v>2</v>
      </c>
      <c r="AG67" s="12">
        <v>0.2</v>
      </c>
      <c r="AH67" s="12">
        <v>17.600000000000001</v>
      </c>
      <c r="AI67" s="9"/>
      <c r="AJ67" s="11">
        <v>17</v>
      </c>
      <c r="AK67" s="12">
        <v>30.6</v>
      </c>
      <c r="AL67" s="12">
        <v>30.6</v>
      </c>
      <c r="AM67" s="12">
        <v>22.6</v>
      </c>
      <c r="AN67" s="12">
        <v>28.2</v>
      </c>
      <c r="AO67" s="12">
        <v>30.6</v>
      </c>
      <c r="AP67" s="9"/>
      <c r="AQ67" s="11">
        <v>17</v>
      </c>
      <c r="AR67" s="12">
        <v>30.2</v>
      </c>
      <c r="AS67" s="12">
        <v>28.8</v>
      </c>
      <c r="AT67" s="12">
        <v>27.8</v>
      </c>
      <c r="AU67" s="12">
        <v>28.4</v>
      </c>
      <c r="AV67" s="14">
        <v>27.4</v>
      </c>
    </row>
    <row r="68" spans="1:48" ht="16.5" thickBot="1" x14ac:dyDescent="0.3">
      <c r="A68" s="11">
        <v>18</v>
      </c>
      <c r="B68" s="12">
        <v>30</v>
      </c>
      <c r="C68" s="12">
        <v>27.8</v>
      </c>
      <c r="D68" s="12">
        <v>3.8</v>
      </c>
      <c r="E68" s="12">
        <v>17.399999999999999</v>
      </c>
      <c r="F68" s="12">
        <v>21.8</v>
      </c>
      <c r="G68" s="9"/>
      <c r="H68" s="11">
        <v>18</v>
      </c>
      <c r="I68" s="12">
        <v>25</v>
      </c>
      <c r="J68" s="11">
        <v>9.4</v>
      </c>
      <c r="K68" s="12">
        <v>0</v>
      </c>
      <c r="L68" s="12">
        <v>0</v>
      </c>
      <c r="M68" s="12">
        <v>8.4</v>
      </c>
      <c r="N68" s="9"/>
      <c r="O68" s="11">
        <v>18</v>
      </c>
      <c r="P68" s="12">
        <v>30.6</v>
      </c>
      <c r="Q68" s="12">
        <v>29.8</v>
      </c>
      <c r="R68" s="12">
        <v>26.6</v>
      </c>
      <c r="S68" s="12">
        <v>27.8</v>
      </c>
      <c r="T68" s="12">
        <v>28.2</v>
      </c>
      <c r="U68" s="9"/>
      <c r="V68" s="11">
        <v>18</v>
      </c>
      <c r="W68" s="12">
        <v>0.8</v>
      </c>
      <c r="X68" s="12">
        <v>0.2</v>
      </c>
      <c r="Y68" s="12">
        <v>0</v>
      </c>
      <c r="Z68" s="12">
        <v>0</v>
      </c>
      <c r="AA68" s="12">
        <v>4.8</v>
      </c>
      <c r="AB68" s="9"/>
      <c r="AC68" s="11">
        <v>18</v>
      </c>
      <c r="AD68" s="12">
        <v>28</v>
      </c>
      <c r="AE68" s="12">
        <v>23.8</v>
      </c>
      <c r="AF68" s="12">
        <v>0</v>
      </c>
      <c r="AG68" s="12">
        <v>0</v>
      </c>
      <c r="AH68" s="12">
        <v>15.2</v>
      </c>
      <c r="AI68" s="9"/>
      <c r="AJ68" s="11">
        <v>18</v>
      </c>
      <c r="AK68" s="12">
        <v>30.6</v>
      </c>
      <c r="AL68" s="12">
        <v>30.2</v>
      </c>
      <c r="AM68" s="12">
        <v>20.8</v>
      </c>
      <c r="AN68" s="12">
        <v>25.4</v>
      </c>
      <c r="AO68" s="12">
        <v>29.8</v>
      </c>
      <c r="AP68" s="9"/>
      <c r="AQ68" s="11">
        <v>18</v>
      </c>
      <c r="AR68" s="12">
        <v>28.4</v>
      </c>
      <c r="AS68" s="12">
        <v>26.8</v>
      </c>
      <c r="AT68" s="12">
        <v>26.6</v>
      </c>
      <c r="AU68" s="12">
        <v>26</v>
      </c>
      <c r="AV68" s="14">
        <v>25</v>
      </c>
    </row>
    <row r="69" spans="1:48" ht="16.5" thickBot="1" x14ac:dyDescent="0.3">
      <c r="A69" s="11">
        <v>19</v>
      </c>
      <c r="B69" s="12">
        <v>29.6</v>
      </c>
      <c r="C69" s="12">
        <v>27.2</v>
      </c>
      <c r="D69" s="12">
        <v>9.4</v>
      </c>
      <c r="E69" s="12">
        <v>17.399999999999999</v>
      </c>
      <c r="F69" s="12">
        <v>21.6</v>
      </c>
      <c r="G69" s="9"/>
      <c r="H69" s="11">
        <v>19</v>
      </c>
      <c r="I69" s="12">
        <v>24.2</v>
      </c>
      <c r="J69" s="11">
        <v>18</v>
      </c>
      <c r="K69" s="12">
        <v>1.2</v>
      </c>
      <c r="L69" s="12">
        <v>3.4</v>
      </c>
      <c r="M69" s="12">
        <v>16</v>
      </c>
      <c r="N69" s="9"/>
      <c r="O69" s="11">
        <v>19</v>
      </c>
      <c r="P69" s="12">
        <v>30.6</v>
      </c>
      <c r="Q69" s="12">
        <v>30.6</v>
      </c>
      <c r="R69" s="12">
        <v>28.4</v>
      </c>
      <c r="S69" s="12">
        <v>29</v>
      </c>
      <c r="T69" s="12">
        <v>29.4</v>
      </c>
      <c r="U69" s="9"/>
      <c r="V69" s="11">
        <v>19</v>
      </c>
      <c r="W69" s="12">
        <v>3</v>
      </c>
      <c r="X69" s="12">
        <v>1.2</v>
      </c>
      <c r="Y69" s="12">
        <v>0.2</v>
      </c>
      <c r="Z69" s="12">
        <v>2</v>
      </c>
      <c r="AA69" s="12">
        <v>4.8</v>
      </c>
      <c r="AB69" s="9"/>
      <c r="AC69" s="11">
        <v>19</v>
      </c>
      <c r="AD69" s="12">
        <v>26.6</v>
      </c>
      <c r="AE69" s="12">
        <v>22.8</v>
      </c>
      <c r="AF69" s="12">
        <v>4</v>
      </c>
      <c r="AG69" s="12">
        <v>2</v>
      </c>
      <c r="AH69" s="12">
        <v>19</v>
      </c>
      <c r="AI69" s="9"/>
      <c r="AJ69" s="11">
        <v>19</v>
      </c>
      <c r="AK69" s="12">
        <v>30.6</v>
      </c>
      <c r="AL69" s="12">
        <v>30.6</v>
      </c>
      <c r="AM69" s="12">
        <v>25.4</v>
      </c>
      <c r="AN69" s="12">
        <v>28</v>
      </c>
      <c r="AO69" s="12">
        <v>30.4</v>
      </c>
      <c r="AP69" s="9"/>
      <c r="AQ69" s="11">
        <v>19</v>
      </c>
      <c r="AR69" s="12">
        <v>29.2</v>
      </c>
      <c r="AS69" s="12">
        <v>27.6</v>
      </c>
      <c r="AT69" s="12">
        <v>27.6</v>
      </c>
      <c r="AU69" s="12">
        <v>27.8</v>
      </c>
      <c r="AV69" s="14">
        <v>26.4</v>
      </c>
    </row>
    <row r="70" spans="1:48" ht="16.5" thickBot="1" x14ac:dyDescent="0.3">
      <c r="A70" s="11">
        <v>20</v>
      </c>
      <c r="B70" s="12">
        <v>30.6</v>
      </c>
      <c r="C70" s="12">
        <v>28.2</v>
      </c>
      <c r="D70" s="12">
        <v>6</v>
      </c>
      <c r="E70" s="12">
        <v>21.6</v>
      </c>
      <c r="F70" s="12">
        <v>23.8</v>
      </c>
      <c r="G70" s="9"/>
      <c r="H70" s="11">
        <v>20</v>
      </c>
      <c r="I70" s="12">
        <v>27.4</v>
      </c>
      <c r="J70" s="11">
        <v>16.2</v>
      </c>
      <c r="K70" s="12">
        <v>0</v>
      </c>
      <c r="L70" s="12">
        <v>2.2000000000000002</v>
      </c>
      <c r="M70" s="12">
        <v>10.8</v>
      </c>
      <c r="N70" s="9"/>
      <c r="O70" s="11">
        <v>20</v>
      </c>
      <c r="P70" s="12">
        <v>30.6</v>
      </c>
      <c r="Q70" s="12">
        <v>30.6</v>
      </c>
      <c r="R70" s="12">
        <v>27.8</v>
      </c>
      <c r="S70" s="12">
        <v>29.6</v>
      </c>
      <c r="T70" s="12">
        <v>30.4</v>
      </c>
      <c r="U70" s="9"/>
      <c r="V70" s="11">
        <v>20</v>
      </c>
      <c r="W70" s="12">
        <v>4.5999999999999996</v>
      </c>
      <c r="X70" s="12">
        <v>1.4</v>
      </c>
      <c r="Y70" s="12">
        <v>0.2</v>
      </c>
      <c r="Z70" s="12">
        <v>3.2</v>
      </c>
      <c r="AA70" s="12">
        <v>7</v>
      </c>
      <c r="AB70" s="9"/>
      <c r="AC70" s="11">
        <v>20</v>
      </c>
      <c r="AD70" s="12">
        <v>29.2</v>
      </c>
      <c r="AE70" s="12">
        <v>24.8</v>
      </c>
      <c r="AF70" s="12">
        <v>3</v>
      </c>
      <c r="AG70" s="12">
        <v>3.2</v>
      </c>
      <c r="AH70" s="12">
        <v>19</v>
      </c>
      <c r="AI70" s="9"/>
      <c r="AJ70" s="11">
        <v>20</v>
      </c>
      <c r="AK70" s="12">
        <v>30.6</v>
      </c>
      <c r="AL70" s="12">
        <v>30.6</v>
      </c>
      <c r="AM70" s="12">
        <v>24.2</v>
      </c>
      <c r="AN70" s="12">
        <v>27.4</v>
      </c>
      <c r="AO70" s="12">
        <v>30.4</v>
      </c>
      <c r="AP70" s="9"/>
      <c r="AQ70" s="11">
        <v>20</v>
      </c>
      <c r="AR70" s="12">
        <v>30.6</v>
      </c>
      <c r="AS70" s="12">
        <v>28.4</v>
      </c>
      <c r="AT70" s="12">
        <v>27.4</v>
      </c>
      <c r="AU70" s="12">
        <v>28.6</v>
      </c>
      <c r="AV70" s="14">
        <v>26.4</v>
      </c>
    </row>
    <row r="71" spans="1:48" ht="16.5" thickBot="1" x14ac:dyDescent="0.3">
      <c r="A71" s="11">
        <v>21</v>
      </c>
      <c r="B71" s="12">
        <v>29.6</v>
      </c>
      <c r="C71" s="12">
        <v>26.8</v>
      </c>
      <c r="D71" s="12">
        <v>6.4</v>
      </c>
      <c r="E71" s="12">
        <v>20.6</v>
      </c>
      <c r="F71" s="12">
        <v>22.4</v>
      </c>
      <c r="G71" s="9"/>
      <c r="H71" s="11">
        <v>21</v>
      </c>
      <c r="I71" s="12">
        <v>24.8</v>
      </c>
      <c r="J71" s="11">
        <v>17.399999999999999</v>
      </c>
      <c r="K71" s="12">
        <v>0.4</v>
      </c>
      <c r="L71" s="12">
        <v>3</v>
      </c>
      <c r="M71" s="12">
        <v>16.399999999999999</v>
      </c>
      <c r="N71" s="9"/>
      <c r="O71" s="11">
        <v>21</v>
      </c>
      <c r="P71" s="12">
        <v>30.6</v>
      </c>
      <c r="Q71" s="12">
        <v>30.6</v>
      </c>
      <c r="R71" s="12">
        <v>28.2</v>
      </c>
      <c r="S71" s="12">
        <v>29.6</v>
      </c>
      <c r="T71" s="12">
        <v>30.6</v>
      </c>
      <c r="U71" s="9"/>
      <c r="V71" s="11">
        <v>21</v>
      </c>
      <c r="W71" s="12">
        <v>4.4000000000000004</v>
      </c>
      <c r="X71" s="12">
        <v>2</v>
      </c>
      <c r="Y71" s="12">
        <v>0</v>
      </c>
      <c r="Z71" s="12">
        <v>1.2</v>
      </c>
      <c r="AA71" s="12">
        <v>6.4</v>
      </c>
      <c r="AB71" s="9"/>
      <c r="AC71" s="11">
        <v>21</v>
      </c>
      <c r="AD71" s="12">
        <v>27.6</v>
      </c>
      <c r="AE71" s="12">
        <v>23.6</v>
      </c>
      <c r="AF71" s="12">
        <v>5.2</v>
      </c>
      <c r="AG71" s="12">
        <v>1.2</v>
      </c>
      <c r="AH71" s="12">
        <v>20.6</v>
      </c>
      <c r="AI71" s="9"/>
      <c r="AJ71" s="11">
        <v>21</v>
      </c>
      <c r="AK71" s="12">
        <v>30.6</v>
      </c>
      <c r="AL71" s="12">
        <v>30.6</v>
      </c>
      <c r="AM71" s="12">
        <v>18.8</v>
      </c>
      <c r="AN71" s="12">
        <v>26.6</v>
      </c>
      <c r="AO71" s="12">
        <v>30</v>
      </c>
      <c r="AP71" s="9"/>
      <c r="AQ71" s="11">
        <v>21</v>
      </c>
      <c r="AR71" s="12">
        <v>30.6</v>
      </c>
      <c r="AS71" s="12">
        <v>28.2</v>
      </c>
      <c r="AT71" s="12">
        <v>27.8</v>
      </c>
      <c r="AU71" s="12">
        <v>28.4</v>
      </c>
      <c r="AV71" s="14">
        <v>26.8</v>
      </c>
    </row>
    <row r="72" spans="1:48" ht="16.5" thickBot="1" x14ac:dyDescent="0.3">
      <c r="A72" s="11">
        <v>22</v>
      </c>
      <c r="B72" s="12">
        <v>29.8</v>
      </c>
      <c r="C72" s="12">
        <v>26.2</v>
      </c>
      <c r="D72" s="12">
        <v>10.4</v>
      </c>
      <c r="E72" s="12">
        <v>20</v>
      </c>
      <c r="F72" s="12">
        <v>22.6</v>
      </c>
      <c r="G72" s="9"/>
      <c r="H72" s="11">
        <v>22</v>
      </c>
      <c r="I72" s="12">
        <v>25.8</v>
      </c>
      <c r="J72" s="11">
        <v>20.2</v>
      </c>
      <c r="K72" s="12">
        <v>0</v>
      </c>
      <c r="L72" s="12">
        <v>2.6</v>
      </c>
      <c r="M72" s="12">
        <v>14.8</v>
      </c>
      <c r="N72" s="9"/>
      <c r="O72" s="11">
        <v>22</v>
      </c>
      <c r="P72" s="12">
        <v>30.6</v>
      </c>
      <c r="Q72" s="12">
        <v>30.6</v>
      </c>
      <c r="R72" s="12">
        <v>27.6</v>
      </c>
      <c r="S72" s="12">
        <v>30</v>
      </c>
      <c r="T72" s="12">
        <v>30.6</v>
      </c>
      <c r="U72" s="9"/>
      <c r="V72" s="11">
        <v>22</v>
      </c>
      <c r="W72" s="12">
        <v>6.2</v>
      </c>
      <c r="X72" s="12">
        <v>1</v>
      </c>
      <c r="Y72" s="12">
        <v>0</v>
      </c>
      <c r="Z72" s="12">
        <v>3.4</v>
      </c>
      <c r="AA72" s="12">
        <v>6.2</v>
      </c>
      <c r="AB72" s="9"/>
      <c r="AC72" s="11">
        <v>22</v>
      </c>
      <c r="AD72" s="12">
        <v>26.8</v>
      </c>
      <c r="AE72" s="12">
        <v>24.8</v>
      </c>
      <c r="AF72" s="12">
        <v>4.2</v>
      </c>
      <c r="AG72" s="12">
        <v>3.4</v>
      </c>
      <c r="AH72" s="12">
        <v>19.600000000000001</v>
      </c>
      <c r="AI72" s="9"/>
      <c r="AJ72" s="11">
        <v>22</v>
      </c>
      <c r="AK72" s="12">
        <v>30.6</v>
      </c>
      <c r="AL72" s="12">
        <v>30.6</v>
      </c>
      <c r="AM72" s="12">
        <v>22</v>
      </c>
      <c r="AN72" s="12">
        <v>26</v>
      </c>
      <c r="AO72" s="12">
        <v>30.2</v>
      </c>
      <c r="AP72" s="9"/>
      <c r="AQ72" s="11">
        <v>22</v>
      </c>
      <c r="AR72" s="12">
        <v>30.4</v>
      </c>
      <c r="AS72" s="12">
        <v>28.6</v>
      </c>
      <c r="AT72" s="12">
        <v>26</v>
      </c>
      <c r="AU72" s="12">
        <v>29.6</v>
      </c>
      <c r="AV72" s="14">
        <v>26.2</v>
      </c>
    </row>
    <row r="73" spans="1:48" ht="16.5" thickBot="1" x14ac:dyDescent="0.3">
      <c r="A73" s="11">
        <v>23</v>
      </c>
      <c r="B73" s="12">
        <v>29.6</v>
      </c>
      <c r="C73" s="12">
        <v>27</v>
      </c>
      <c r="D73" s="12">
        <v>10</v>
      </c>
      <c r="E73" s="12">
        <v>20.399999999999999</v>
      </c>
      <c r="F73" s="12">
        <v>22</v>
      </c>
      <c r="G73" s="9"/>
      <c r="H73" s="11">
        <v>23</v>
      </c>
      <c r="I73" s="12">
        <v>24</v>
      </c>
      <c r="J73" s="11">
        <v>13.8</v>
      </c>
      <c r="K73" s="12">
        <v>0</v>
      </c>
      <c r="L73" s="12">
        <v>1.6</v>
      </c>
      <c r="M73" s="12">
        <v>11.8</v>
      </c>
      <c r="N73" s="9"/>
      <c r="O73" s="11">
        <v>23</v>
      </c>
      <c r="P73" s="12">
        <v>30.6</v>
      </c>
      <c r="Q73" s="12">
        <v>30.6</v>
      </c>
      <c r="R73" s="12">
        <v>28.4</v>
      </c>
      <c r="S73" s="12">
        <v>30</v>
      </c>
      <c r="T73" s="12">
        <v>30.4</v>
      </c>
      <c r="U73" s="9"/>
      <c r="V73" s="11">
        <v>23</v>
      </c>
      <c r="W73" s="12">
        <v>4.8</v>
      </c>
      <c r="X73" s="12">
        <v>3</v>
      </c>
      <c r="Y73" s="12">
        <v>0.4</v>
      </c>
      <c r="Z73" s="12">
        <v>4</v>
      </c>
      <c r="AA73" s="12">
        <v>5.2</v>
      </c>
      <c r="AB73" s="9"/>
      <c r="AC73" s="11">
        <v>23</v>
      </c>
      <c r="AD73" s="12">
        <v>25.6</v>
      </c>
      <c r="AE73" s="12">
        <v>22.4</v>
      </c>
      <c r="AF73" s="12">
        <v>3.8</v>
      </c>
      <c r="AG73" s="12">
        <v>4</v>
      </c>
      <c r="AH73" s="12">
        <v>19</v>
      </c>
      <c r="AI73" s="9"/>
      <c r="AJ73" s="11">
        <v>23</v>
      </c>
      <c r="AK73" s="12">
        <v>30.6</v>
      </c>
      <c r="AL73" s="12">
        <v>30.6</v>
      </c>
      <c r="AM73" s="12">
        <v>22</v>
      </c>
      <c r="AN73" s="12">
        <v>26.6</v>
      </c>
      <c r="AO73" s="12">
        <v>30.2</v>
      </c>
      <c r="AP73" s="9"/>
      <c r="AQ73" s="11">
        <v>23</v>
      </c>
      <c r="AR73" s="12">
        <v>30.6</v>
      </c>
      <c r="AS73" s="12">
        <v>28.4</v>
      </c>
      <c r="AT73" s="12">
        <v>27.8</v>
      </c>
      <c r="AU73" s="12">
        <v>29.2</v>
      </c>
      <c r="AV73" s="14">
        <v>27.2</v>
      </c>
    </row>
    <row r="74" spans="1:48" ht="16.5" thickBot="1" x14ac:dyDescent="0.3">
      <c r="A74" s="11">
        <v>24</v>
      </c>
      <c r="B74" s="12">
        <v>30.6</v>
      </c>
      <c r="C74" s="12">
        <v>29.6</v>
      </c>
      <c r="D74" s="12">
        <v>8.4</v>
      </c>
      <c r="E74" s="12">
        <v>18.399999999999999</v>
      </c>
      <c r="F74" s="12">
        <v>23.4</v>
      </c>
      <c r="G74" s="9"/>
      <c r="H74" s="11">
        <v>24</v>
      </c>
      <c r="I74" s="12">
        <v>26.2</v>
      </c>
      <c r="J74" s="11">
        <v>14.8</v>
      </c>
      <c r="K74" s="12">
        <v>0</v>
      </c>
      <c r="L74" s="12">
        <v>1</v>
      </c>
      <c r="M74" s="12">
        <v>11.2</v>
      </c>
      <c r="N74" s="9"/>
      <c r="O74" s="11">
        <v>24</v>
      </c>
      <c r="P74" s="12">
        <v>30.6</v>
      </c>
      <c r="Q74" s="12">
        <v>30.2</v>
      </c>
      <c r="R74" s="12">
        <v>27.4</v>
      </c>
      <c r="S74" s="12">
        <v>29</v>
      </c>
      <c r="T74" s="12">
        <v>29.8</v>
      </c>
      <c r="U74" s="9"/>
      <c r="V74" s="11">
        <v>24</v>
      </c>
      <c r="W74" s="12">
        <v>2.8</v>
      </c>
      <c r="X74" s="12">
        <v>0.4</v>
      </c>
      <c r="Y74" s="12">
        <v>0</v>
      </c>
      <c r="Z74" s="12">
        <v>0.2</v>
      </c>
      <c r="AA74" s="12">
        <v>4.5999999999999996</v>
      </c>
      <c r="AB74" s="9"/>
      <c r="AC74" s="11">
        <v>24</v>
      </c>
      <c r="AD74" s="12">
        <v>30</v>
      </c>
      <c r="AE74" s="12">
        <v>24.6</v>
      </c>
      <c r="AF74" s="12">
        <v>1.6</v>
      </c>
      <c r="AG74" s="12">
        <v>0.2</v>
      </c>
      <c r="AH74" s="12">
        <v>19.399999999999999</v>
      </c>
      <c r="AI74" s="9"/>
      <c r="AJ74" s="11">
        <v>24</v>
      </c>
      <c r="AK74" s="12">
        <v>30.6</v>
      </c>
      <c r="AL74" s="12">
        <v>30.4</v>
      </c>
      <c r="AM74" s="12">
        <v>22.2</v>
      </c>
      <c r="AN74" s="12">
        <v>26.8</v>
      </c>
      <c r="AO74" s="12">
        <v>30</v>
      </c>
      <c r="AP74" s="9"/>
      <c r="AQ74" s="11">
        <v>24</v>
      </c>
      <c r="AR74" s="12">
        <v>29.2</v>
      </c>
      <c r="AS74" s="12">
        <v>27.4</v>
      </c>
      <c r="AT74" s="12">
        <v>26.6</v>
      </c>
      <c r="AU74" s="12">
        <v>25.8</v>
      </c>
      <c r="AV74" s="14">
        <v>25</v>
      </c>
    </row>
    <row r="75" spans="1:48" ht="16.5" thickBot="1" x14ac:dyDescent="0.3">
      <c r="A75" s="11">
        <v>25</v>
      </c>
      <c r="B75" s="12">
        <v>29.8</v>
      </c>
      <c r="C75" s="12">
        <v>25.2</v>
      </c>
      <c r="D75" s="12">
        <v>5.6</v>
      </c>
      <c r="E75" s="12">
        <v>18.399999999999999</v>
      </c>
      <c r="F75" s="12">
        <v>20.6</v>
      </c>
      <c r="G75" s="9"/>
      <c r="H75" s="11">
        <v>25</v>
      </c>
      <c r="I75" s="12">
        <v>24.4</v>
      </c>
      <c r="J75" s="11">
        <v>15.4</v>
      </c>
      <c r="K75" s="12">
        <v>0</v>
      </c>
      <c r="L75" s="12">
        <v>0.2</v>
      </c>
      <c r="M75" s="12">
        <v>9.4</v>
      </c>
      <c r="N75" s="9"/>
      <c r="O75" s="11">
        <v>25</v>
      </c>
      <c r="P75" s="12">
        <v>30.6</v>
      </c>
      <c r="Q75" s="12">
        <v>30.4</v>
      </c>
      <c r="R75" s="12">
        <v>25.2</v>
      </c>
      <c r="S75" s="12">
        <v>29</v>
      </c>
      <c r="T75" s="12">
        <v>29.2</v>
      </c>
      <c r="U75" s="9"/>
      <c r="V75" s="11">
        <v>25</v>
      </c>
      <c r="W75" s="12">
        <v>2</v>
      </c>
      <c r="X75" s="12">
        <v>0.8</v>
      </c>
      <c r="Y75" s="12">
        <v>0</v>
      </c>
      <c r="Z75" s="12">
        <v>0</v>
      </c>
      <c r="AA75" s="12">
        <v>5.8</v>
      </c>
      <c r="AB75" s="9"/>
      <c r="AC75" s="11">
        <v>25</v>
      </c>
      <c r="AD75" s="12">
        <v>26.2</v>
      </c>
      <c r="AE75" s="12">
        <v>22.6</v>
      </c>
      <c r="AF75" s="12">
        <v>1.4</v>
      </c>
      <c r="AG75" s="12">
        <v>0</v>
      </c>
      <c r="AH75" s="12">
        <v>16.8</v>
      </c>
      <c r="AI75" s="9"/>
      <c r="AJ75" s="11">
        <v>25</v>
      </c>
      <c r="AK75" s="12">
        <v>30.6</v>
      </c>
      <c r="AL75" s="12">
        <v>30.4</v>
      </c>
      <c r="AM75" s="12">
        <v>20</v>
      </c>
      <c r="AN75" s="12">
        <v>25.8</v>
      </c>
      <c r="AO75" s="12">
        <v>29.8</v>
      </c>
      <c r="AP75" s="9"/>
      <c r="AQ75" s="11">
        <v>25</v>
      </c>
      <c r="AR75" s="12">
        <v>30.2</v>
      </c>
      <c r="AS75" s="12">
        <v>26.2</v>
      </c>
      <c r="AT75" s="12">
        <v>25.8</v>
      </c>
      <c r="AU75" s="12">
        <v>26.8</v>
      </c>
      <c r="AV75" s="14">
        <v>25</v>
      </c>
    </row>
    <row r="76" spans="1:48" ht="16.5" thickBot="1" x14ac:dyDescent="0.3">
      <c r="A76" s="11">
        <v>26</v>
      </c>
      <c r="B76" s="12">
        <v>29.2</v>
      </c>
      <c r="C76" s="12">
        <v>27.4</v>
      </c>
      <c r="D76" s="12">
        <v>7.4</v>
      </c>
      <c r="E76" s="12">
        <v>18.2</v>
      </c>
      <c r="F76" s="12">
        <v>21</v>
      </c>
      <c r="G76" s="9"/>
      <c r="H76" s="11">
        <v>26</v>
      </c>
      <c r="I76" s="12">
        <v>23.6</v>
      </c>
      <c r="J76" s="11">
        <v>12.4</v>
      </c>
      <c r="K76" s="12">
        <v>0</v>
      </c>
      <c r="L76" s="12">
        <v>0.8</v>
      </c>
      <c r="M76" s="12">
        <v>11.8</v>
      </c>
      <c r="N76" s="9"/>
      <c r="O76" s="11">
        <v>26</v>
      </c>
      <c r="P76" s="12">
        <v>30.6</v>
      </c>
      <c r="Q76" s="12">
        <v>30</v>
      </c>
      <c r="R76" s="12">
        <v>27.2</v>
      </c>
      <c r="S76" s="12">
        <v>29</v>
      </c>
      <c r="T76" s="12">
        <v>29.2</v>
      </c>
      <c r="U76" s="9"/>
      <c r="V76" s="11">
        <v>26</v>
      </c>
      <c r="W76" s="12">
        <v>3.2</v>
      </c>
      <c r="X76" s="12">
        <v>0.4</v>
      </c>
      <c r="Y76" s="12">
        <v>0</v>
      </c>
      <c r="Z76" s="12">
        <v>1.2</v>
      </c>
      <c r="AA76" s="12">
        <v>4.4000000000000004</v>
      </c>
      <c r="AB76" s="9"/>
      <c r="AC76" s="11">
        <v>26</v>
      </c>
      <c r="AD76" s="12">
        <v>27</v>
      </c>
      <c r="AE76" s="12">
        <v>21.6</v>
      </c>
      <c r="AF76" s="12">
        <v>1.2</v>
      </c>
      <c r="AG76" s="12">
        <v>1.2</v>
      </c>
      <c r="AH76" s="12">
        <v>16.600000000000001</v>
      </c>
      <c r="AI76" s="9"/>
      <c r="AJ76" s="11">
        <v>26</v>
      </c>
      <c r="AK76" s="12">
        <v>30.4</v>
      </c>
      <c r="AL76" s="12">
        <v>29.6</v>
      </c>
      <c r="AM76" s="12">
        <v>19.8</v>
      </c>
      <c r="AN76" s="12">
        <v>25.8</v>
      </c>
      <c r="AO76" s="12">
        <v>29.6</v>
      </c>
      <c r="AP76" s="9"/>
      <c r="AQ76" s="11">
        <v>26</v>
      </c>
      <c r="AR76" s="12">
        <v>28.6</v>
      </c>
      <c r="AS76" s="12">
        <v>26.8</v>
      </c>
      <c r="AT76" s="12">
        <v>27.4</v>
      </c>
      <c r="AU76" s="12">
        <v>27</v>
      </c>
      <c r="AV76" s="14">
        <v>26</v>
      </c>
    </row>
    <row r="77" spans="1:48" ht="16.5" thickBot="1" x14ac:dyDescent="0.3">
      <c r="A77" s="11">
        <v>27</v>
      </c>
      <c r="B77" s="12">
        <v>29.6</v>
      </c>
      <c r="C77" s="12">
        <v>26</v>
      </c>
      <c r="D77" s="12">
        <v>6.6</v>
      </c>
      <c r="E77" s="12">
        <v>18.8</v>
      </c>
      <c r="F77" s="12">
        <v>21.6</v>
      </c>
      <c r="G77" s="9"/>
      <c r="H77" s="11">
        <v>27</v>
      </c>
      <c r="I77" s="12">
        <v>25.6</v>
      </c>
      <c r="J77" s="11">
        <v>15.4</v>
      </c>
      <c r="K77" s="12">
        <v>0</v>
      </c>
      <c r="L77" s="12">
        <v>0</v>
      </c>
      <c r="M77" s="12">
        <v>10.8</v>
      </c>
      <c r="N77" s="9"/>
      <c r="O77" s="11">
        <v>27</v>
      </c>
      <c r="P77" s="12">
        <v>30.6</v>
      </c>
      <c r="Q77" s="12">
        <v>30.6</v>
      </c>
      <c r="R77" s="12">
        <v>30</v>
      </c>
      <c r="S77" s="12">
        <v>30.4</v>
      </c>
      <c r="T77" s="12">
        <v>30.6</v>
      </c>
      <c r="U77" s="9"/>
      <c r="V77" s="11">
        <v>27</v>
      </c>
      <c r="W77" s="12">
        <v>6</v>
      </c>
      <c r="X77" s="12">
        <v>1.8</v>
      </c>
      <c r="Y77" s="12">
        <v>0</v>
      </c>
      <c r="Z77" s="12">
        <v>2.2000000000000002</v>
      </c>
      <c r="AA77" s="12">
        <v>4.4000000000000004</v>
      </c>
      <c r="AB77" s="9"/>
      <c r="AC77" s="11">
        <v>27</v>
      </c>
      <c r="AD77" s="12">
        <v>27.6</v>
      </c>
      <c r="AE77" s="12">
        <v>23.4</v>
      </c>
      <c r="AF77" s="12">
        <v>1.2</v>
      </c>
      <c r="AG77" s="12">
        <v>2.2000000000000002</v>
      </c>
      <c r="AH77" s="12">
        <v>17.600000000000001</v>
      </c>
      <c r="AI77" s="9"/>
      <c r="AJ77" s="11">
        <v>27</v>
      </c>
      <c r="AK77" s="12">
        <v>30.6</v>
      </c>
      <c r="AL77" s="12">
        <v>30.6</v>
      </c>
      <c r="AM77" s="12">
        <v>24</v>
      </c>
      <c r="AN77" s="12">
        <v>27.8</v>
      </c>
      <c r="AO77" s="12">
        <v>30.6</v>
      </c>
      <c r="AP77" s="9"/>
      <c r="AQ77" s="11">
        <v>27</v>
      </c>
      <c r="AR77" s="12">
        <v>30.6</v>
      </c>
      <c r="AS77" s="12">
        <v>29.8</v>
      </c>
      <c r="AT77" s="12">
        <v>29.4</v>
      </c>
      <c r="AU77" s="12">
        <v>29.4</v>
      </c>
      <c r="AV77" s="14">
        <v>26.6</v>
      </c>
    </row>
    <row r="78" spans="1:48" ht="16.5" thickBot="1" x14ac:dyDescent="0.3">
      <c r="A78" s="11">
        <v>28</v>
      </c>
      <c r="B78" s="12">
        <v>30.4</v>
      </c>
      <c r="C78" s="12">
        <v>27.4</v>
      </c>
      <c r="D78" s="12">
        <v>7.6</v>
      </c>
      <c r="E78" s="12">
        <v>19.399999999999999</v>
      </c>
      <c r="F78" s="12">
        <v>23.2</v>
      </c>
      <c r="G78" s="9"/>
      <c r="H78" s="11">
        <v>28</v>
      </c>
      <c r="I78" s="12">
        <v>26</v>
      </c>
      <c r="J78" s="11">
        <v>17</v>
      </c>
      <c r="K78" s="12">
        <v>0</v>
      </c>
      <c r="L78" s="12">
        <v>1.4</v>
      </c>
      <c r="M78" s="12">
        <v>11.6</v>
      </c>
      <c r="N78" s="9"/>
      <c r="O78" s="11">
        <v>28</v>
      </c>
      <c r="P78" s="12">
        <v>30.6</v>
      </c>
      <c r="Q78" s="12">
        <v>30.6</v>
      </c>
      <c r="R78" s="12">
        <v>30</v>
      </c>
      <c r="S78" s="12">
        <v>30.4</v>
      </c>
      <c r="T78" s="12">
        <v>30.6</v>
      </c>
      <c r="U78" s="9"/>
      <c r="V78" s="11">
        <v>28</v>
      </c>
      <c r="W78" s="12">
        <v>8</v>
      </c>
      <c r="X78" s="12">
        <v>2.6</v>
      </c>
      <c r="Y78" s="12">
        <v>0</v>
      </c>
      <c r="Z78" s="12">
        <v>3.8</v>
      </c>
      <c r="AA78" s="12">
        <v>6</v>
      </c>
      <c r="AB78" s="9"/>
      <c r="AC78" s="11">
        <v>28</v>
      </c>
      <c r="AD78" s="12">
        <v>27.6</v>
      </c>
      <c r="AE78" s="12">
        <v>23.6</v>
      </c>
      <c r="AF78" s="12">
        <v>2.8</v>
      </c>
      <c r="AG78" s="12">
        <v>3.8</v>
      </c>
      <c r="AH78" s="12">
        <v>19.399999999999999</v>
      </c>
      <c r="AI78" s="9"/>
      <c r="AJ78" s="11">
        <v>28</v>
      </c>
      <c r="AK78" s="12">
        <v>30.6</v>
      </c>
      <c r="AL78" s="12">
        <v>30.4</v>
      </c>
      <c r="AM78" s="12">
        <v>23.6</v>
      </c>
      <c r="AN78" s="12">
        <v>26.8</v>
      </c>
      <c r="AO78" s="12">
        <v>30.4</v>
      </c>
      <c r="AP78" s="9"/>
      <c r="AQ78" s="11">
        <v>28</v>
      </c>
      <c r="AR78" s="12">
        <v>30.2</v>
      </c>
      <c r="AS78" s="12">
        <v>28.6</v>
      </c>
      <c r="AT78" s="12">
        <v>28.4</v>
      </c>
      <c r="AU78" s="12">
        <v>28.6</v>
      </c>
      <c r="AV78" s="14">
        <v>27.2</v>
      </c>
    </row>
    <row r="79" spans="1:48" ht="16.5" thickBot="1" x14ac:dyDescent="0.3">
      <c r="A79" s="11">
        <v>29</v>
      </c>
      <c r="B79" s="12">
        <v>30</v>
      </c>
      <c r="C79" s="12">
        <v>27.6</v>
      </c>
      <c r="D79" s="12">
        <v>11.2</v>
      </c>
      <c r="E79" s="12">
        <v>22.6</v>
      </c>
      <c r="F79" s="12">
        <v>24.4</v>
      </c>
      <c r="G79" s="9"/>
      <c r="H79" s="11">
        <v>29</v>
      </c>
      <c r="I79" s="12">
        <v>24</v>
      </c>
      <c r="J79" s="11">
        <v>18.2</v>
      </c>
      <c r="K79" s="12">
        <v>0</v>
      </c>
      <c r="L79" s="12">
        <v>2.2000000000000002</v>
      </c>
      <c r="M79" s="12">
        <v>14</v>
      </c>
      <c r="N79" s="9"/>
      <c r="O79" s="11">
        <v>29</v>
      </c>
      <c r="P79" s="12">
        <v>30.6</v>
      </c>
      <c r="Q79" s="12">
        <v>30.6</v>
      </c>
      <c r="R79" s="12">
        <v>27.2</v>
      </c>
      <c r="S79" s="12">
        <v>30.4</v>
      </c>
      <c r="T79" s="12">
        <v>30.6</v>
      </c>
      <c r="U79" s="9"/>
      <c r="V79" s="11">
        <v>29</v>
      </c>
      <c r="W79" s="12">
        <v>5</v>
      </c>
      <c r="X79" s="12">
        <v>1.2</v>
      </c>
      <c r="Y79" s="12">
        <v>0</v>
      </c>
      <c r="Z79" s="12">
        <v>1.6</v>
      </c>
      <c r="AA79" s="12">
        <v>6</v>
      </c>
      <c r="AB79" s="9"/>
      <c r="AC79" s="11">
        <v>29</v>
      </c>
      <c r="AD79" s="12">
        <v>27.4</v>
      </c>
      <c r="AE79" s="12">
        <v>24.6</v>
      </c>
      <c r="AF79" s="12">
        <v>3.6</v>
      </c>
      <c r="AG79" s="12">
        <v>1.6</v>
      </c>
      <c r="AH79" s="12">
        <v>20.8</v>
      </c>
      <c r="AI79" s="9"/>
      <c r="AJ79" s="11">
        <v>29</v>
      </c>
      <c r="AK79" s="12">
        <v>30.6</v>
      </c>
      <c r="AL79" s="12">
        <v>30.6</v>
      </c>
      <c r="AM79" s="12">
        <v>20.8</v>
      </c>
      <c r="AN79" s="12">
        <v>25</v>
      </c>
      <c r="AO79" s="12">
        <v>29.6</v>
      </c>
      <c r="AP79" s="9"/>
      <c r="AQ79" s="11">
        <v>29</v>
      </c>
      <c r="AR79" s="12">
        <v>30.4</v>
      </c>
      <c r="AS79" s="12">
        <v>27.4</v>
      </c>
      <c r="AT79" s="12">
        <v>24.4</v>
      </c>
      <c r="AU79" s="12">
        <v>28.4</v>
      </c>
      <c r="AV79" s="14">
        <v>26</v>
      </c>
    </row>
    <row r="80" spans="1:48" ht="16.5" thickBot="1" x14ac:dyDescent="0.3">
      <c r="A80" s="11">
        <v>30</v>
      </c>
      <c r="B80" s="12">
        <v>29</v>
      </c>
      <c r="C80" s="12">
        <v>27.4</v>
      </c>
      <c r="D80" s="12">
        <v>7.6</v>
      </c>
      <c r="E80" s="12">
        <v>22</v>
      </c>
      <c r="F80" s="12">
        <v>24.6</v>
      </c>
      <c r="G80" s="9"/>
      <c r="H80" s="11">
        <v>30</v>
      </c>
      <c r="I80" s="12">
        <v>22.8</v>
      </c>
      <c r="J80" s="11">
        <v>13.8</v>
      </c>
      <c r="K80" s="12">
        <v>0</v>
      </c>
      <c r="L80" s="12">
        <v>0.4</v>
      </c>
      <c r="M80" s="12">
        <v>10.6</v>
      </c>
      <c r="N80" s="9"/>
      <c r="O80" s="11">
        <v>30</v>
      </c>
      <c r="P80" s="12">
        <v>30.6</v>
      </c>
      <c r="Q80" s="12">
        <v>30.6</v>
      </c>
      <c r="R80" s="12">
        <v>28.6</v>
      </c>
      <c r="S80" s="12">
        <v>29.8</v>
      </c>
      <c r="T80" s="12">
        <v>30.2</v>
      </c>
      <c r="U80" s="9"/>
      <c r="V80" s="11">
        <v>30</v>
      </c>
      <c r="W80" s="12">
        <v>4.2</v>
      </c>
      <c r="X80" s="12">
        <v>0.8</v>
      </c>
      <c r="Y80" s="12">
        <v>0</v>
      </c>
      <c r="Z80" s="12">
        <v>0.8</v>
      </c>
      <c r="AA80" s="12">
        <v>4.5999999999999996</v>
      </c>
      <c r="AB80" s="9"/>
      <c r="AC80" s="11">
        <v>30</v>
      </c>
      <c r="AD80" s="12">
        <v>28</v>
      </c>
      <c r="AE80" s="12">
        <v>24.2</v>
      </c>
      <c r="AF80" s="12">
        <v>1.8</v>
      </c>
      <c r="AG80" s="12">
        <v>0.8</v>
      </c>
      <c r="AH80" s="12">
        <v>19.2</v>
      </c>
      <c r="AI80" s="9"/>
      <c r="AJ80" s="11">
        <v>30</v>
      </c>
      <c r="AK80" s="12">
        <v>30.6</v>
      </c>
      <c r="AL80" s="12">
        <v>30.6</v>
      </c>
      <c r="AM80" s="12">
        <v>22.8</v>
      </c>
      <c r="AN80" s="12">
        <v>26.2</v>
      </c>
      <c r="AO80" s="12">
        <v>29.6</v>
      </c>
      <c r="AP80" s="9"/>
      <c r="AQ80" s="11">
        <v>30</v>
      </c>
      <c r="AR80" s="12">
        <v>30</v>
      </c>
      <c r="AS80" s="12">
        <v>26.6</v>
      </c>
      <c r="AT80" s="12">
        <v>26.4</v>
      </c>
      <c r="AU80" s="12">
        <v>27.6</v>
      </c>
      <c r="AV80" s="14">
        <v>25.2</v>
      </c>
    </row>
    <row r="81" spans="1:48" ht="16.5" thickBot="1" x14ac:dyDescent="0.3">
      <c r="A81" s="11">
        <v>31</v>
      </c>
      <c r="B81" s="12">
        <v>30.2</v>
      </c>
      <c r="C81" s="12">
        <v>27.6</v>
      </c>
      <c r="D81" s="12">
        <v>12.8</v>
      </c>
      <c r="E81" s="12">
        <v>22.4</v>
      </c>
      <c r="F81" s="12">
        <v>23.8</v>
      </c>
      <c r="G81" s="9"/>
      <c r="H81" s="11">
        <v>31</v>
      </c>
      <c r="I81" s="12">
        <v>26.6</v>
      </c>
      <c r="J81" s="11">
        <v>19.399999999999999</v>
      </c>
      <c r="K81" s="12">
        <v>1.2</v>
      </c>
      <c r="L81" s="12">
        <v>4.2</v>
      </c>
      <c r="M81" s="12">
        <v>16</v>
      </c>
      <c r="N81" s="9"/>
      <c r="O81" s="11">
        <v>31</v>
      </c>
      <c r="P81" s="12">
        <v>30.6</v>
      </c>
      <c r="Q81" s="12">
        <v>30.6</v>
      </c>
      <c r="R81" s="12">
        <v>28.2</v>
      </c>
      <c r="S81" s="12">
        <v>29.8</v>
      </c>
      <c r="T81" s="12">
        <v>29.8</v>
      </c>
      <c r="U81" s="9"/>
      <c r="V81" s="11">
        <v>31</v>
      </c>
      <c r="W81" s="12">
        <v>7.8</v>
      </c>
      <c r="X81" s="12">
        <v>5.4</v>
      </c>
      <c r="Y81" s="12">
        <v>2</v>
      </c>
      <c r="Z81" s="12">
        <v>6.8</v>
      </c>
      <c r="AA81" s="12">
        <v>9</v>
      </c>
      <c r="AB81" s="9"/>
      <c r="AC81" s="11">
        <v>31</v>
      </c>
      <c r="AD81" s="12">
        <v>28.4</v>
      </c>
      <c r="AE81" s="12">
        <v>25.2</v>
      </c>
      <c r="AF81" s="12">
        <v>6.8</v>
      </c>
      <c r="AG81" s="12">
        <v>6.8</v>
      </c>
      <c r="AH81" s="12">
        <v>21</v>
      </c>
      <c r="AI81" s="9"/>
      <c r="AJ81" s="11">
        <v>31</v>
      </c>
      <c r="AK81" s="12">
        <v>30.4</v>
      </c>
      <c r="AL81" s="12">
        <v>30.2</v>
      </c>
      <c r="AM81" s="12">
        <v>24.2</v>
      </c>
      <c r="AN81" s="12">
        <v>27.4</v>
      </c>
      <c r="AO81" s="12">
        <v>29.8</v>
      </c>
      <c r="AP81" s="9"/>
      <c r="AQ81" s="11">
        <v>31</v>
      </c>
      <c r="AR81" s="12">
        <v>29.6</v>
      </c>
      <c r="AS81" s="12">
        <v>28.2</v>
      </c>
      <c r="AT81" s="12">
        <v>27.8</v>
      </c>
      <c r="AU81" s="12">
        <v>28.8</v>
      </c>
      <c r="AV81" s="14">
        <v>27.6</v>
      </c>
    </row>
    <row r="82" spans="1:48" ht="16.5" thickBot="1" x14ac:dyDescent="0.3">
      <c r="A82" s="11">
        <v>32</v>
      </c>
      <c r="B82" s="12">
        <v>29.2</v>
      </c>
      <c r="C82" s="12">
        <v>27.4</v>
      </c>
      <c r="D82" s="12">
        <v>5.4</v>
      </c>
      <c r="E82" s="12">
        <v>19.8</v>
      </c>
      <c r="F82" s="12">
        <v>22</v>
      </c>
      <c r="G82" s="9"/>
      <c r="H82" s="11">
        <v>32</v>
      </c>
      <c r="I82" s="12">
        <v>23</v>
      </c>
      <c r="J82" s="11">
        <v>15.4</v>
      </c>
      <c r="K82" s="12">
        <v>0.4</v>
      </c>
      <c r="L82" s="12">
        <v>1</v>
      </c>
      <c r="M82" s="12">
        <v>11.6</v>
      </c>
      <c r="N82" s="9"/>
      <c r="O82" s="11">
        <v>32</v>
      </c>
      <c r="P82" s="12">
        <v>30.6</v>
      </c>
      <c r="Q82" s="12">
        <v>30.6</v>
      </c>
      <c r="R82" s="12">
        <v>28.6</v>
      </c>
      <c r="S82" s="12">
        <v>29.8</v>
      </c>
      <c r="T82" s="12">
        <v>29.8</v>
      </c>
      <c r="U82" s="9"/>
      <c r="V82" s="11">
        <v>32</v>
      </c>
      <c r="W82" s="12">
        <v>4.2</v>
      </c>
      <c r="X82" s="12">
        <v>1.6</v>
      </c>
      <c r="Y82" s="12">
        <v>0</v>
      </c>
      <c r="Z82" s="12">
        <v>1.6</v>
      </c>
      <c r="AA82" s="12">
        <v>7.2</v>
      </c>
      <c r="AB82" s="9"/>
      <c r="AC82" s="11">
        <v>32</v>
      </c>
      <c r="AD82" s="12">
        <v>27.4</v>
      </c>
      <c r="AE82" s="12">
        <v>22.2</v>
      </c>
      <c r="AF82" s="12">
        <v>1.8</v>
      </c>
      <c r="AG82" s="12">
        <v>1.6</v>
      </c>
      <c r="AH82" s="12">
        <v>17.600000000000001</v>
      </c>
      <c r="AI82" s="9"/>
      <c r="AJ82" s="11">
        <v>32</v>
      </c>
      <c r="AK82" s="12">
        <v>30.6</v>
      </c>
      <c r="AL82" s="12">
        <v>30.2</v>
      </c>
      <c r="AM82" s="12">
        <v>22</v>
      </c>
      <c r="AN82" s="12">
        <v>28</v>
      </c>
      <c r="AO82" s="12">
        <v>29.6</v>
      </c>
      <c r="AP82" s="9"/>
      <c r="AQ82" s="11">
        <v>32</v>
      </c>
      <c r="AR82" s="12">
        <v>29.6</v>
      </c>
      <c r="AS82" s="12">
        <v>28.8</v>
      </c>
      <c r="AT82" s="12">
        <v>28.6</v>
      </c>
      <c r="AU82" s="12">
        <v>28.8</v>
      </c>
      <c r="AV82" s="14">
        <v>27.4</v>
      </c>
    </row>
    <row r="83" spans="1:48" ht="16.5" thickBot="1" x14ac:dyDescent="0.3">
      <c r="A83" s="11">
        <v>33</v>
      </c>
      <c r="B83" s="12">
        <v>30.6</v>
      </c>
      <c r="C83" s="12">
        <v>28.6</v>
      </c>
      <c r="D83" s="12">
        <v>9.1999999999999993</v>
      </c>
      <c r="E83" s="12">
        <v>22.4</v>
      </c>
      <c r="F83" s="12">
        <v>25.2</v>
      </c>
      <c r="G83" s="9"/>
      <c r="H83" s="11">
        <v>33</v>
      </c>
      <c r="I83" s="12">
        <v>24.8</v>
      </c>
      <c r="J83" s="11">
        <v>17.399999999999999</v>
      </c>
      <c r="K83" s="12">
        <v>0.4</v>
      </c>
      <c r="L83" s="12">
        <v>2</v>
      </c>
      <c r="M83" s="12">
        <v>11.6</v>
      </c>
      <c r="N83" s="9"/>
      <c r="O83" s="11">
        <v>33</v>
      </c>
      <c r="P83" s="12">
        <v>30.6</v>
      </c>
      <c r="Q83" s="12">
        <v>30.6</v>
      </c>
      <c r="R83" s="12">
        <v>28</v>
      </c>
      <c r="S83" s="12">
        <v>30.2</v>
      </c>
      <c r="T83" s="12">
        <v>30.4</v>
      </c>
      <c r="U83" s="9"/>
      <c r="V83" s="11">
        <v>33</v>
      </c>
      <c r="W83" s="12">
        <v>9</v>
      </c>
      <c r="X83" s="12">
        <v>3.6</v>
      </c>
      <c r="Y83" s="12">
        <v>0.2</v>
      </c>
      <c r="Z83" s="12">
        <v>4.5999999999999996</v>
      </c>
      <c r="AA83" s="12">
        <v>6.2</v>
      </c>
      <c r="AB83" s="9"/>
      <c r="AC83" s="11">
        <v>33</v>
      </c>
      <c r="AD83" s="12">
        <v>29.4</v>
      </c>
      <c r="AE83" s="12">
        <v>25</v>
      </c>
      <c r="AF83" s="12">
        <v>4.2</v>
      </c>
      <c r="AG83" s="12">
        <v>4.5999999999999996</v>
      </c>
      <c r="AH83" s="12">
        <v>21</v>
      </c>
      <c r="AI83" s="9"/>
      <c r="AJ83" s="11">
        <v>33</v>
      </c>
      <c r="AK83" s="12">
        <v>30.6</v>
      </c>
      <c r="AL83" s="12">
        <v>30.6</v>
      </c>
      <c r="AM83" s="12">
        <v>22.8</v>
      </c>
      <c r="AN83" s="12">
        <v>26.8</v>
      </c>
      <c r="AO83" s="12">
        <v>30.6</v>
      </c>
      <c r="AP83" s="9"/>
      <c r="AQ83" s="11">
        <v>33</v>
      </c>
      <c r="AR83" s="12">
        <v>30.6</v>
      </c>
      <c r="AS83" s="12">
        <v>28.8</v>
      </c>
      <c r="AT83" s="12">
        <v>28.4</v>
      </c>
      <c r="AU83" s="12">
        <v>29.4</v>
      </c>
      <c r="AV83" s="14">
        <v>27.4</v>
      </c>
    </row>
    <row r="84" spans="1:48" ht="16.5" thickBot="1" x14ac:dyDescent="0.3">
      <c r="A84" s="11">
        <v>34</v>
      </c>
      <c r="B84" s="12">
        <v>30.4</v>
      </c>
      <c r="C84" s="12">
        <v>28.4</v>
      </c>
      <c r="D84" s="12">
        <v>3.6</v>
      </c>
      <c r="E84" s="12">
        <v>19</v>
      </c>
      <c r="F84" s="12">
        <v>23.4</v>
      </c>
      <c r="G84" s="9"/>
      <c r="H84" s="11">
        <v>34</v>
      </c>
      <c r="I84" s="12">
        <v>24.4</v>
      </c>
      <c r="J84" s="11">
        <v>16.2</v>
      </c>
      <c r="K84" s="12">
        <v>0</v>
      </c>
      <c r="L84" s="12">
        <v>1.2</v>
      </c>
      <c r="M84" s="12">
        <v>10</v>
      </c>
      <c r="N84" s="9"/>
      <c r="O84" s="11">
        <v>34</v>
      </c>
      <c r="P84" s="12">
        <v>30.6</v>
      </c>
      <c r="Q84" s="12">
        <v>30.4</v>
      </c>
      <c r="R84" s="12">
        <v>23.2</v>
      </c>
      <c r="S84" s="12">
        <v>29.2</v>
      </c>
      <c r="T84" s="12">
        <v>29</v>
      </c>
      <c r="U84" s="9"/>
      <c r="V84" s="11">
        <v>34</v>
      </c>
      <c r="W84" s="12">
        <v>5.4</v>
      </c>
      <c r="X84" s="12">
        <v>0.2</v>
      </c>
      <c r="Y84" s="12">
        <v>0</v>
      </c>
      <c r="Z84" s="12">
        <v>0.2</v>
      </c>
      <c r="AA84" s="12">
        <v>5.8</v>
      </c>
      <c r="AB84" s="9"/>
      <c r="AC84" s="11">
        <v>34</v>
      </c>
      <c r="AD84" s="12">
        <v>28.4</v>
      </c>
      <c r="AE84" s="12">
        <v>22.2</v>
      </c>
      <c r="AF84" s="12">
        <v>0.4</v>
      </c>
      <c r="AG84" s="12">
        <v>0.2</v>
      </c>
      <c r="AH84" s="12">
        <v>15.8</v>
      </c>
      <c r="AI84" s="9"/>
      <c r="AJ84" s="11">
        <v>34</v>
      </c>
      <c r="AK84" s="12">
        <v>30.4</v>
      </c>
      <c r="AL84" s="12">
        <v>30</v>
      </c>
      <c r="AM84" s="12">
        <v>19.600000000000001</v>
      </c>
      <c r="AN84" s="12">
        <v>24.8</v>
      </c>
      <c r="AO84" s="12">
        <v>28.6</v>
      </c>
      <c r="AP84" s="9"/>
      <c r="AQ84" s="11">
        <v>34</v>
      </c>
      <c r="AR84" s="12">
        <v>28.8</v>
      </c>
      <c r="AS84" s="12">
        <v>26.6</v>
      </c>
      <c r="AT84" s="12">
        <v>24</v>
      </c>
      <c r="AU84" s="12">
        <v>27</v>
      </c>
      <c r="AV84" s="14">
        <v>25.4</v>
      </c>
    </row>
    <row r="85" spans="1:48" ht="16.5" thickBot="1" x14ac:dyDescent="0.3">
      <c r="A85" s="11">
        <v>35</v>
      </c>
      <c r="B85" s="12">
        <v>30</v>
      </c>
      <c r="C85" s="12">
        <v>26.8</v>
      </c>
      <c r="D85" s="12">
        <v>8</v>
      </c>
      <c r="E85" s="12">
        <v>20.8</v>
      </c>
      <c r="F85" s="12">
        <v>21.8</v>
      </c>
      <c r="G85" s="9"/>
      <c r="H85" s="11">
        <v>35</v>
      </c>
      <c r="I85" s="12">
        <v>23.4</v>
      </c>
      <c r="J85" s="11">
        <v>13.8</v>
      </c>
      <c r="K85" s="12">
        <v>0</v>
      </c>
      <c r="L85" s="12">
        <v>1.2</v>
      </c>
      <c r="M85" s="12">
        <v>13</v>
      </c>
      <c r="N85" s="9"/>
      <c r="O85" s="11">
        <v>35</v>
      </c>
      <c r="P85" s="12">
        <v>30.6</v>
      </c>
      <c r="Q85" s="12">
        <v>30.6</v>
      </c>
      <c r="R85" s="12">
        <v>26.8</v>
      </c>
      <c r="S85" s="12">
        <v>29.4</v>
      </c>
      <c r="T85" s="12">
        <v>30.2</v>
      </c>
      <c r="U85" s="9"/>
      <c r="V85" s="11">
        <v>35</v>
      </c>
      <c r="W85" s="12">
        <v>7</v>
      </c>
      <c r="X85" s="12">
        <v>3.2</v>
      </c>
      <c r="Y85" s="12">
        <v>0.2</v>
      </c>
      <c r="Z85" s="12">
        <v>5</v>
      </c>
      <c r="AA85" s="12">
        <v>6.2</v>
      </c>
      <c r="AB85" s="9"/>
      <c r="AC85" s="11">
        <v>35</v>
      </c>
      <c r="AD85" s="12">
        <v>26.4</v>
      </c>
      <c r="AE85" s="12">
        <v>20.8</v>
      </c>
      <c r="AF85" s="12">
        <v>1.2</v>
      </c>
      <c r="AG85" s="12">
        <v>5</v>
      </c>
      <c r="AH85" s="12">
        <v>16.2</v>
      </c>
      <c r="AI85" s="9"/>
      <c r="AJ85" s="11">
        <v>35</v>
      </c>
      <c r="AK85" s="12">
        <v>30.6</v>
      </c>
      <c r="AL85" s="12">
        <v>30.6</v>
      </c>
      <c r="AM85" s="12">
        <v>23.8</v>
      </c>
      <c r="AN85" s="12">
        <v>28</v>
      </c>
      <c r="AO85" s="12">
        <v>30.4</v>
      </c>
      <c r="AP85" s="9"/>
      <c r="AQ85" s="11">
        <v>35</v>
      </c>
      <c r="AR85" s="12">
        <v>30.6</v>
      </c>
      <c r="AS85" s="12">
        <v>28.8</v>
      </c>
      <c r="AT85" s="12">
        <v>28.2</v>
      </c>
      <c r="AU85" s="12">
        <v>28.4</v>
      </c>
      <c r="AV85" s="14">
        <v>27.4</v>
      </c>
    </row>
    <row r="86" spans="1:48" ht="16.5" thickBot="1" x14ac:dyDescent="0.3">
      <c r="A86" s="11">
        <v>36</v>
      </c>
      <c r="B86" s="12">
        <v>30</v>
      </c>
      <c r="C86" s="12">
        <v>26.6</v>
      </c>
      <c r="D86" s="12">
        <v>10.199999999999999</v>
      </c>
      <c r="E86" s="12">
        <v>20.2</v>
      </c>
      <c r="F86" s="12">
        <v>21.4</v>
      </c>
      <c r="G86" s="9"/>
      <c r="H86" s="11">
        <v>36</v>
      </c>
      <c r="I86" s="12">
        <v>24.6</v>
      </c>
      <c r="J86" s="11">
        <v>17.2</v>
      </c>
      <c r="K86" s="12">
        <v>0.2</v>
      </c>
      <c r="L86" s="12">
        <v>1.6</v>
      </c>
      <c r="M86" s="12">
        <v>12.4</v>
      </c>
      <c r="N86" s="9"/>
      <c r="O86" s="11">
        <v>36</v>
      </c>
      <c r="P86" s="12">
        <v>30.6</v>
      </c>
      <c r="Q86" s="12">
        <v>30.6</v>
      </c>
      <c r="R86" s="12">
        <v>28</v>
      </c>
      <c r="S86" s="12">
        <v>30</v>
      </c>
      <c r="T86" s="12">
        <v>30.4</v>
      </c>
      <c r="U86" s="9"/>
      <c r="V86" s="11">
        <v>36</v>
      </c>
      <c r="W86" s="12">
        <v>6.4</v>
      </c>
      <c r="X86" s="12">
        <v>3.6</v>
      </c>
      <c r="Y86" s="12">
        <v>0</v>
      </c>
      <c r="Z86" s="12">
        <v>7</v>
      </c>
      <c r="AA86" s="12">
        <v>5.8</v>
      </c>
      <c r="AB86" s="9"/>
      <c r="AC86" s="11">
        <v>36</v>
      </c>
      <c r="AD86" s="12">
        <v>27.2</v>
      </c>
      <c r="AE86" s="12">
        <v>22.6</v>
      </c>
      <c r="AF86" s="12">
        <v>5.6</v>
      </c>
      <c r="AG86" s="12">
        <v>7</v>
      </c>
      <c r="AH86" s="12">
        <v>17</v>
      </c>
      <c r="AI86" s="9"/>
      <c r="AJ86" s="11">
        <v>36</v>
      </c>
      <c r="AK86" s="12">
        <v>30.6</v>
      </c>
      <c r="AL86" s="12">
        <v>30.6</v>
      </c>
      <c r="AM86" s="12">
        <v>27</v>
      </c>
      <c r="AN86" s="12">
        <v>29.6</v>
      </c>
      <c r="AO86" s="12">
        <v>30.6</v>
      </c>
      <c r="AP86" s="9"/>
      <c r="AQ86" s="11">
        <v>36</v>
      </c>
      <c r="AR86" s="12">
        <v>30.2</v>
      </c>
      <c r="AS86" s="12">
        <v>27</v>
      </c>
      <c r="AT86" s="12">
        <v>27.6</v>
      </c>
      <c r="AU86" s="12">
        <v>26.8</v>
      </c>
      <c r="AV86" s="14">
        <v>25.6</v>
      </c>
    </row>
    <row r="87" spans="1:48" ht="16.5" thickBot="1" x14ac:dyDescent="0.3">
      <c r="A87" s="11">
        <v>37</v>
      </c>
      <c r="B87" s="12">
        <v>30.2</v>
      </c>
      <c r="C87" s="12">
        <v>27.2</v>
      </c>
      <c r="D87" s="12">
        <v>10</v>
      </c>
      <c r="E87" s="12">
        <v>23.6</v>
      </c>
      <c r="F87" s="12">
        <v>25.6</v>
      </c>
      <c r="G87" s="9"/>
      <c r="H87" s="11">
        <v>37</v>
      </c>
      <c r="I87" s="12">
        <v>24.4</v>
      </c>
      <c r="J87" s="11">
        <v>18.399999999999999</v>
      </c>
      <c r="K87" s="12">
        <v>0.2</v>
      </c>
      <c r="L87" s="12">
        <v>4.2</v>
      </c>
      <c r="M87" s="12">
        <v>15.4</v>
      </c>
      <c r="N87" s="9"/>
      <c r="O87" s="11">
        <v>37</v>
      </c>
      <c r="P87" s="12">
        <v>30.6</v>
      </c>
      <c r="Q87" s="12">
        <v>30.6</v>
      </c>
      <c r="R87" s="12">
        <v>26.8</v>
      </c>
      <c r="S87" s="12">
        <v>30</v>
      </c>
      <c r="T87" s="12">
        <v>30.4</v>
      </c>
      <c r="U87" s="9"/>
      <c r="V87" s="11">
        <v>37</v>
      </c>
      <c r="W87" s="12">
        <v>8.1999999999999993</v>
      </c>
      <c r="X87" s="12">
        <v>2.6</v>
      </c>
      <c r="Y87" s="12">
        <v>0</v>
      </c>
      <c r="Z87" s="12">
        <v>6.4</v>
      </c>
      <c r="AA87" s="12">
        <v>6.2</v>
      </c>
      <c r="AB87" s="9"/>
      <c r="AC87" s="11">
        <v>37</v>
      </c>
      <c r="AD87" s="12">
        <v>27.2</v>
      </c>
      <c r="AE87" s="12">
        <v>24.2</v>
      </c>
      <c r="AF87" s="12">
        <v>3.4</v>
      </c>
      <c r="AG87" s="12">
        <v>6.4</v>
      </c>
      <c r="AH87" s="12">
        <v>22.8</v>
      </c>
      <c r="AI87" s="9"/>
      <c r="AJ87" s="11">
        <v>37</v>
      </c>
      <c r="AK87" s="12">
        <v>30.6</v>
      </c>
      <c r="AL87" s="12">
        <v>30.6</v>
      </c>
      <c r="AM87" s="12">
        <v>24</v>
      </c>
      <c r="AN87" s="12">
        <v>28</v>
      </c>
      <c r="AO87" s="12">
        <v>30.6</v>
      </c>
      <c r="AP87" s="9"/>
      <c r="AQ87" s="11">
        <v>37</v>
      </c>
      <c r="AR87" s="12">
        <v>30.4</v>
      </c>
      <c r="AS87" s="12">
        <v>29.6</v>
      </c>
      <c r="AT87" s="12">
        <v>28.2</v>
      </c>
      <c r="AU87" s="12">
        <v>30</v>
      </c>
      <c r="AV87" s="14">
        <v>27.4</v>
      </c>
    </row>
    <row r="88" spans="1:48" ht="16.5" thickBot="1" x14ac:dyDescent="0.3">
      <c r="A88" s="11">
        <v>38</v>
      </c>
      <c r="B88" s="12">
        <v>30.6</v>
      </c>
      <c r="C88" s="12">
        <v>27.4</v>
      </c>
      <c r="D88" s="12">
        <v>9.8000000000000007</v>
      </c>
      <c r="E88" s="12">
        <v>22</v>
      </c>
      <c r="F88" s="12">
        <v>25.6</v>
      </c>
      <c r="G88" s="9"/>
      <c r="H88" s="11">
        <v>38</v>
      </c>
      <c r="I88" s="12">
        <v>25.8</v>
      </c>
      <c r="J88" s="11">
        <v>20</v>
      </c>
      <c r="K88" s="12">
        <v>0.2</v>
      </c>
      <c r="L88" s="12">
        <v>4</v>
      </c>
      <c r="M88" s="12">
        <v>17.399999999999999</v>
      </c>
      <c r="N88" s="9"/>
      <c r="O88" s="11">
        <v>38</v>
      </c>
      <c r="P88" s="12">
        <v>30.6</v>
      </c>
      <c r="Q88" s="12">
        <v>30.6</v>
      </c>
      <c r="R88" s="12">
        <v>29</v>
      </c>
      <c r="S88" s="12">
        <v>30.6</v>
      </c>
      <c r="T88" s="12">
        <v>30.6</v>
      </c>
      <c r="U88" s="9"/>
      <c r="V88" s="11">
        <v>38</v>
      </c>
      <c r="W88" s="12">
        <v>4.4000000000000004</v>
      </c>
      <c r="X88" s="12">
        <v>2</v>
      </c>
      <c r="Y88" s="12">
        <v>0</v>
      </c>
      <c r="Z88" s="12">
        <v>3.2</v>
      </c>
      <c r="AA88" s="12">
        <v>5.8</v>
      </c>
      <c r="AB88" s="9"/>
      <c r="AC88" s="11">
        <v>38</v>
      </c>
      <c r="AD88" s="12">
        <v>28</v>
      </c>
      <c r="AE88" s="12">
        <v>24.4</v>
      </c>
      <c r="AF88" s="12">
        <v>6</v>
      </c>
      <c r="AG88" s="12">
        <v>3.2</v>
      </c>
      <c r="AH88" s="12">
        <v>19.8</v>
      </c>
      <c r="AI88" s="9"/>
      <c r="AJ88" s="11">
        <v>38</v>
      </c>
      <c r="AK88" s="12">
        <v>30.6</v>
      </c>
      <c r="AL88" s="12">
        <v>30.6</v>
      </c>
      <c r="AM88" s="12">
        <v>26</v>
      </c>
      <c r="AN88" s="12">
        <v>29.4</v>
      </c>
      <c r="AO88" s="12">
        <v>30.6</v>
      </c>
      <c r="AP88" s="9"/>
      <c r="AQ88" s="11">
        <v>38</v>
      </c>
      <c r="AR88" s="12">
        <v>30.6</v>
      </c>
      <c r="AS88" s="12">
        <v>28.8</v>
      </c>
      <c r="AT88" s="12">
        <v>28.6</v>
      </c>
      <c r="AU88" s="12">
        <v>29.2</v>
      </c>
      <c r="AV88" s="14">
        <v>26.2</v>
      </c>
    </row>
    <row r="89" spans="1:48" ht="16.5" thickBot="1" x14ac:dyDescent="0.3">
      <c r="A89" s="11">
        <v>39</v>
      </c>
      <c r="B89" s="12">
        <v>30.4</v>
      </c>
      <c r="C89" s="12">
        <v>28.8</v>
      </c>
      <c r="D89" s="12">
        <v>11.6</v>
      </c>
      <c r="E89" s="12">
        <v>24.8</v>
      </c>
      <c r="F89" s="12">
        <v>25.4</v>
      </c>
      <c r="G89" s="9"/>
      <c r="H89" s="11">
        <v>39</v>
      </c>
      <c r="I89" s="12">
        <v>25.8</v>
      </c>
      <c r="J89" s="11">
        <v>18.399999999999999</v>
      </c>
      <c r="K89" s="12">
        <v>0</v>
      </c>
      <c r="L89" s="12">
        <v>1.8</v>
      </c>
      <c r="M89" s="12">
        <v>10.6</v>
      </c>
      <c r="N89" s="9"/>
      <c r="O89" s="11">
        <v>39</v>
      </c>
      <c r="P89" s="12">
        <v>30.6</v>
      </c>
      <c r="Q89" s="12">
        <v>30.6</v>
      </c>
      <c r="R89" s="12">
        <v>26.6</v>
      </c>
      <c r="S89" s="12">
        <v>29.4</v>
      </c>
      <c r="T89" s="12">
        <v>29.8</v>
      </c>
      <c r="U89" s="9"/>
      <c r="V89" s="11">
        <v>39</v>
      </c>
      <c r="W89" s="12">
        <v>6.6</v>
      </c>
      <c r="X89" s="12">
        <v>0.6</v>
      </c>
      <c r="Y89" s="12">
        <v>0</v>
      </c>
      <c r="Z89" s="12">
        <v>3.8</v>
      </c>
      <c r="AA89" s="12">
        <v>5.2</v>
      </c>
      <c r="AB89" s="9"/>
      <c r="AC89" s="11">
        <v>39</v>
      </c>
      <c r="AD89" s="12">
        <v>27.2</v>
      </c>
      <c r="AE89" s="12">
        <v>26.2</v>
      </c>
      <c r="AF89" s="12">
        <v>1.8</v>
      </c>
      <c r="AG89" s="12">
        <v>3.8</v>
      </c>
      <c r="AH89" s="12">
        <v>20.2</v>
      </c>
      <c r="AI89" s="9"/>
      <c r="AJ89" s="11">
        <v>39</v>
      </c>
      <c r="AK89" s="12">
        <v>30.6</v>
      </c>
      <c r="AL89" s="12">
        <v>30.6</v>
      </c>
      <c r="AM89" s="12">
        <v>25.6</v>
      </c>
      <c r="AN89" s="12">
        <v>27.6</v>
      </c>
      <c r="AO89" s="12">
        <v>29.6</v>
      </c>
      <c r="AP89" s="9"/>
      <c r="AQ89" s="11">
        <v>39</v>
      </c>
      <c r="AR89" s="12">
        <v>29.6</v>
      </c>
      <c r="AS89" s="12">
        <v>27.6</v>
      </c>
      <c r="AT89" s="12">
        <v>27</v>
      </c>
      <c r="AU89" s="12">
        <v>27.8</v>
      </c>
      <c r="AV89" s="14">
        <v>27</v>
      </c>
    </row>
    <row r="90" spans="1:48" ht="16.5" thickBot="1" x14ac:dyDescent="0.3">
      <c r="A90" s="11">
        <v>40</v>
      </c>
      <c r="B90" s="12">
        <v>30</v>
      </c>
      <c r="C90" s="12"/>
      <c r="D90" s="12">
        <v>8.4</v>
      </c>
      <c r="E90" s="12">
        <v>24.6</v>
      </c>
      <c r="F90" s="12">
        <v>27.2</v>
      </c>
      <c r="G90" s="9"/>
      <c r="H90" s="11">
        <v>40</v>
      </c>
      <c r="I90" s="12">
        <v>28</v>
      </c>
      <c r="J90" s="11">
        <v>20.6</v>
      </c>
      <c r="K90" s="12">
        <v>0</v>
      </c>
      <c r="L90" s="12">
        <v>2.6</v>
      </c>
      <c r="M90" s="12">
        <v>14.4</v>
      </c>
      <c r="N90" s="9"/>
      <c r="O90" s="11">
        <v>40</v>
      </c>
      <c r="P90" s="12">
        <v>30.6</v>
      </c>
      <c r="Q90" s="12">
        <v>30.6</v>
      </c>
      <c r="R90" s="12">
        <v>26.6</v>
      </c>
      <c r="S90" s="12">
        <v>29.4</v>
      </c>
      <c r="T90" s="12">
        <v>30.2</v>
      </c>
      <c r="U90" s="9"/>
      <c r="V90" s="11">
        <v>40</v>
      </c>
      <c r="W90" s="12">
        <v>3.6</v>
      </c>
      <c r="X90" s="12">
        <v>0.4</v>
      </c>
      <c r="Y90" s="12">
        <v>0</v>
      </c>
      <c r="Z90" s="12">
        <v>2.6</v>
      </c>
      <c r="AA90" s="12">
        <v>5.4</v>
      </c>
      <c r="AB90" s="9"/>
      <c r="AC90" s="11">
        <v>40</v>
      </c>
      <c r="AD90" s="12">
        <v>29</v>
      </c>
      <c r="AE90" s="12">
        <v>27.2</v>
      </c>
      <c r="AF90" s="12">
        <v>2.2000000000000002</v>
      </c>
      <c r="AG90" s="12">
        <v>2.6</v>
      </c>
      <c r="AH90" s="12">
        <v>21.4</v>
      </c>
      <c r="AI90" s="9"/>
      <c r="AJ90" s="11">
        <v>40</v>
      </c>
      <c r="AK90" s="12">
        <v>30.6</v>
      </c>
      <c r="AL90" s="12">
        <v>30.6</v>
      </c>
      <c r="AM90" s="12">
        <v>27</v>
      </c>
      <c r="AN90" s="12">
        <v>28.6</v>
      </c>
      <c r="AO90" s="12">
        <v>30.6</v>
      </c>
      <c r="AP90" s="9"/>
      <c r="AQ90" s="11">
        <v>40</v>
      </c>
      <c r="AR90" s="12">
        <v>29.2</v>
      </c>
      <c r="AS90" s="12">
        <v>27.2</v>
      </c>
      <c r="AT90" s="12">
        <v>27.2</v>
      </c>
      <c r="AU90" s="12">
        <v>27.4</v>
      </c>
      <c r="AV90" s="14">
        <v>26.2</v>
      </c>
    </row>
    <row r="91" spans="1:48" ht="16.5" thickBot="1" x14ac:dyDescent="0.3">
      <c r="A91" s="11">
        <v>41</v>
      </c>
      <c r="B91" s="12">
        <v>30.2</v>
      </c>
      <c r="C91" s="12">
        <v>27.4</v>
      </c>
      <c r="D91" s="12">
        <v>11</v>
      </c>
      <c r="E91" s="12">
        <v>21.8</v>
      </c>
      <c r="F91" s="12">
        <v>24.4</v>
      </c>
      <c r="G91" s="9"/>
      <c r="H91" s="11">
        <v>41</v>
      </c>
      <c r="I91" s="12">
        <v>26.4</v>
      </c>
      <c r="J91" s="11">
        <v>21.6</v>
      </c>
      <c r="K91" s="12">
        <v>1</v>
      </c>
      <c r="L91" s="12">
        <v>2.2000000000000002</v>
      </c>
      <c r="M91" s="12">
        <v>13.6</v>
      </c>
      <c r="N91" s="9"/>
      <c r="O91" s="11">
        <v>41</v>
      </c>
      <c r="P91" s="12">
        <v>30.6</v>
      </c>
      <c r="Q91" s="12">
        <v>30.6</v>
      </c>
      <c r="R91" s="12">
        <v>26.8</v>
      </c>
      <c r="S91" s="12">
        <v>29.4</v>
      </c>
      <c r="T91" s="12">
        <v>29.4</v>
      </c>
      <c r="U91" s="9"/>
      <c r="V91" s="11">
        <v>41</v>
      </c>
      <c r="W91" s="12">
        <v>4.8</v>
      </c>
      <c r="X91" s="12">
        <v>0.2</v>
      </c>
      <c r="Y91" s="12">
        <v>0</v>
      </c>
      <c r="Z91" s="12">
        <v>2.2000000000000002</v>
      </c>
      <c r="AA91" s="12">
        <v>6.4</v>
      </c>
      <c r="AB91" s="9"/>
      <c r="AC91" s="11">
        <v>41</v>
      </c>
      <c r="AD91" s="12">
        <v>27</v>
      </c>
      <c r="AE91" s="12">
        <v>24</v>
      </c>
      <c r="AF91" s="12">
        <v>6.4</v>
      </c>
      <c r="AG91" s="12">
        <v>2.2000000000000002</v>
      </c>
      <c r="AH91" s="12">
        <v>19.600000000000001</v>
      </c>
      <c r="AI91" s="9"/>
      <c r="AJ91" s="11">
        <v>41</v>
      </c>
      <c r="AK91" s="12">
        <v>30.6</v>
      </c>
      <c r="AL91" s="12">
        <v>30.6</v>
      </c>
      <c r="AM91" s="12">
        <v>26.2</v>
      </c>
      <c r="AN91" s="12">
        <v>27.6</v>
      </c>
      <c r="AO91" s="12">
        <v>30.2</v>
      </c>
      <c r="AP91" s="9"/>
      <c r="AQ91" s="11">
        <v>41</v>
      </c>
      <c r="AR91" s="12">
        <v>29.8</v>
      </c>
      <c r="AS91" s="12">
        <v>27.4</v>
      </c>
      <c r="AT91" s="12">
        <v>27.4</v>
      </c>
      <c r="AU91" s="12">
        <v>27.8</v>
      </c>
      <c r="AV91" s="14">
        <v>26.8</v>
      </c>
    </row>
    <row r="92" spans="1:48" ht="16.5" thickBot="1"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row>
    <row r="93" spans="1:48" ht="16.5" thickBot="1" x14ac:dyDescent="0.3">
      <c r="A93" s="9"/>
      <c r="B93" s="9"/>
      <c r="C93" s="9"/>
      <c r="D93" s="9"/>
      <c r="E93" s="9"/>
      <c r="F93" s="9"/>
      <c r="G93" s="9"/>
      <c r="H93" s="9"/>
      <c r="I93" s="9"/>
      <c r="J93" s="15" t="s">
        <v>38</v>
      </c>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row>
    <row r="94" spans="1:48" ht="16.5" thickBot="1"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row>
    <row r="95" spans="1:48" ht="16.5" thickBot="1" x14ac:dyDescent="0.3">
      <c r="A95" s="9"/>
      <c r="B95" s="93" t="s">
        <v>20</v>
      </c>
      <c r="C95" s="94"/>
      <c r="D95" s="94"/>
      <c r="E95" s="94"/>
      <c r="F95" s="95"/>
      <c r="G95" s="9"/>
      <c r="H95" s="9"/>
      <c r="I95" s="93" t="s">
        <v>32</v>
      </c>
      <c r="J95" s="94"/>
      <c r="K95" s="94"/>
      <c r="L95" s="94"/>
      <c r="M95" s="95"/>
      <c r="N95" s="9"/>
      <c r="O95" s="9"/>
      <c r="P95" s="93" t="s">
        <v>33</v>
      </c>
      <c r="Q95" s="94"/>
      <c r="R95" s="94"/>
      <c r="S95" s="94"/>
      <c r="T95" s="95"/>
      <c r="U95" s="9"/>
      <c r="V95" s="9"/>
      <c r="W95" s="93" t="s">
        <v>22</v>
      </c>
      <c r="X95" s="94"/>
      <c r="Y95" s="94"/>
      <c r="Z95" s="94"/>
      <c r="AA95" s="95"/>
      <c r="AB95" s="9"/>
      <c r="AC95" s="9"/>
      <c r="AD95" s="93" t="s">
        <v>34</v>
      </c>
      <c r="AE95" s="94"/>
      <c r="AF95" s="94"/>
      <c r="AG95" s="94"/>
      <c r="AH95" s="95"/>
      <c r="AI95" s="9"/>
      <c r="AJ95" s="6"/>
      <c r="AK95" s="96" t="s">
        <v>19</v>
      </c>
      <c r="AL95" s="97"/>
      <c r="AM95" s="97"/>
      <c r="AN95" s="97"/>
      <c r="AO95" s="98"/>
      <c r="AP95" s="17" t="s">
        <v>39</v>
      </c>
      <c r="AQ95" s="9"/>
      <c r="AR95" s="9"/>
      <c r="AS95" s="9"/>
      <c r="AT95" s="9"/>
      <c r="AU95" s="9"/>
      <c r="AV95" s="9"/>
    </row>
    <row r="96" spans="1:48" ht="16.5" thickBot="1" x14ac:dyDescent="0.3">
      <c r="A96" s="11" t="s">
        <v>35</v>
      </c>
      <c r="B96" s="11" t="s">
        <v>24</v>
      </c>
      <c r="C96" s="11" t="s">
        <v>25</v>
      </c>
      <c r="D96" s="11" t="s">
        <v>26</v>
      </c>
      <c r="E96" s="11" t="s">
        <v>27</v>
      </c>
      <c r="F96" s="11" t="s">
        <v>23</v>
      </c>
      <c r="G96" s="9"/>
      <c r="H96" s="11" t="s">
        <v>35</v>
      </c>
      <c r="I96" s="11" t="s">
        <v>24</v>
      </c>
      <c r="J96" s="11" t="s">
        <v>25</v>
      </c>
      <c r="K96" s="11" t="s">
        <v>26</v>
      </c>
      <c r="L96" s="11" t="s">
        <v>27</v>
      </c>
      <c r="M96" s="11" t="s">
        <v>23</v>
      </c>
      <c r="N96" s="9"/>
      <c r="O96" s="11" t="s">
        <v>35</v>
      </c>
      <c r="P96" s="11" t="s">
        <v>24</v>
      </c>
      <c r="Q96" s="11" t="s">
        <v>25</v>
      </c>
      <c r="R96" s="11" t="s">
        <v>26</v>
      </c>
      <c r="S96" s="11" t="s">
        <v>27</v>
      </c>
      <c r="T96" s="11" t="s">
        <v>23</v>
      </c>
      <c r="U96" s="9"/>
      <c r="V96" s="11" t="s">
        <v>35</v>
      </c>
      <c r="W96" s="11" t="s">
        <v>24</v>
      </c>
      <c r="X96" s="11" t="s">
        <v>25</v>
      </c>
      <c r="Y96" s="11" t="s">
        <v>26</v>
      </c>
      <c r="Z96" s="11" t="s">
        <v>27</v>
      </c>
      <c r="AA96" s="11" t="s">
        <v>23</v>
      </c>
      <c r="AB96" s="9"/>
      <c r="AC96" s="11" t="s">
        <v>35</v>
      </c>
      <c r="AD96" s="11" t="s">
        <v>24</v>
      </c>
      <c r="AE96" s="11" t="s">
        <v>25</v>
      </c>
      <c r="AF96" s="11" t="s">
        <v>26</v>
      </c>
      <c r="AG96" s="11" t="s">
        <v>27</v>
      </c>
      <c r="AH96" s="11" t="s">
        <v>23</v>
      </c>
      <c r="AI96" s="9"/>
      <c r="AJ96" s="7" t="s">
        <v>35</v>
      </c>
      <c r="AK96" s="7" t="s">
        <v>24</v>
      </c>
      <c r="AL96" s="7" t="s">
        <v>25</v>
      </c>
      <c r="AM96" s="7" t="s">
        <v>26</v>
      </c>
      <c r="AN96" s="7" t="s">
        <v>27</v>
      </c>
      <c r="AO96" s="7" t="s">
        <v>23</v>
      </c>
      <c r="AP96" s="6"/>
      <c r="AQ96" s="9"/>
      <c r="AR96" s="9"/>
      <c r="AS96" s="9"/>
      <c r="AT96" s="9"/>
      <c r="AU96" s="9"/>
      <c r="AV96" s="9"/>
    </row>
    <row r="97" spans="1:48" ht="16.5" thickBot="1" x14ac:dyDescent="0.3">
      <c r="A97" s="11">
        <v>1</v>
      </c>
      <c r="B97" s="12">
        <v>30.6</v>
      </c>
      <c r="C97" s="12">
        <v>30.6</v>
      </c>
      <c r="D97" s="12">
        <v>3</v>
      </c>
      <c r="E97" s="12">
        <v>14</v>
      </c>
      <c r="F97" s="12">
        <v>29.6</v>
      </c>
      <c r="G97" s="9"/>
      <c r="H97" s="11">
        <v>1</v>
      </c>
      <c r="I97" s="12">
        <v>2.6</v>
      </c>
      <c r="J97" s="12">
        <v>0.8</v>
      </c>
      <c r="K97" s="12">
        <v>0</v>
      </c>
      <c r="L97" s="12">
        <v>0</v>
      </c>
      <c r="M97" s="12">
        <v>14.2</v>
      </c>
      <c r="N97" s="9"/>
      <c r="O97" s="11">
        <v>1</v>
      </c>
      <c r="P97" s="12">
        <v>12.6</v>
      </c>
      <c r="Q97" s="12">
        <v>8</v>
      </c>
      <c r="R97" s="12">
        <v>0.6</v>
      </c>
      <c r="S97" s="12">
        <v>3.6</v>
      </c>
      <c r="T97" s="12">
        <v>0.4</v>
      </c>
      <c r="U97" s="9"/>
      <c r="V97" s="11">
        <v>1</v>
      </c>
      <c r="W97" s="12">
        <v>21</v>
      </c>
      <c r="X97" s="12">
        <v>12.8</v>
      </c>
      <c r="Y97" s="12">
        <v>0</v>
      </c>
      <c r="Z97" s="12">
        <v>0</v>
      </c>
      <c r="AA97" s="12">
        <v>9</v>
      </c>
      <c r="AB97" s="9"/>
      <c r="AC97" s="11">
        <v>1</v>
      </c>
      <c r="AD97" s="12">
        <v>14.6</v>
      </c>
      <c r="AE97" s="12">
        <v>10.199999999999999</v>
      </c>
      <c r="AF97" s="12">
        <v>0</v>
      </c>
      <c r="AG97" s="12">
        <v>1.4</v>
      </c>
      <c r="AH97" s="12">
        <v>11.6</v>
      </c>
      <c r="AI97" s="9"/>
      <c r="AJ97" s="7">
        <v>1</v>
      </c>
      <c r="AK97" s="8">
        <v>24.6</v>
      </c>
      <c r="AL97" s="8">
        <v>21</v>
      </c>
      <c r="AM97" s="8">
        <v>1</v>
      </c>
      <c r="AN97" s="8">
        <v>15.6</v>
      </c>
      <c r="AO97" s="8">
        <v>19.600000000000001</v>
      </c>
      <c r="AP97" s="6"/>
      <c r="AQ97" s="9"/>
      <c r="AR97" s="9"/>
      <c r="AS97" s="9"/>
      <c r="AT97" s="9"/>
      <c r="AU97" s="9"/>
      <c r="AV97" s="9"/>
    </row>
    <row r="98" spans="1:48" ht="16.5" thickBot="1" x14ac:dyDescent="0.3">
      <c r="A98" s="11">
        <v>2</v>
      </c>
      <c r="B98" s="12">
        <v>30.6</v>
      </c>
      <c r="C98" s="12">
        <v>30.4</v>
      </c>
      <c r="D98" s="12">
        <v>6.6</v>
      </c>
      <c r="E98" s="12">
        <v>15.8</v>
      </c>
      <c r="F98" s="12">
        <v>29.2</v>
      </c>
      <c r="G98" s="9"/>
      <c r="H98" s="11">
        <v>2</v>
      </c>
      <c r="I98" s="12">
        <v>1.6</v>
      </c>
      <c r="J98" s="12">
        <v>0.2</v>
      </c>
      <c r="K98" s="12">
        <v>0</v>
      </c>
      <c r="L98" s="12">
        <v>0</v>
      </c>
      <c r="M98" s="12">
        <v>13.2</v>
      </c>
      <c r="N98" s="9"/>
      <c r="O98" s="11">
        <v>2</v>
      </c>
      <c r="P98" s="12">
        <v>9.6</v>
      </c>
      <c r="Q98" s="12">
        <v>5.8</v>
      </c>
      <c r="R98" s="12">
        <v>0</v>
      </c>
      <c r="S98" s="12">
        <v>2</v>
      </c>
      <c r="T98" s="12">
        <v>10.6</v>
      </c>
      <c r="U98" s="9"/>
      <c r="V98" s="11">
        <v>2</v>
      </c>
      <c r="W98" s="12">
        <v>14.8</v>
      </c>
      <c r="X98" s="12">
        <v>2.8</v>
      </c>
      <c r="Y98" s="12">
        <v>0</v>
      </c>
      <c r="Z98" s="12">
        <v>0</v>
      </c>
      <c r="AA98" s="12">
        <v>10.199999999999999</v>
      </c>
      <c r="AB98" s="9"/>
      <c r="AC98" s="11">
        <v>2</v>
      </c>
      <c r="AD98" s="12">
        <v>14.2</v>
      </c>
      <c r="AE98" s="12">
        <v>7.4</v>
      </c>
      <c r="AF98" s="12">
        <v>0</v>
      </c>
      <c r="AG98" s="12">
        <v>0.2</v>
      </c>
      <c r="AH98" s="12">
        <v>12.4</v>
      </c>
      <c r="AI98" s="9"/>
      <c r="AJ98" s="7">
        <v>2</v>
      </c>
      <c r="AK98" s="8">
        <v>24.6</v>
      </c>
      <c r="AL98" s="8">
        <v>22.4</v>
      </c>
      <c r="AM98" s="8">
        <v>0.2</v>
      </c>
      <c r="AN98" s="8">
        <v>14</v>
      </c>
      <c r="AO98" s="8">
        <v>19</v>
      </c>
      <c r="AP98" s="6"/>
      <c r="AQ98" s="9"/>
      <c r="AR98" s="9"/>
      <c r="AS98" s="9"/>
      <c r="AT98" s="9"/>
      <c r="AU98" s="9"/>
      <c r="AV98" s="9"/>
    </row>
    <row r="99" spans="1:48" ht="16.5" thickBot="1" x14ac:dyDescent="0.3">
      <c r="A99" s="11">
        <v>3</v>
      </c>
      <c r="B99" s="12">
        <v>30.6</v>
      </c>
      <c r="C99" s="12">
        <v>30</v>
      </c>
      <c r="D99" s="12">
        <v>2.2000000000000002</v>
      </c>
      <c r="E99" s="12">
        <v>17.600000000000001</v>
      </c>
      <c r="F99" s="12">
        <v>29.6</v>
      </c>
      <c r="G99" s="9"/>
      <c r="H99" s="11">
        <v>3</v>
      </c>
      <c r="I99" s="12">
        <v>1.8</v>
      </c>
      <c r="J99" s="12">
        <v>0.4</v>
      </c>
      <c r="K99" s="12">
        <v>0</v>
      </c>
      <c r="L99" s="12">
        <v>0</v>
      </c>
      <c r="M99" s="12">
        <v>11.4</v>
      </c>
      <c r="N99" s="9"/>
      <c r="O99" s="11">
        <v>3</v>
      </c>
      <c r="P99" s="12">
        <v>7.8</v>
      </c>
      <c r="Q99" s="12">
        <v>4</v>
      </c>
      <c r="R99" s="12">
        <v>0</v>
      </c>
      <c r="S99" s="12">
        <v>1.6</v>
      </c>
      <c r="T99" s="12">
        <v>6.8</v>
      </c>
      <c r="U99" s="9"/>
      <c r="V99" s="11">
        <v>3</v>
      </c>
      <c r="W99" s="12">
        <v>16.8</v>
      </c>
      <c r="X99" s="12">
        <v>4.4000000000000004</v>
      </c>
      <c r="Y99" s="12">
        <v>0</v>
      </c>
      <c r="Z99" s="12">
        <v>0</v>
      </c>
      <c r="AA99" s="12">
        <v>7.4</v>
      </c>
      <c r="AB99" s="9"/>
      <c r="AC99" s="11">
        <v>3</v>
      </c>
      <c r="AD99" s="12">
        <v>9.4</v>
      </c>
      <c r="AE99" s="12">
        <v>4.8</v>
      </c>
      <c r="AF99" s="12">
        <v>0</v>
      </c>
      <c r="AG99" s="12">
        <v>0.4</v>
      </c>
      <c r="AH99" s="12">
        <v>9.1999999999999993</v>
      </c>
      <c r="AI99" s="9"/>
      <c r="AJ99" s="7">
        <v>3</v>
      </c>
      <c r="AK99" s="8">
        <v>24.8</v>
      </c>
      <c r="AL99" s="8">
        <v>22.2</v>
      </c>
      <c r="AM99" s="8">
        <v>0</v>
      </c>
      <c r="AN99" s="8">
        <v>14.2</v>
      </c>
      <c r="AO99" s="8">
        <v>17.2</v>
      </c>
      <c r="AP99" s="6"/>
      <c r="AQ99" s="9"/>
      <c r="AR99" s="9"/>
      <c r="AS99" s="9"/>
      <c r="AT99" s="9"/>
      <c r="AU99" s="9"/>
      <c r="AV99" s="9"/>
    </row>
    <row r="100" spans="1:48" ht="16.5" thickBot="1" x14ac:dyDescent="0.3">
      <c r="A100" s="11">
        <v>4</v>
      </c>
      <c r="B100" s="12">
        <v>30.6</v>
      </c>
      <c r="C100" s="12">
        <v>30.6</v>
      </c>
      <c r="D100" s="12">
        <v>7</v>
      </c>
      <c r="E100" s="12">
        <v>20.2</v>
      </c>
      <c r="F100" s="12">
        <v>30.2</v>
      </c>
      <c r="G100" s="9"/>
      <c r="H100" s="11">
        <v>4</v>
      </c>
      <c r="I100" s="12">
        <v>0.4</v>
      </c>
      <c r="J100" s="12">
        <v>0</v>
      </c>
      <c r="K100" s="12">
        <v>0</v>
      </c>
      <c r="L100" s="12">
        <v>0</v>
      </c>
      <c r="M100" s="12">
        <v>11.6</v>
      </c>
      <c r="N100" s="9"/>
      <c r="O100" s="11">
        <v>4</v>
      </c>
      <c r="P100" s="12">
        <v>8</v>
      </c>
      <c r="Q100" s="12">
        <v>5</v>
      </c>
      <c r="R100" s="12">
        <v>0</v>
      </c>
      <c r="S100" s="12">
        <v>3</v>
      </c>
      <c r="T100" s="12">
        <v>9.6</v>
      </c>
      <c r="U100" s="9"/>
      <c r="V100" s="11">
        <v>4</v>
      </c>
      <c r="W100" s="12">
        <v>18</v>
      </c>
      <c r="X100" s="12">
        <v>10</v>
      </c>
      <c r="Y100" s="12">
        <v>0</v>
      </c>
      <c r="Z100" s="12">
        <v>0</v>
      </c>
      <c r="AA100" s="12">
        <v>10</v>
      </c>
      <c r="AB100" s="9"/>
      <c r="AC100" s="11">
        <v>4</v>
      </c>
      <c r="AD100" s="12">
        <v>9.6</v>
      </c>
      <c r="AE100" s="12">
        <v>6.2</v>
      </c>
      <c r="AF100" s="12">
        <v>0</v>
      </c>
      <c r="AG100" s="12">
        <v>1.2</v>
      </c>
      <c r="AH100" s="12">
        <v>9.8000000000000007</v>
      </c>
      <c r="AI100" s="9"/>
      <c r="AJ100" s="7">
        <v>4</v>
      </c>
      <c r="AK100" s="8">
        <v>22.8</v>
      </c>
      <c r="AL100" s="8">
        <v>20.399999999999999</v>
      </c>
      <c r="AM100" s="8">
        <v>0.2</v>
      </c>
      <c r="AN100" s="8">
        <v>12.4</v>
      </c>
      <c r="AO100" s="8">
        <v>14.4</v>
      </c>
      <c r="AP100" s="6"/>
      <c r="AQ100" s="9"/>
      <c r="AR100" s="9"/>
      <c r="AS100" s="9"/>
      <c r="AT100" s="9"/>
      <c r="AU100" s="9"/>
      <c r="AV100" s="9"/>
    </row>
    <row r="101" spans="1:48" ht="16.5" thickBot="1" x14ac:dyDescent="0.3">
      <c r="A101" s="11">
        <v>5</v>
      </c>
      <c r="B101" s="12">
        <v>30.6</v>
      </c>
      <c r="C101" s="12">
        <v>30.4</v>
      </c>
      <c r="D101" s="12">
        <v>0</v>
      </c>
      <c r="E101" s="12">
        <v>7.6</v>
      </c>
      <c r="F101" s="12">
        <v>29.2</v>
      </c>
      <c r="G101" s="9"/>
      <c r="H101" s="11">
        <v>5</v>
      </c>
      <c r="I101" s="12">
        <v>1.2</v>
      </c>
      <c r="J101" s="12">
        <v>0.2</v>
      </c>
      <c r="K101" s="12">
        <v>0</v>
      </c>
      <c r="L101" s="12">
        <v>0</v>
      </c>
      <c r="M101" s="12">
        <v>13.8</v>
      </c>
      <c r="N101" s="9"/>
      <c r="O101" s="11">
        <v>5</v>
      </c>
      <c r="P101" s="12">
        <v>10.4</v>
      </c>
      <c r="Q101" s="12">
        <v>6.6</v>
      </c>
      <c r="R101" s="12">
        <v>0</v>
      </c>
      <c r="S101" s="12">
        <v>1</v>
      </c>
      <c r="T101" s="12">
        <v>9.1999999999999993</v>
      </c>
      <c r="U101" s="9"/>
      <c r="V101" s="11">
        <v>5</v>
      </c>
      <c r="W101" s="12">
        <v>18.2</v>
      </c>
      <c r="X101" s="12">
        <v>5.8</v>
      </c>
      <c r="Y101" s="12">
        <v>0</v>
      </c>
      <c r="Z101" s="12">
        <v>0</v>
      </c>
      <c r="AA101" s="12">
        <v>11.2</v>
      </c>
      <c r="AB101" s="9"/>
      <c r="AC101" s="11">
        <v>5</v>
      </c>
      <c r="AD101" s="12">
        <v>11.8</v>
      </c>
      <c r="AE101" s="12">
        <v>6.6</v>
      </c>
      <c r="AF101" s="12">
        <v>0</v>
      </c>
      <c r="AG101" s="12">
        <v>0</v>
      </c>
      <c r="AH101" s="12">
        <v>11.6</v>
      </c>
      <c r="AI101" s="9"/>
      <c r="AJ101" s="7">
        <v>5</v>
      </c>
      <c r="AK101" s="8">
        <v>27.8</v>
      </c>
      <c r="AL101" s="8">
        <v>24.2</v>
      </c>
      <c r="AM101" s="8">
        <v>0</v>
      </c>
      <c r="AN101" s="8">
        <v>13.8</v>
      </c>
      <c r="AO101" s="8">
        <v>14.4</v>
      </c>
      <c r="AP101" s="6"/>
      <c r="AQ101" s="9"/>
      <c r="AR101" s="9"/>
      <c r="AS101" s="9"/>
      <c r="AT101" s="9"/>
      <c r="AU101" s="9"/>
      <c r="AV101" s="9"/>
    </row>
    <row r="102" spans="1:48" ht="16.5" thickBot="1" x14ac:dyDescent="0.3">
      <c r="A102" s="11">
        <v>6</v>
      </c>
      <c r="B102" s="12">
        <v>30.4</v>
      </c>
      <c r="C102" s="12">
        <v>30.4</v>
      </c>
      <c r="D102" s="12">
        <v>0.6</v>
      </c>
      <c r="E102" s="12">
        <v>11.6</v>
      </c>
      <c r="F102" s="12">
        <v>28.8</v>
      </c>
      <c r="G102" s="9"/>
      <c r="H102" s="11">
        <v>6</v>
      </c>
      <c r="I102" s="12">
        <v>3</v>
      </c>
      <c r="J102" s="12">
        <v>1.2</v>
      </c>
      <c r="K102" s="12">
        <v>0</v>
      </c>
      <c r="L102" s="12">
        <v>0</v>
      </c>
      <c r="M102" s="12">
        <v>10.6</v>
      </c>
      <c r="N102" s="9"/>
      <c r="O102" s="11">
        <v>6</v>
      </c>
      <c r="P102" s="12">
        <v>13.2</v>
      </c>
      <c r="Q102" s="12">
        <v>6.6</v>
      </c>
      <c r="R102" s="12">
        <v>0</v>
      </c>
      <c r="S102" s="12">
        <v>0.8</v>
      </c>
      <c r="T102" s="12">
        <v>7.4</v>
      </c>
      <c r="U102" s="9"/>
      <c r="V102" s="11">
        <v>6</v>
      </c>
      <c r="W102" s="12">
        <v>17.600000000000001</v>
      </c>
      <c r="X102" s="12">
        <v>5</v>
      </c>
      <c r="Y102" s="12">
        <v>0</v>
      </c>
      <c r="Z102" s="12">
        <v>0</v>
      </c>
      <c r="AA102" s="12">
        <v>8.6</v>
      </c>
      <c r="AB102" s="9"/>
      <c r="AC102" s="11">
        <v>6</v>
      </c>
      <c r="AD102" s="12">
        <v>13</v>
      </c>
      <c r="AE102" s="12">
        <v>5.8</v>
      </c>
      <c r="AF102" s="12">
        <v>0</v>
      </c>
      <c r="AG102" s="12">
        <v>0</v>
      </c>
      <c r="AH102" s="12">
        <v>8.6</v>
      </c>
      <c r="AI102" s="9"/>
      <c r="AJ102" s="7">
        <v>6</v>
      </c>
      <c r="AK102" s="8">
        <v>26.2</v>
      </c>
      <c r="AL102" s="8">
        <v>24</v>
      </c>
      <c r="AM102" s="8">
        <v>1.2</v>
      </c>
      <c r="AN102" s="8">
        <v>16.399999999999999</v>
      </c>
      <c r="AO102" s="8">
        <v>18.8</v>
      </c>
      <c r="AP102" s="6"/>
      <c r="AQ102" s="9"/>
      <c r="AR102" s="9"/>
      <c r="AS102" s="9"/>
      <c r="AT102" s="9"/>
      <c r="AU102" s="9"/>
      <c r="AV102" s="9"/>
    </row>
    <row r="103" spans="1:48" ht="16.5" thickBot="1" x14ac:dyDescent="0.3">
      <c r="A103" s="11">
        <v>7</v>
      </c>
      <c r="B103" s="12">
        <v>30.6</v>
      </c>
      <c r="C103" s="12">
        <v>30</v>
      </c>
      <c r="D103" s="12">
        <v>5.2</v>
      </c>
      <c r="E103" s="12">
        <v>18.2</v>
      </c>
      <c r="F103" s="12">
        <v>29</v>
      </c>
      <c r="G103" s="9"/>
      <c r="H103" s="11">
        <v>7</v>
      </c>
      <c r="I103" s="12">
        <v>1.8</v>
      </c>
      <c r="J103" s="12">
        <v>0.4</v>
      </c>
      <c r="K103" s="12">
        <v>0</v>
      </c>
      <c r="L103" s="12">
        <v>0</v>
      </c>
      <c r="M103" s="12">
        <v>9.4</v>
      </c>
      <c r="N103" s="9"/>
      <c r="O103" s="11">
        <v>7</v>
      </c>
      <c r="P103" s="12">
        <v>14.4</v>
      </c>
      <c r="Q103" s="12">
        <v>10</v>
      </c>
      <c r="R103" s="12">
        <v>0</v>
      </c>
      <c r="S103" s="12">
        <v>2.8</v>
      </c>
      <c r="T103" s="12">
        <v>10</v>
      </c>
      <c r="U103" s="9"/>
      <c r="V103" s="11">
        <v>7</v>
      </c>
      <c r="W103" s="12">
        <v>13.6</v>
      </c>
      <c r="X103" s="12">
        <v>4</v>
      </c>
      <c r="Y103" s="12">
        <v>0</v>
      </c>
      <c r="Z103" s="12">
        <v>0</v>
      </c>
      <c r="AA103" s="12">
        <v>10.199999999999999</v>
      </c>
      <c r="AB103" s="9"/>
      <c r="AC103" s="11">
        <v>7</v>
      </c>
      <c r="AD103" s="12">
        <v>15.4</v>
      </c>
      <c r="AE103" s="12">
        <v>10.8</v>
      </c>
      <c r="AF103" s="12">
        <v>0</v>
      </c>
      <c r="AG103" s="12">
        <v>1.4</v>
      </c>
      <c r="AH103" s="12">
        <v>13.2</v>
      </c>
      <c r="AI103" s="9"/>
      <c r="AJ103" s="7">
        <v>7</v>
      </c>
      <c r="AK103" s="8">
        <v>23.6</v>
      </c>
      <c r="AL103" s="8">
        <v>22.8</v>
      </c>
      <c r="AM103" s="8">
        <v>2.4</v>
      </c>
      <c r="AN103" s="8">
        <v>18</v>
      </c>
      <c r="AO103" s="8">
        <v>18.8</v>
      </c>
      <c r="AP103" s="6"/>
      <c r="AQ103" s="9"/>
      <c r="AR103" s="9"/>
      <c r="AS103" s="9"/>
      <c r="AT103" s="9"/>
      <c r="AU103" s="9"/>
      <c r="AV103" s="9"/>
    </row>
    <row r="104" spans="1:48" ht="16.5" thickBot="1" x14ac:dyDescent="0.3">
      <c r="A104" s="11">
        <v>8</v>
      </c>
      <c r="B104" s="12">
        <v>30.6</v>
      </c>
      <c r="C104" s="12">
        <v>30.6</v>
      </c>
      <c r="D104" s="12">
        <v>9</v>
      </c>
      <c r="E104" s="12">
        <v>19.2</v>
      </c>
      <c r="F104" s="12">
        <v>30.6</v>
      </c>
      <c r="G104" s="9"/>
      <c r="H104" s="11">
        <v>8</v>
      </c>
      <c r="I104" s="12">
        <v>4.4000000000000004</v>
      </c>
      <c r="J104" s="12">
        <v>1.8</v>
      </c>
      <c r="K104" s="12">
        <v>0</v>
      </c>
      <c r="L104" s="12">
        <v>0</v>
      </c>
      <c r="M104" s="12">
        <v>13.2</v>
      </c>
      <c r="N104" s="9"/>
      <c r="O104" s="11">
        <v>8</v>
      </c>
      <c r="P104" s="12">
        <v>12</v>
      </c>
      <c r="Q104" s="12">
        <v>9</v>
      </c>
      <c r="R104" s="12">
        <v>0.4</v>
      </c>
      <c r="S104" s="12">
        <v>1.8</v>
      </c>
      <c r="T104" s="12">
        <v>8</v>
      </c>
      <c r="U104" s="9"/>
      <c r="V104" s="11">
        <v>8</v>
      </c>
      <c r="W104" s="12">
        <v>16.8</v>
      </c>
      <c r="X104" s="12">
        <v>3.4</v>
      </c>
      <c r="Y104" s="12">
        <v>0</v>
      </c>
      <c r="Z104" s="12">
        <v>0</v>
      </c>
      <c r="AA104" s="12">
        <v>7.4</v>
      </c>
      <c r="AB104" s="9"/>
      <c r="AC104" s="11">
        <v>8</v>
      </c>
      <c r="AD104" s="12">
        <v>11.6</v>
      </c>
      <c r="AE104" s="12">
        <v>8.1999999999999993</v>
      </c>
      <c r="AF104" s="12">
        <v>0</v>
      </c>
      <c r="AG104" s="12">
        <v>0.4</v>
      </c>
      <c r="AH104" s="12">
        <v>9.4</v>
      </c>
      <c r="AI104" s="9"/>
      <c r="AJ104" s="7">
        <v>8</v>
      </c>
      <c r="AK104" s="8">
        <v>26.2</v>
      </c>
      <c r="AL104" s="8">
        <v>24.4</v>
      </c>
      <c r="AM104" s="8">
        <v>3.8</v>
      </c>
      <c r="AN104" s="8">
        <v>16</v>
      </c>
      <c r="AO104" s="8">
        <v>18.399999999999999</v>
      </c>
      <c r="AP104" s="6"/>
      <c r="AQ104" s="9"/>
      <c r="AR104" s="9"/>
      <c r="AS104" s="9"/>
      <c r="AT104" s="9"/>
      <c r="AU104" s="9"/>
      <c r="AV104" s="9"/>
    </row>
    <row r="105" spans="1:48" ht="16.5" thickBot="1" x14ac:dyDescent="0.3">
      <c r="A105" s="11">
        <v>9</v>
      </c>
      <c r="B105" s="12">
        <v>30.6</v>
      </c>
      <c r="C105" s="12">
        <v>30.6</v>
      </c>
      <c r="D105" s="12">
        <v>6.8</v>
      </c>
      <c r="E105" s="12">
        <v>18.8</v>
      </c>
      <c r="F105" s="12">
        <v>30.6</v>
      </c>
      <c r="G105" s="9"/>
      <c r="H105" s="11">
        <v>9</v>
      </c>
      <c r="I105" s="12">
        <v>5.2</v>
      </c>
      <c r="J105" s="12">
        <v>2.4</v>
      </c>
      <c r="K105" s="12">
        <v>0</v>
      </c>
      <c r="L105" s="12">
        <v>0</v>
      </c>
      <c r="M105" s="12">
        <v>11.4</v>
      </c>
      <c r="N105" s="9"/>
      <c r="O105" s="11">
        <v>9</v>
      </c>
      <c r="P105" s="12">
        <v>10</v>
      </c>
      <c r="Q105" s="12">
        <v>4.4000000000000004</v>
      </c>
      <c r="R105" s="12">
        <v>0</v>
      </c>
      <c r="S105" s="12">
        <v>1</v>
      </c>
      <c r="T105" s="12">
        <v>9</v>
      </c>
      <c r="U105" s="9"/>
      <c r="V105" s="11">
        <v>9</v>
      </c>
      <c r="W105" s="12">
        <v>16.8</v>
      </c>
      <c r="X105" s="12">
        <v>7</v>
      </c>
      <c r="Y105" s="12">
        <v>0</v>
      </c>
      <c r="Z105" s="12">
        <v>0</v>
      </c>
      <c r="AA105" s="12">
        <v>8.4</v>
      </c>
      <c r="AB105" s="9"/>
      <c r="AC105" s="11">
        <v>9</v>
      </c>
      <c r="AD105" s="12">
        <v>7.6</v>
      </c>
      <c r="AE105" s="12">
        <v>2.6</v>
      </c>
      <c r="AF105" s="12">
        <v>0</v>
      </c>
      <c r="AG105" s="12">
        <v>0.2</v>
      </c>
      <c r="AH105" s="12">
        <v>10.4</v>
      </c>
      <c r="AI105" s="9"/>
      <c r="AJ105" s="7">
        <v>9</v>
      </c>
      <c r="AK105" s="8">
        <v>27.8</v>
      </c>
      <c r="AL105" s="8">
        <v>24.4</v>
      </c>
      <c r="AM105" s="8">
        <v>0.4</v>
      </c>
      <c r="AN105" s="8">
        <v>16.600000000000001</v>
      </c>
      <c r="AO105" s="8">
        <v>20.2</v>
      </c>
      <c r="AP105" s="6"/>
      <c r="AQ105" s="9"/>
      <c r="AR105" s="9"/>
      <c r="AS105" s="9"/>
      <c r="AT105" s="9"/>
      <c r="AU105" s="9"/>
      <c r="AV105" s="9"/>
    </row>
    <row r="106" spans="1:48" ht="16.5" thickBot="1" x14ac:dyDescent="0.3">
      <c r="A106" s="11">
        <v>10</v>
      </c>
      <c r="B106" s="12">
        <v>30.6</v>
      </c>
      <c r="C106" s="12">
        <v>30.4</v>
      </c>
      <c r="D106" s="12">
        <v>2.6</v>
      </c>
      <c r="E106" s="12">
        <v>17.600000000000001</v>
      </c>
      <c r="F106" s="12">
        <v>30.4</v>
      </c>
      <c r="G106" s="9"/>
      <c r="H106" s="11">
        <v>10</v>
      </c>
      <c r="I106" s="12">
        <v>0.4</v>
      </c>
      <c r="J106" s="12">
        <v>0</v>
      </c>
      <c r="K106" s="12">
        <v>0</v>
      </c>
      <c r="L106" s="12">
        <v>0</v>
      </c>
      <c r="M106" s="12">
        <v>13.8</v>
      </c>
      <c r="N106" s="9"/>
      <c r="O106" s="11">
        <v>10</v>
      </c>
      <c r="P106" s="12">
        <v>15.2</v>
      </c>
      <c r="Q106" s="12">
        <v>10.8</v>
      </c>
      <c r="R106" s="12">
        <v>0</v>
      </c>
      <c r="S106" s="12">
        <v>4</v>
      </c>
      <c r="T106" s="12">
        <v>10.6</v>
      </c>
      <c r="U106" s="9"/>
      <c r="V106" s="11">
        <v>10</v>
      </c>
      <c r="W106" s="12">
        <v>21.8</v>
      </c>
      <c r="X106" s="12">
        <v>11.8</v>
      </c>
      <c r="Y106" s="12">
        <v>0</v>
      </c>
      <c r="Z106" s="12">
        <v>0.6</v>
      </c>
      <c r="AA106" s="12">
        <v>12.2</v>
      </c>
      <c r="AB106" s="9"/>
      <c r="AC106" s="11">
        <v>10</v>
      </c>
      <c r="AD106" s="12">
        <v>16.2</v>
      </c>
      <c r="AE106" s="12">
        <v>11.8</v>
      </c>
      <c r="AF106" s="12">
        <v>0</v>
      </c>
      <c r="AG106" s="12">
        <v>0.2</v>
      </c>
      <c r="AH106" s="12">
        <v>9.6</v>
      </c>
      <c r="AI106" s="9"/>
      <c r="AJ106" s="7">
        <v>10</v>
      </c>
      <c r="AK106" s="8">
        <v>27.2</v>
      </c>
      <c r="AL106" s="8">
        <v>23.6</v>
      </c>
      <c r="AM106" s="8">
        <v>0.8</v>
      </c>
      <c r="AN106" s="8">
        <v>16.2</v>
      </c>
      <c r="AO106" s="8">
        <v>20.399999999999999</v>
      </c>
      <c r="AP106" s="6"/>
      <c r="AQ106" s="9"/>
      <c r="AR106" s="9"/>
      <c r="AS106" s="9"/>
      <c r="AT106" s="9"/>
      <c r="AU106" s="9"/>
      <c r="AV106" s="9"/>
    </row>
    <row r="107" spans="1:48" ht="16.5" thickBot="1" x14ac:dyDescent="0.3">
      <c r="A107" s="11">
        <v>11</v>
      </c>
      <c r="B107" s="12">
        <v>30.6</v>
      </c>
      <c r="C107" s="12">
        <v>30.4</v>
      </c>
      <c r="D107" s="12">
        <v>3.2</v>
      </c>
      <c r="E107" s="12">
        <v>18.600000000000001</v>
      </c>
      <c r="F107" s="12">
        <v>30.2</v>
      </c>
      <c r="G107" s="9"/>
      <c r="H107" s="11">
        <v>11</v>
      </c>
      <c r="I107" s="12">
        <v>2.2000000000000002</v>
      </c>
      <c r="J107" s="12">
        <v>0.2</v>
      </c>
      <c r="K107" s="12">
        <v>0</v>
      </c>
      <c r="L107" s="12">
        <v>0</v>
      </c>
      <c r="M107" s="12">
        <v>13.2</v>
      </c>
      <c r="N107" s="9"/>
      <c r="O107" s="11">
        <v>11</v>
      </c>
      <c r="P107" s="12">
        <v>11.6</v>
      </c>
      <c r="Q107" s="12">
        <v>7.6</v>
      </c>
      <c r="R107" s="12">
        <v>0</v>
      </c>
      <c r="S107" s="12">
        <v>1.6</v>
      </c>
      <c r="T107" s="12">
        <v>9.6</v>
      </c>
      <c r="U107" s="9"/>
      <c r="V107" s="11">
        <v>11</v>
      </c>
      <c r="W107" s="12">
        <v>23.2</v>
      </c>
      <c r="X107" s="12">
        <v>11.2</v>
      </c>
      <c r="Y107" s="12">
        <v>0</v>
      </c>
      <c r="Z107" s="12">
        <v>0</v>
      </c>
      <c r="AA107" s="12">
        <v>8.6</v>
      </c>
      <c r="AB107" s="9"/>
      <c r="AC107" s="11">
        <v>11</v>
      </c>
      <c r="AD107" s="12">
        <v>15.8</v>
      </c>
      <c r="AE107" s="12">
        <v>7</v>
      </c>
      <c r="AF107" s="12">
        <v>0</v>
      </c>
      <c r="AG107" s="12">
        <v>0.6</v>
      </c>
      <c r="AH107" s="12">
        <v>10</v>
      </c>
      <c r="AI107" s="9"/>
      <c r="AJ107" s="7">
        <v>11</v>
      </c>
      <c r="AK107" s="8">
        <v>25.2</v>
      </c>
      <c r="AL107" s="8">
        <v>22.8</v>
      </c>
      <c r="AM107" s="8">
        <v>0</v>
      </c>
      <c r="AN107" s="8">
        <v>13.8</v>
      </c>
      <c r="AO107" s="8">
        <v>20.2</v>
      </c>
      <c r="AP107" s="6"/>
      <c r="AQ107" s="9"/>
      <c r="AR107" s="9"/>
      <c r="AS107" s="9"/>
      <c r="AT107" s="9"/>
      <c r="AU107" s="9"/>
      <c r="AV107" s="9"/>
    </row>
    <row r="108" spans="1:48" ht="16.5" thickBot="1" x14ac:dyDescent="0.3">
      <c r="A108" s="11">
        <v>12</v>
      </c>
      <c r="B108" s="12">
        <v>30.6</v>
      </c>
      <c r="C108" s="12">
        <v>29.6</v>
      </c>
      <c r="D108" s="12">
        <v>2.2000000000000002</v>
      </c>
      <c r="E108" s="12">
        <v>15.8</v>
      </c>
      <c r="F108" s="12">
        <v>28.6</v>
      </c>
      <c r="G108" s="9"/>
      <c r="H108" s="11">
        <v>12</v>
      </c>
      <c r="I108" s="12">
        <v>0.8</v>
      </c>
      <c r="J108" s="12">
        <v>0</v>
      </c>
      <c r="K108" s="12">
        <v>0</v>
      </c>
      <c r="L108" s="12">
        <v>0</v>
      </c>
      <c r="M108" s="12">
        <v>11.8</v>
      </c>
      <c r="N108" s="9"/>
      <c r="O108" s="11">
        <v>12</v>
      </c>
      <c r="P108" s="12">
        <v>14.4</v>
      </c>
      <c r="Q108" s="12">
        <v>8.4</v>
      </c>
      <c r="R108" s="12">
        <v>0</v>
      </c>
      <c r="S108" s="12">
        <v>3</v>
      </c>
      <c r="T108" s="12">
        <v>12.4</v>
      </c>
      <c r="U108" s="9"/>
      <c r="V108" s="11">
        <v>12</v>
      </c>
      <c r="W108" s="12">
        <v>20.2</v>
      </c>
      <c r="X108" s="12">
        <v>9.6</v>
      </c>
      <c r="Y108" s="12">
        <v>0</v>
      </c>
      <c r="Z108" s="12">
        <v>0</v>
      </c>
      <c r="AA108" s="12">
        <v>10.4</v>
      </c>
      <c r="AB108" s="9"/>
      <c r="AC108" s="11">
        <v>12</v>
      </c>
      <c r="AD108" s="12">
        <v>13.6</v>
      </c>
      <c r="AE108" s="12">
        <v>8.1999999999999993</v>
      </c>
      <c r="AF108" s="12">
        <v>0</v>
      </c>
      <c r="AG108" s="12">
        <v>1</v>
      </c>
      <c r="AH108" s="12">
        <v>12.8</v>
      </c>
      <c r="AI108" s="9"/>
      <c r="AJ108" s="7">
        <v>12</v>
      </c>
      <c r="AK108" s="8">
        <v>25.8</v>
      </c>
      <c r="AL108" s="8">
        <v>22.2</v>
      </c>
      <c r="AM108" s="8">
        <v>0</v>
      </c>
      <c r="AN108" s="8">
        <v>13.4</v>
      </c>
      <c r="AO108" s="8">
        <v>17.8</v>
      </c>
      <c r="AP108" s="6"/>
      <c r="AQ108" s="9"/>
      <c r="AR108" s="9"/>
      <c r="AS108" s="9"/>
      <c r="AT108" s="9"/>
      <c r="AU108" s="9"/>
      <c r="AV108" s="9"/>
    </row>
    <row r="109" spans="1:48" ht="16.5" thickBot="1" x14ac:dyDescent="0.3">
      <c r="A109" s="11">
        <v>13</v>
      </c>
      <c r="B109" s="12">
        <v>30.6</v>
      </c>
      <c r="C109" s="12">
        <v>30.6</v>
      </c>
      <c r="D109" s="12">
        <v>2.8</v>
      </c>
      <c r="E109" s="12">
        <v>14.6</v>
      </c>
      <c r="F109" s="12">
        <v>29.4</v>
      </c>
      <c r="G109" s="9"/>
      <c r="H109" s="11">
        <v>13</v>
      </c>
      <c r="I109" s="12">
        <v>3.8</v>
      </c>
      <c r="J109" s="12">
        <v>0.8</v>
      </c>
      <c r="K109" s="12">
        <v>0</v>
      </c>
      <c r="L109" s="12">
        <v>0</v>
      </c>
      <c r="M109" s="12">
        <v>12.4</v>
      </c>
      <c r="N109" s="9"/>
      <c r="O109" s="11">
        <v>13</v>
      </c>
      <c r="P109" s="12">
        <v>10.199999999999999</v>
      </c>
      <c r="Q109" s="12">
        <v>4.2</v>
      </c>
      <c r="R109" s="12">
        <v>0</v>
      </c>
      <c r="S109" s="12">
        <v>0.4</v>
      </c>
      <c r="T109" s="12">
        <v>9.4</v>
      </c>
      <c r="U109" s="9"/>
      <c r="V109" s="11">
        <v>13</v>
      </c>
      <c r="W109" s="12">
        <v>13.4</v>
      </c>
      <c r="X109" s="12">
        <v>6.6</v>
      </c>
      <c r="Y109" s="12">
        <v>0</v>
      </c>
      <c r="Z109" s="12">
        <v>0</v>
      </c>
      <c r="AA109" s="12">
        <v>11</v>
      </c>
      <c r="AB109" s="9"/>
      <c r="AC109" s="11">
        <v>13</v>
      </c>
      <c r="AD109" s="12">
        <v>9.4</v>
      </c>
      <c r="AE109" s="12">
        <v>2.8</v>
      </c>
      <c r="AF109" s="12">
        <v>0</v>
      </c>
      <c r="AG109" s="12">
        <v>0</v>
      </c>
      <c r="AH109" s="12">
        <v>11.8</v>
      </c>
      <c r="AI109" s="9"/>
      <c r="AJ109" s="7">
        <v>13</v>
      </c>
      <c r="AK109" s="8">
        <v>22</v>
      </c>
      <c r="AL109" s="8">
        <v>19.399999999999999</v>
      </c>
      <c r="AM109" s="8">
        <v>0</v>
      </c>
      <c r="AN109" s="8">
        <v>10.199999999999999</v>
      </c>
      <c r="AO109" s="8">
        <v>13.4</v>
      </c>
      <c r="AP109" s="6"/>
      <c r="AQ109" s="9"/>
      <c r="AR109" s="9"/>
      <c r="AS109" s="9"/>
      <c r="AT109" s="9"/>
      <c r="AU109" s="9"/>
      <c r="AV109" s="9"/>
    </row>
    <row r="110" spans="1:48" ht="16.5" thickBot="1" x14ac:dyDescent="0.3">
      <c r="A110" s="11">
        <v>14</v>
      </c>
      <c r="B110" s="12">
        <v>30.4</v>
      </c>
      <c r="C110" s="12">
        <v>29.4</v>
      </c>
      <c r="D110" s="12">
        <v>3.8</v>
      </c>
      <c r="E110" s="12">
        <v>14.2</v>
      </c>
      <c r="F110" s="12">
        <v>28.6</v>
      </c>
      <c r="G110" s="9"/>
      <c r="H110" s="11">
        <v>14</v>
      </c>
      <c r="I110" s="12">
        <v>5</v>
      </c>
      <c r="J110" s="12">
        <v>2.2000000000000002</v>
      </c>
      <c r="K110" s="12">
        <v>0</v>
      </c>
      <c r="L110" s="12">
        <v>0</v>
      </c>
      <c r="M110" s="12">
        <v>12.4</v>
      </c>
      <c r="N110" s="9"/>
      <c r="O110" s="11">
        <v>14</v>
      </c>
      <c r="P110" s="12">
        <v>9.6</v>
      </c>
      <c r="Q110" s="12">
        <v>4.8</v>
      </c>
      <c r="R110" s="12">
        <v>0</v>
      </c>
      <c r="S110" s="12">
        <v>0.8</v>
      </c>
      <c r="T110" s="12">
        <v>7.2</v>
      </c>
      <c r="U110" s="9"/>
      <c r="V110" s="11">
        <v>14</v>
      </c>
      <c r="W110" s="12">
        <v>19.8</v>
      </c>
      <c r="X110" s="12">
        <v>6.2</v>
      </c>
      <c r="Y110" s="12">
        <v>0</v>
      </c>
      <c r="Z110" s="12">
        <v>0</v>
      </c>
      <c r="AA110" s="12">
        <v>9.1999999999999993</v>
      </c>
      <c r="AB110" s="9"/>
      <c r="AC110" s="11">
        <v>14</v>
      </c>
      <c r="AD110" s="12">
        <v>13.2</v>
      </c>
      <c r="AE110" s="12">
        <v>5.4</v>
      </c>
      <c r="AF110" s="12">
        <v>0</v>
      </c>
      <c r="AG110" s="12">
        <v>0</v>
      </c>
      <c r="AH110" s="12">
        <v>9.8000000000000007</v>
      </c>
      <c r="AI110" s="9"/>
      <c r="AJ110" s="7">
        <v>14</v>
      </c>
      <c r="AK110" s="8">
        <v>24.4</v>
      </c>
      <c r="AL110" s="8">
        <v>22.8</v>
      </c>
      <c r="AM110" s="8">
        <v>0.6</v>
      </c>
      <c r="AN110" s="8">
        <v>15</v>
      </c>
      <c r="AO110" s="8">
        <v>19</v>
      </c>
      <c r="AP110" s="6"/>
      <c r="AQ110" s="9"/>
      <c r="AR110" s="9"/>
      <c r="AS110" s="9"/>
      <c r="AT110" s="9"/>
      <c r="AU110" s="9"/>
      <c r="AV110" s="9"/>
    </row>
    <row r="111" spans="1:48" ht="16.5" thickBot="1" x14ac:dyDescent="0.3">
      <c r="A111" s="11">
        <v>15</v>
      </c>
      <c r="B111" s="12">
        <v>30.6</v>
      </c>
      <c r="C111" s="12">
        <v>30.2</v>
      </c>
      <c r="D111" s="12">
        <v>2.8</v>
      </c>
      <c r="E111" s="12">
        <v>13</v>
      </c>
      <c r="F111" s="12">
        <v>29</v>
      </c>
      <c r="G111" s="9"/>
      <c r="H111" s="11">
        <v>15</v>
      </c>
      <c r="I111" s="12">
        <v>5.4</v>
      </c>
      <c r="J111" s="12">
        <v>0.6</v>
      </c>
      <c r="K111" s="12">
        <v>0</v>
      </c>
      <c r="L111" s="12">
        <v>0</v>
      </c>
      <c r="M111" s="12">
        <v>11</v>
      </c>
      <c r="N111" s="9"/>
      <c r="O111" s="11">
        <v>15</v>
      </c>
      <c r="P111" s="12">
        <v>5.6</v>
      </c>
      <c r="Q111" s="12">
        <v>2.2000000000000002</v>
      </c>
      <c r="R111" s="12">
        <v>0</v>
      </c>
      <c r="S111" s="12">
        <v>0.4</v>
      </c>
      <c r="T111" s="12">
        <v>9.1999999999999993</v>
      </c>
      <c r="U111" s="9"/>
      <c r="V111" s="11">
        <v>15</v>
      </c>
      <c r="W111" s="12">
        <v>18.2</v>
      </c>
      <c r="X111" s="12">
        <v>10.199999999999999</v>
      </c>
      <c r="Y111" s="12">
        <v>0</v>
      </c>
      <c r="Z111" s="12">
        <v>1</v>
      </c>
      <c r="AA111" s="12">
        <v>12.4</v>
      </c>
      <c r="AB111" s="9"/>
      <c r="AC111" s="11">
        <v>15</v>
      </c>
      <c r="AD111" s="12">
        <v>11.6</v>
      </c>
      <c r="AE111" s="12">
        <v>4.4000000000000004</v>
      </c>
      <c r="AF111" s="12">
        <v>0</v>
      </c>
      <c r="AG111" s="12">
        <v>0</v>
      </c>
      <c r="AH111" s="12">
        <v>11</v>
      </c>
      <c r="AI111" s="9"/>
      <c r="AJ111" s="7">
        <v>15</v>
      </c>
      <c r="AK111" s="8">
        <v>27.2</v>
      </c>
      <c r="AL111" s="8">
        <v>25.2</v>
      </c>
      <c r="AM111" s="8">
        <v>1</v>
      </c>
      <c r="AN111" s="8">
        <v>18.399999999999999</v>
      </c>
      <c r="AO111" s="8">
        <v>18.399999999999999</v>
      </c>
      <c r="AP111" s="6"/>
      <c r="AQ111" s="9"/>
      <c r="AR111" s="9"/>
      <c r="AS111" s="9"/>
      <c r="AT111" s="9"/>
      <c r="AU111" s="9"/>
      <c r="AV111" s="9"/>
    </row>
    <row r="112" spans="1:48" ht="16.5" thickBot="1" x14ac:dyDescent="0.3">
      <c r="A112" s="11">
        <v>16</v>
      </c>
      <c r="B112" s="12">
        <v>30.6</v>
      </c>
      <c r="C112" s="12">
        <v>30.2</v>
      </c>
      <c r="D112" s="12">
        <v>3.6</v>
      </c>
      <c r="E112" s="12">
        <v>18.2</v>
      </c>
      <c r="F112" s="12">
        <v>29.4</v>
      </c>
      <c r="G112" s="9"/>
      <c r="H112" s="11">
        <v>16</v>
      </c>
      <c r="I112" s="12">
        <v>0</v>
      </c>
      <c r="J112" s="12">
        <v>0</v>
      </c>
      <c r="K112" s="12">
        <v>0</v>
      </c>
      <c r="L112" s="12">
        <v>0</v>
      </c>
      <c r="M112" s="12">
        <v>10.6</v>
      </c>
      <c r="N112" s="9"/>
      <c r="O112" s="11">
        <v>16</v>
      </c>
      <c r="P112" s="12">
        <v>13.4</v>
      </c>
      <c r="Q112" s="12">
        <v>7.2</v>
      </c>
      <c r="R112" s="12">
        <v>0</v>
      </c>
      <c r="S112" s="12">
        <v>2</v>
      </c>
      <c r="T112" s="12">
        <v>8.1999999999999993</v>
      </c>
      <c r="U112" s="9"/>
      <c r="V112" s="11">
        <v>16</v>
      </c>
      <c r="W112" s="12">
        <v>18.8</v>
      </c>
      <c r="X112" s="12">
        <v>11.6</v>
      </c>
      <c r="Y112" s="12">
        <v>0</v>
      </c>
      <c r="Z112" s="12">
        <v>1</v>
      </c>
      <c r="AA112" s="12">
        <v>11.8</v>
      </c>
      <c r="AB112" s="9"/>
      <c r="AC112" s="11">
        <v>16</v>
      </c>
      <c r="AD112" s="12">
        <v>14.4</v>
      </c>
      <c r="AE112" s="12">
        <v>8.1999999999999993</v>
      </c>
      <c r="AF112" s="12">
        <v>0</v>
      </c>
      <c r="AG112" s="12">
        <v>0</v>
      </c>
      <c r="AH112" s="12">
        <v>9.1999999999999993</v>
      </c>
      <c r="AI112" s="9"/>
      <c r="AJ112" s="7">
        <v>16</v>
      </c>
      <c r="AK112" s="8">
        <v>27.4</v>
      </c>
      <c r="AL112" s="8">
        <v>25.4</v>
      </c>
      <c r="AM112" s="8">
        <v>0.2</v>
      </c>
      <c r="AN112" s="8">
        <v>17.8</v>
      </c>
      <c r="AO112" s="8">
        <v>20.8</v>
      </c>
      <c r="AP112" s="6"/>
      <c r="AQ112" s="9"/>
      <c r="AR112" s="9"/>
      <c r="AS112" s="9"/>
      <c r="AT112" s="9"/>
      <c r="AU112" s="9"/>
      <c r="AV112" s="9"/>
    </row>
    <row r="113" spans="1:48" ht="16.5" thickBot="1" x14ac:dyDescent="0.3">
      <c r="A113" s="11">
        <v>17</v>
      </c>
      <c r="B113" s="12">
        <v>30.6</v>
      </c>
      <c r="C113" s="12">
        <v>30.6</v>
      </c>
      <c r="D113" s="12">
        <v>9.4</v>
      </c>
      <c r="E113" s="12">
        <v>20.399999999999999</v>
      </c>
      <c r="F113" s="12">
        <v>30.4</v>
      </c>
      <c r="G113" s="9"/>
      <c r="H113" s="11">
        <v>17</v>
      </c>
      <c r="I113" s="12">
        <v>3</v>
      </c>
      <c r="J113" s="12">
        <v>0.8</v>
      </c>
      <c r="K113" s="12">
        <v>0</v>
      </c>
      <c r="L113" s="12">
        <v>0</v>
      </c>
      <c r="M113" s="12">
        <v>9.1999999999999993</v>
      </c>
      <c r="N113" s="9"/>
      <c r="O113" s="11">
        <v>17</v>
      </c>
      <c r="P113" s="12">
        <v>11.6</v>
      </c>
      <c r="Q113" s="12">
        <v>7.6</v>
      </c>
      <c r="R113" s="12">
        <v>0</v>
      </c>
      <c r="S113" s="12">
        <v>2.8</v>
      </c>
      <c r="T113" s="12">
        <v>9</v>
      </c>
      <c r="U113" s="9"/>
      <c r="V113" s="11">
        <v>17</v>
      </c>
      <c r="W113" s="12">
        <v>21.6</v>
      </c>
      <c r="X113" s="12">
        <v>8.6</v>
      </c>
      <c r="Y113" s="12">
        <v>0</v>
      </c>
      <c r="Z113" s="12">
        <v>0</v>
      </c>
      <c r="AA113" s="12">
        <v>7</v>
      </c>
      <c r="AB113" s="9"/>
      <c r="AC113" s="11">
        <v>17</v>
      </c>
      <c r="AD113" s="12">
        <v>13</v>
      </c>
      <c r="AE113" s="12">
        <v>8.1999999999999993</v>
      </c>
      <c r="AF113" s="12">
        <v>0</v>
      </c>
      <c r="AG113" s="12">
        <v>0</v>
      </c>
      <c r="AH113" s="12">
        <v>8</v>
      </c>
      <c r="AI113" s="9"/>
      <c r="AJ113" s="7">
        <v>17</v>
      </c>
      <c r="AK113" s="8">
        <v>27</v>
      </c>
      <c r="AL113" s="8">
        <v>23.8</v>
      </c>
      <c r="AM113" s="8">
        <v>2.4</v>
      </c>
      <c r="AN113" s="8">
        <v>16</v>
      </c>
      <c r="AO113" s="8">
        <v>19.2</v>
      </c>
      <c r="AP113" s="6"/>
      <c r="AQ113" s="9"/>
      <c r="AR113" s="9"/>
      <c r="AS113" s="9"/>
      <c r="AT113" s="9"/>
      <c r="AU113" s="9"/>
      <c r="AV113" s="9"/>
    </row>
    <row r="114" spans="1:48" ht="16.5" thickBot="1" x14ac:dyDescent="0.3">
      <c r="A114" s="11">
        <v>18</v>
      </c>
      <c r="B114" s="12">
        <v>30.6</v>
      </c>
      <c r="C114" s="12">
        <v>29.8</v>
      </c>
      <c r="D114" s="12">
        <v>4.2</v>
      </c>
      <c r="E114" s="12">
        <v>19.8</v>
      </c>
      <c r="F114" s="12">
        <v>29.2</v>
      </c>
      <c r="G114" s="9"/>
      <c r="H114" s="11">
        <v>18</v>
      </c>
      <c r="I114" s="12">
        <v>1.6</v>
      </c>
      <c r="J114" s="12">
        <v>0.2</v>
      </c>
      <c r="K114" s="12">
        <v>0</v>
      </c>
      <c r="L114" s="12">
        <v>0</v>
      </c>
      <c r="M114" s="12">
        <v>11.8</v>
      </c>
      <c r="N114" s="9"/>
      <c r="O114" s="11">
        <v>18</v>
      </c>
      <c r="P114" s="12">
        <v>11.2</v>
      </c>
      <c r="Q114" s="12">
        <v>6.6</v>
      </c>
      <c r="R114" s="12">
        <v>0.2</v>
      </c>
      <c r="S114" s="12">
        <v>2.4</v>
      </c>
      <c r="T114" s="12">
        <v>9.4</v>
      </c>
      <c r="U114" s="9"/>
      <c r="V114" s="11">
        <v>18</v>
      </c>
      <c r="W114" s="12">
        <v>20.2</v>
      </c>
      <c r="X114" s="12">
        <v>11.2</v>
      </c>
      <c r="Y114" s="12">
        <v>0</v>
      </c>
      <c r="Z114" s="12">
        <v>0.6</v>
      </c>
      <c r="AA114" s="12">
        <v>14</v>
      </c>
      <c r="AB114" s="9"/>
      <c r="AC114" s="11">
        <v>18</v>
      </c>
      <c r="AD114" s="12">
        <v>11.6</v>
      </c>
      <c r="AE114" s="12">
        <v>7</v>
      </c>
      <c r="AF114" s="12">
        <v>0</v>
      </c>
      <c r="AG114" s="12">
        <v>0.6</v>
      </c>
      <c r="AH114" s="12">
        <v>9</v>
      </c>
      <c r="AI114" s="9"/>
      <c r="AJ114" s="7">
        <v>18</v>
      </c>
      <c r="AK114" s="8">
        <v>26.2</v>
      </c>
      <c r="AL114" s="8">
        <v>24.4</v>
      </c>
      <c r="AM114" s="8">
        <v>0.2</v>
      </c>
      <c r="AN114" s="8">
        <v>15</v>
      </c>
      <c r="AO114" s="8">
        <v>18.2</v>
      </c>
      <c r="AP114" s="6"/>
      <c r="AQ114" s="9"/>
      <c r="AR114" s="9"/>
      <c r="AS114" s="9"/>
      <c r="AT114" s="9"/>
      <c r="AU114" s="9"/>
      <c r="AV114" s="9"/>
    </row>
    <row r="115" spans="1:48" ht="16.5" thickBot="1" x14ac:dyDescent="0.3">
      <c r="A115" s="11">
        <v>19</v>
      </c>
      <c r="B115" s="12">
        <v>30.6</v>
      </c>
      <c r="C115" s="12">
        <v>30.6</v>
      </c>
      <c r="D115" s="12">
        <v>15</v>
      </c>
      <c r="E115" s="12">
        <v>25.2</v>
      </c>
      <c r="F115" s="12">
        <v>29.4</v>
      </c>
      <c r="G115" s="9"/>
      <c r="H115" s="11">
        <v>19</v>
      </c>
      <c r="I115" s="12">
        <v>5</v>
      </c>
      <c r="J115" s="12">
        <v>2</v>
      </c>
      <c r="K115" s="12">
        <v>0</v>
      </c>
      <c r="L115" s="12">
        <v>0</v>
      </c>
      <c r="M115" s="12">
        <v>11.6</v>
      </c>
      <c r="N115" s="9"/>
      <c r="O115" s="11">
        <v>19</v>
      </c>
      <c r="P115" s="12">
        <v>16.399999999999999</v>
      </c>
      <c r="Q115" s="12">
        <v>13.4</v>
      </c>
      <c r="R115" s="12">
        <v>0.4</v>
      </c>
      <c r="S115" s="12">
        <v>7.8</v>
      </c>
      <c r="T115" s="12">
        <v>12</v>
      </c>
      <c r="U115" s="9"/>
      <c r="V115" s="11">
        <v>19</v>
      </c>
      <c r="W115" s="12">
        <v>20.399999999999999</v>
      </c>
      <c r="X115" s="12">
        <v>10</v>
      </c>
      <c r="Y115" s="12">
        <v>0</v>
      </c>
      <c r="Z115" s="12">
        <v>0.6</v>
      </c>
      <c r="AA115" s="12">
        <v>9.1999999999999993</v>
      </c>
      <c r="AB115" s="9"/>
      <c r="AC115" s="11">
        <v>19</v>
      </c>
      <c r="AD115" s="12">
        <v>18</v>
      </c>
      <c r="AE115" s="12">
        <v>11.4</v>
      </c>
      <c r="AF115" s="12">
        <v>0</v>
      </c>
      <c r="AG115" s="12">
        <v>1.2</v>
      </c>
      <c r="AH115" s="12">
        <v>10.4</v>
      </c>
      <c r="AI115" s="9"/>
      <c r="AJ115" s="7">
        <v>19</v>
      </c>
      <c r="AK115" s="8">
        <v>26</v>
      </c>
      <c r="AL115" s="8">
        <v>23.2</v>
      </c>
      <c r="AM115" s="8">
        <v>6</v>
      </c>
      <c r="AN115" s="8">
        <v>19.2</v>
      </c>
      <c r="AO115" s="8">
        <v>21</v>
      </c>
      <c r="AP115" s="6"/>
      <c r="AQ115" s="9"/>
      <c r="AR115" s="9"/>
      <c r="AS115" s="9"/>
      <c r="AT115" s="9"/>
      <c r="AU115" s="9"/>
      <c r="AV115" s="9"/>
    </row>
    <row r="116" spans="1:48" ht="16.5" thickBot="1" x14ac:dyDescent="0.3">
      <c r="A116" s="11">
        <v>20</v>
      </c>
      <c r="B116" s="12">
        <v>30.6</v>
      </c>
      <c r="C116" s="12">
        <v>30.6</v>
      </c>
      <c r="D116" s="12">
        <v>9.1999999999999993</v>
      </c>
      <c r="E116" s="12">
        <v>25</v>
      </c>
      <c r="F116" s="12">
        <v>30.6</v>
      </c>
      <c r="G116" s="9"/>
      <c r="H116" s="11">
        <v>20</v>
      </c>
      <c r="I116" s="12">
        <v>3.2</v>
      </c>
      <c r="J116" s="12">
        <v>1.6</v>
      </c>
      <c r="K116" s="12">
        <v>0</v>
      </c>
      <c r="L116" s="12">
        <v>0</v>
      </c>
      <c r="M116" s="12">
        <v>7.6</v>
      </c>
      <c r="N116" s="9"/>
      <c r="O116" s="11">
        <v>20</v>
      </c>
      <c r="P116" s="12">
        <v>13</v>
      </c>
      <c r="Q116" s="12">
        <v>10.4</v>
      </c>
      <c r="R116" s="12">
        <v>0</v>
      </c>
      <c r="S116" s="12">
        <v>5.8</v>
      </c>
      <c r="T116" s="12">
        <v>12.6</v>
      </c>
      <c r="U116" s="9"/>
      <c r="V116" s="11">
        <v>20</v>
      </c>
      <c r="W116" s="12">
        <v>21.4</v>
      </c>
      <c r="X116" s="12">
        <v>9.4</v>
      </c>
      <c r="Y116" s="12">
        <v>0</v>
      </c>
      <c r="Z116" s="12">
        <v>0</v>
      </c>
      <c r="AA116" s="12">
        <v>8.1999999999999993</v>
      </c>
      <c r="AB116" s="9"/>
      <c r="AC116" s="11">
        <v>20</v>
      </c>
      <c r="AD116" s="12">
        <v>15.4</v>
      </c>
      <c r="AE116" s="12">
        <v>9.6</v>
      </c>
      <c r="AF116" s="12">
        <v>0</v>
      </c>
      <c r="AG116" s="12">
        <v>0</v>
      </c>
      <c r="AH116" s="12">
        <v>10.4</v>
      </c>
      <c r="AI116" s="9"/>
      <c r="AJ116" s="7">
        <v>20</v>
      </c>
      <c r="AK116" s="8">
        <v>29.2</v>
      </c>
      <c r="AL116" s="8">
        <v>27.6</v>
      </c>
      <c r="AM116" s="8">
        <v>4</v>
      </c>
      <c r="AN116" s="8">
        <v>19</v>
      </c>
      <c r="AO116" s="8">
        <v>21.2</v>
      </c>
      <c r="AP116" s="6"/>
      <c r="AQ116" s="9"/>
      <c r="AR116" s="9"/>
      <c r="AS116" s="9"/>
      <c r="AT116" s="9"/>
      <c r="AU116" s="9"/>
      <c r="AV116" s="9"/>
    </row>
    <row r="117" spans="1:48" ht="16.5" thickBot="1" x14ac:dyDescent="0.3">
      <c r="A117" s="11">
        <v>21</v>
      </c>
      <c r="B117" s="12">
        <v>30.6</v>
      </c>
      <c r="C117" s="12">
        <v>30.4</v>
      </c>
      <c r="D117" s="12">
        <v>10.199999999999999</v>
      </c>
      <c r="E117" s="12">
        <v>19.399999999999999</v>
      </c>
      <c r="F117" s="12">
        <v>30</v>
      </c>
      <c r="G117" s="9"/>
      <c r="H117" s="11">
        <v>21</v>
      </c>
      <c r="I117" s="12">
        <v>7.4</v>
      </c>
      <c r="J117" s="12">
        <v>3.4</v>
      </c>
      <c r="K117" s="12">
        <v>0</v>
      </c>
      <c r="L117" s="12">
        <v>0</v>
      </c>
      <c r="M117" s="12">
        <v>15</v>
      </c>
      <c r="N117" s="9"/>
      <c r="O117" s="11">
        <v>21</v>
      </c>
      <c r="P117" s="12">
        <v>15.8</v>
      </c>
      <c r="Q117" s="12">
        <v>11</v>
      </c>
      <c r="R117" s="12">
        <v>0.4</v>
      </c>
      <c r="S117" s="12">
        <v>2.8</v>
      </c>
      <c r="T117" s="12">
        <v>12.4</v>
      </c>
      <c r="U117" s="9"/>
      <c r="V117" s="11">
        <v>21</v>
      </c>
      <c r="W117" s="12">
        <v>22.4</v>
      </c>
      <c r="X117" s="12">
        <v>11.2</v>
      </c>
      <c r="Y117" s="12">
        <v>0</v>
      </c>
      <c r="Z117" s="12">
        <v>0</v>
      </c>
      <c r="AA117" s="12">
        <v>8.1999999999999993</v>
      </c>
      <c r="AB117" s="9"/>
      <c r="AC117" s="11">
        <v>21</v>
      </c>
      <c r="AD117" s="12">
        <v>16.399999999999999</v>
      </c>
      <c r="AE117" s="12">
        <v>12</v>
      </c>
      <c r="AF117" s="12">
        <v>0</v>
      </c>
      <c r="AG117" s="12">
        <v>0.8</v>
      </c>
      <c r="AH117" s="12">
        <v>13</v>
      </c>
      <c r="AI117" s="9"/>
      <c r="AJ117" s="7">
        <v>21</v>
      </c>
      <c r="AK117" s="8">
        <v>26.8</v>
      </c>
      <c r="AL117" s="8">
        <v>24.4</v>
      </c>
      <c r="AM117" s="8">
        <v>3.8</v>
      </c>
      <c r="AN117" s="8">
        <v>18.600000000000001</v>
      </c>
      <c r="AO117" s="8">
        <v>21.2</v>
      </c>
      <c r="AP117" s="6"/>
      <c r="AQ117" s="9"/>
      <c r="AR117" s="9"/>
      <c r="AS117" s="9"/>
      <c r="AT117" s="9"/>
      <c r="AU117" s="9"/>
      <c r="AV117" s="9"/>
    </row>
    <row r="118" spans="1:48" ht="16.5" thickBot="1" x14ac:dyDescent="0.3">
      <c r="A118" s="11">
        <v>22</v>
      </c>
      <c r="B118" s="12">
        <v>30.6</v>
      </c>
      <c r="C118" s="12">
        <v>30.6</v>
      </c>
      <c r="D118" s="12">
        <v>9.8000000000000007</v>
      </c>
      <c r="E118" s="12">
        <v>20.399999999999999</v>
      </c>
      <c r="F118" s="12">
        <v>30.4</v>
      </c>
      <c r="G118" s="9"/>
      <c r="H118" s="11">
        <v>22</v>
      </c>
      <c r="I118" s="12">
        <v>3.6</v>
      </c>
      <c r="J118" s="12">
        <v>1.8</v>
      </c>
      <c r="K118" s="12">
        <v>0</v>
      </c>
      <c r="L118" s="12">
        <v>0</v>
      </c>
      <c r="M118" s="12">
        <v>10.8</v>
      </c>
      <c r="N118" s="9"/>
      <c r="O118" s="11">
        <v>22</v>
      </c>
      <c r="P118" s="12">
        <v>14.2</v>
      </c>
      <c r="Q118" s="12">
        <v>10.6</v>
      </c>
      <c r="R118" s="12">
        <v>0</v>
      </c>
      <c r="S118" s="12">
        <v>4.8</v>
      </c>
      <c r="T118" s="12">
        <v>11.8</v>
      </c>
      <c r="U118" s="9"/>
      <c r="V118" s="11">
        <v>22</v>
      </c>
      <c r="W118" s="12">
        <v>21.6</v>
      </c>
      <c r="X118" s="12">
        <v>10.6</v>
      </c>
      <c r="Y118" s="12">
        <v>0</v>
      </c>
      <c r="Z118" s="12">
        <v>0</v>
      </c>
      <c r="AA118" s="12">
        <v>9</v>
      </c>
      <c r="AB118" s="9"/>
      <c r="AC118" s="11">
        <v>22</v>
      </c>
      <c r="AD118" s="12">
        <v>18.2</v>
      </c>
      <c r="AE118" s="12">
        <v>9.4</v>
      </c>
      <c r="AF118" s="12">
        <v>0</v>
      </c>
      <c r="AG118" s="12">
        <v>0.4</v>
      </c>
      <c r="AH118" s="12">
        <v>13.6</v>
      </c>
      <c r="AI118" s="9"/>
      <c r="AJ118" s="7">
        <v>22</v>
      </c>
      <c r="AK118" s="8">
        <v>27.2</v>
      </c>
      <c r="AL118" s="8">
        <v>25.8</v>
      </c>
      <c r="AM118" s="8">
        <v>5</v>
      </c>
      <c r="AN118" s="8">
        <v>21.2</v>
      </c>
      <c r="AO118" s="8">
        <v>23.2</v>
      </c>
      <c r="AP118" s="6"/>
      <c r="AQ118" s="9"/>
      <c r="AR118" s="9"/>
      <c r="AS118" s="9"/>
      <c r="AT118" s="9"/>
      <c r="AU118" s="9"/>
      <c r="AV118" s="9"/>
    </row>
    <row r="119" spans="1:48" ht="16.5" thickBot="1" x14ac:dyDescent="0.3">
      <c r="A119" s="11">
        <v>23</v>
      </c>
      <c r="B119" s="12">
        <v>30.6</v>
      </c>
      <c r="C119" s="12">
        <v>30.6</v>
      </c>
      <c r="D119" s="12">
        <v>10.199999999999999</v>
      </c>
      <c r="E119" s="12">
        <v>24.2</v>
      </c>
      <c r="F119" s="12">
        <v>30</v>
      </c>
      <c r="G119" s="9"/>
      <c r="H119" s="11">
        <v>23</v>
      </c>
      <c r="I119" s="12">
        <v>1.4</v>
      </c>
      <c r="J119" s="12">
        <v>0.6</v>
      </c>
      <c r="K119" s="12">
        <v>0</v>
      </c>
      <c r="L119" s="12">
        <v>0</v>
      </c>
      <c r="M119" s="12">
        <v>11</v>
      </c>
      <c r="N119" s="9"/>
      <c r="O119" s="11">
        <v>23</v>
      </c>
      <c r="P119" s="12">
        <v>13</v>
      </c>
      <c r="Q119" s="12">
        <v>9.4</v>
      </c>
      <c r="R119" s="12">
        <v>0</v>
      </c>
      <c r="S119" s="12">
        <v>2.8</v>
      </c>
      <c r="T119" s="12">
        <v>9.8000000000000007</v>
      </c>
      <c r="U119" s="9"/>
      <c r="V119" s="11">
        <v>23</v>
      </c>
      <c r="W119" s="12">
        <v>23.6</v>
      </c>
      <c r="X119" s="12">
        <v>9.6</v>
      </c>
      <c r="Y119" s="12">
        <v>0</v>
      </c>
      <c r="Z119" s="12">
        <v>0</v>
      </c>
      <c r="AA119" s="12">
        <v>11</v>
      </c>
      <c r="AB119" s="9"/>
      <c r="AC119" s="11">
        <v>23</v>
      </c>
      <c r="AD119" s="12">
        <v>15</v>
      </c>
      <c r="AE119" s="12">
        <v>8.1999999999999993</v>
      </c>
      <c r="AF119" s="12">
        <v>0</v>
      </c>
      <c r="AG119" s="12">
        <v>0.2</v>
      </c>
      <c r="AH119" s="12">
        <v>9.8000000000000007</v>
      </c>
      <c r="AI119" s="9"/>
      <c r="AJ119" s="7">
        <v>23</v>
      </c>
      <c r="AK119" s="8">
        <v>27</v>
      </c>
      <c r="AL119" s="8">
        <v>24</v>
      </c>
      <c r="AM119" s="8">
        <v>2.4</v>
      </c>
      <c r="AN119" s="8">
        <v>18</v>
      </c>
      <c r="AO119" s="8">
        <v>19.8</v>
      </c>
      <c r="AP119" s="6"/>
      <c r="AQ119" s="9"/>
      <c r="AR119" s="9"/>
      <c r="AS119" s="9"/>
      <c r="AT119" s="9"/>
      <c r="AU119" s="9"/>
      <c r="AV119" s="9"/>
    </row>
    <row r="120" spans="1:48" ht="16.5" thickBot="1" x14ac:dyDescent="0.3">
      <c r="A120" s="11">
        <v>24</v>
      </c>
      <c r="B120" s="12">
        <v>30.6</v>
      </c>
      <c r="C120" s="12">
        <v>30.4</v>
      </c>
      <c r="D120" s="12">
        <v>12.6</v>
      </c>
      <c r="E120" s="12">
        <v>21.6</v>
      </c>
      <c r="F120" s="12">
        <v>30.2</v>
      </c>
      <c r="G120" s="9"/>
      <c r="H120" s="11">
        <v>24</v>
      </c>
      <c r="I120" s="12">
        <v>4.5999999999999996</v>
      </c>
      <c r="J120" s="12">
        <v>1</v>
      </c>
      <c r="K120" s="12">
        <v>0</v>
      </c>
      <c r="L120" s="12">
        <v>0</v>
      </c>
      <c r="M120" s="12">
        <v>8.4</v>
      </c>
      <c r="N120" s="9"/>
      <c r="O120" s="11">
        <v>24</v>
      </c>
      <c r="P120" s="12">
        <v>9</v>
      </c>
      <c r="Q120" s="12">
        <v>6.8</v>
      </c>
      <c r="R120" s="12">
        <v>0</v>
      </c>
      <c r="S120" s="12">
        <v>1.4</v>
      </c>
      <c r="T120" s="12">
        <v>8</v>
      </c>
      <c r="U120" s="9"/>
      <c r="V120" s="11">
        <v>24</v>
      </c>
      <c r="W120" s="12">
        <v>20</v>
      </c>
      <c r="X120" s="12">
        <v>11.2</v>
      </c>
      <c r="Y120" s="12">
        <v>0</v>
      </c>
      <c r="Z120" s="12">
        <v>0.6</v>
      </c>
      <c r="AA120" s="12">
        <v>12.6</v>
      </c>
      <c r="AB120" s="9"/>
      <c r="AC120" s="11">
        <v>24</v>
      </c>
      <c r="AD120" s="12">
        <v>12.4</v>
      </c>
      <c r="AE120" s="12">
        <v>8.6</v>
      </c>
      <c r="AF120" s="12">
        <v>0</v>
      </c>
      <c r="AG120" s="12">
        <v>0.6</v>
      </c>
      <c r="AH120" s="12">
        <v>9.4</v>
      </c>
      <c r="AI120" s="9"/>
      <c r="AJ120" s="7">
        <v>24</v>
      </c>
      <c r="AK120" s="8">
        <v>28.6</v>
      </c>
      <c r="AL120" s="8">
        <v>25.2</v>
      </c>
      <c r="AM120" s="8">
        <v>2.4</v>
      </c>
      <c r="AN120" s="8">
        <v>17.600000000000001</v>
      </c>
      <c r="AO120" s="8">
        <v>22</v>
      </c>
      <c r="AP120" s="6"/>
      <c r="AQ120" s="9"/>
      <c r="AR120" s="9"/>
      <c r="AS120" s="9"/>
      <c r="AT120" s="9"/>
      <c r="AU120" s="9"/>
      <c r="AV120" s="9"/>
    </row>
    <row r="121" spans="1:48" ht="16.5" thickBot="1" x14ac:dyDescent="0.3">
      <c r="A121" s="11">
        <v>25</v>
      </c>
      <c r="B121" s="12">
        <v>30.6</v>
      </c>
      <c r="C121" s="12">
        <v>30.4</v>
      </c>
      <c r="D121" s="12">
        <v>4.5999999999999996</v>
      </c>
      <c r="E121" s="12">
        <v>20.2</v>
      </c>
      <c r="F121" s="12">
        <v>29.8</v>
      </c>
      <c r="G121" s="9"/>
      <c r="H121" s="11">
        <v>25</v>
      </c>
      <c r="I121" s="12">
        <v>2.2000000000000002</v>
      </c>
      <c r="J121" s="12">
        <v>0.6</v>
      </c>
      <c r="K121" s="12">
        <v>0</v>
      </c>
      <c r="L121" s="12">
        <v>0</v>
      </c>
      <c r="M121" s="12">
        <v>12.6</v>
      </c>
      <c r="N121" s="9"/>
      <c r="O121" s="11">
        <v>25</v>
      </c>
      <c r="P121" s="12">
        <v>13.2</v>
      </c>
      <c r="Q121" s="12">
        <v>9.4</v>
      </c>
      <c r="R121" s="12">
        <v>0</v>
      </c>
      <c r="S121" s="12">
        <v>2.6</v>
      </c>
      <c r="T121" s="12">
        <v>9.1999999999999993</v>
      </c>
      <c r="U121" s="9"/>
      <c r="V121" s="11">
        <v>25</v>
      </c>
      <c r="W121" s="12">
        <v>19.2</v>
      </c>
      <c r="X121" s="12">
        <v>9.1999999999999993</v>
      </c>
      <c r="Y121" s="12">
        <v>0</v>
      </c>
      <c r="Z121" s="12">
        <v>0</v>
      </c>
      <c r="AA121" s="12">
        <v>7.4</v>
      </c>
      <c r="AB121" s="9"/>
      <c r="AC121" s="11">
        <v>25</v>
      </c>
      <c r="AD121" s="12">
        <v>14.4</v>
      </c>
      <c r="AE121" s="12">
        <v>8.6</v>
      </c>
      <c r="AF121" s="12">
        <v>0</v>
      </c>
      <c r="AG121" s="12">
        <v>0.2</v>
      </c>
      <c r="AH121" s="12">
        <v>9.1999999999999993</v>
      </c>
      <c r="AI121" s="9"/>
      <c r="AJ121" s="7">
        <v>25</v>
      </c>
      <c r="AK121" s="8">
        <v>27.2</v>
      </c>
      <c r="AL121" s="8">
        <v>24</v>
      </c>
      <c r="AM121" s="8">
        <v>0.6</v>
      </c>
      <c r="AN121" s="8">
        <v>17</v>
      </c>
      <c r="AO121" s="8">
        <v>20.399999999999999</v>
      </c>
      <c r="AP121" s="6"/>
      <c r="AQ121" s="9"/>
      <c r="AR121" s="9"/>
      <c r="AS121" s="9"/>
      <c r="AT121" s="9"/>
      <c r="AU121" s="9"/>
      <c r="AV121" s="9"/>
    </row>
    <row r="122" spans="1:48" ht="16.5" thickBot="1" x14ac:dyDescent="0.3">
      <c r="A122" s="11">
        <v>26</v>
      </c>
      <c r="B122" s="12">
        <v>30.6</v>
      </c>
      <c r="C122" s="12">
        <v>30</v>
      </c>
      <c r="D122" s="12">
        <v>9.1999999999999993</v>
      </c>
      <c r="E122" s="12">
        <v>21</v>
      </c>
      <c r="F122" s="12">
        <v>29.4</v>
      </c>
      <c r="G122" s="9"/>
      <c r="H122" s="11">
        <v>26</v>
      </c>
      <c r="I122" s="12">
        <v>1.6</v>
      </c>
      <c r="J122" s="12">
        <v>0.6</v>
      </c>
      <c r="K122" s="12">
        <v>0</v>
      </c>
      <c r="L122" s="12">
        <v>0</v>
      </c>
      <c r="M122" s="12">
        <v>10</v>
      </c>
      <c r="N122" s="9"/>
      <c r="O122" s="11">
        <v>26</v>
      </c>
      <c r="P122" s="12">
        <v>9.8000000000000007</v>
      </c>
      <c r="Q122" s="12">
        <v>8.4</v>
      </c>
      <c r="R122" s="12">
        <v>0.4</v>
      </c>
      <c r="S122" s="12">
        <v>4.2</v>
      </c>
      <c r="T122" s="12">
        <v>9.6</v>
      </c>
      <c r="U122" s="9"/>
      <c r="V122" s="11">
        <v>26</v>
      </c>
      <c r="W122" s="12">
        <v>21</v>
      </c>
      <c r="X122" s="12">
        <v>10</v>
      </c>
      <c r="Y122" s="12">
        <v>0</v>
      </c>
      <c r="Z122" s="12">
        <v>0</v>
      </c>
      <c r="AA122" s="12">
        <v>10.8</v>
      </c>
      <c r="AB122" s="9"/>
      <c r="AC122" s="11">
        <v>26</v>
      </c>
      <c r="AD122" s="12">
        <v>12.6</v>
      </c>
      <c r="AE122" s="12">
        <v>9.6</v>
      </c>
      <c r="AF122" s="12">
        <v>0</v>
      </c>
      <c r="AG122" s="12">
        <v>0.8</v>
      </c>
      <c r="AH122" s="12">
        <v>9</v>
      </c>
      <c r="AI122" s="9"/>
      <c r="AJ122" s="7">
        <v>26</v>
      </c>
      <c r="AK122" s="8">
        <v>26</v>
      </c>
      <c r="AL122" s="8">
        <v>22.6</v>
      </c>
      <c r="AM122" s="8">
        <v>3.2</v>
      </c>
      <c r="AN122" s="8">
        <v>16</v>
      </c>
      <c r="AO122" s="8">
        <v>19.2</v>
      </c>
      <c r="AP122" s="6"/>
      <c r="AQ122" s="9"/>
      <c r="AR122" s="9"/>
      <c r="AS122" s="9"/>
      <c r="AT122" s="9"/>
      <c r="AU122" s="9"/>
      <c r="AV122" s="9"/>
    </row>
    <row r="123" spans="1:48" ht="16.5" thickBot="1" x14ac:dyDescent="0.3">
      <c r="A123" s="11">
        <v>27</v>
      </c>
      <c r="B123" s="12">
        <v>30.6</v>
      </c>
      <c r="C123" s="12">
        <v>30.6</v>
      </c>
      <c r="D123" s="12">
        <v>11</v>
      </c>
      <c r="E123" s="12">
        <v>23.2</v>
      </c>
      <c r="F123" s="12">
        <v>30.4</v>
      </c>
      <c r="G123" s="9"/>
      <c r="H123" s="11">
        <v>27</v>
      </c>
      <c r="I123" s="12">
        <v>2.8</v>
      </c>
      <c r="J123" s="12">
        <v>0.6</v>
      </c>
      <c r="K123" s="12">
        <v>0</v>
      </c>
      <c r="L123" s="12">
        <v>0</v>
      </c>
      <c r="M123" s="12">
        <v>10.4</v>
      </c>
      <c r="N123" s="9"/>
      <c r="O123" s="11">
        <v>27</v>
      </c>
      <c r="P123" s="12">
        <v>17.2</v>
      </c>
      <c r="Q123" s="12">
        <v>12.2</v>
      </c>
      <c r="R123" s="12">
        <v>2</v>
      </c>
      <c r="S123" s="12">
        <v>6</v>
      </c>
      <c r="T123" s="12">
        <v>12</v>
      </c>
      <c r="U123" s="9"/>
      <c r="V123" s="11">
        <v>27</v>
      </c>
      <c r="W123" s="12">
        <v>21.4</v>
      </c>
      <c r="X123" s="12">
        <v>11.4</v>
      </c>
      <c r="Y123" s="12">
        <v>0</v>
      </c>
      <c r="Z123" s="12">
        <v>0</v>
      </c>
      <c r="AA123" s="12">
        <v>8.8000000000000007</v>
      </c>
      <c r="AB123" s="9"/>
      <c r="AC123" s="11">
        <v>27</v>
      </c>
      <c r="AD123" s="12">
        <v>18.600000000000001</v>
      </c>
      <c r="AE123" s="12">
        <v>14</v>
      </c>
      <c r="AF123" s="12">
        <v>0.4</v>
      </c>
      <c r="AG123" s="12">
        <v>0.6</v>
      </c>
      <c r="AH123" s="12">
        <v>12</v>
      </c>
      <c r="AI123" s="9"/>
      <c r="AJ123" s="7">
        <v>27</v>
      </c>
      <c r="AK123" s="8">
        <v>26.4</v>
      </c>
      <c r="AL123" s="8">
        <v>24.2</v>
      </c>
      <c r="AM123" s="8">
        <v>2.2000000000000002</v>
      </c>
      <c r="AN123" s="8">
        <v>19.399999999999999</v>
      </c>
      <c r="AO123" s="8">
        <v>20.8</v>
      </c>
      <c r="AP123" s="6"/>
      <c r="AQ123" s="9"/>
      <c r="AR123" s="9"/>
      <c r="AS123" s="9"/>
      <c r="AT123" s="9"/>
      <c r="AU123" s="9"/>
      <c r="AV123" s="9"/>
    </row>
    <row r="124" spans="1:48" ht="16.5" thickBot="1" x14ac:dyDescent="0.3">
      <c r="A124" s="11">
        <v>28</v>
      </c>
      <c r="B124" s="12">
        <v>30.6</v>
      </c>
      <c r="C124" s="12">
        <v>30.6</v>
      </c>
      <c r="D124" s="12">
        <v>11</v>
      </c>
      <c r="E124" s="12">
        <v>23.2</v>
      </c>
      <c r="F124" s="12">
        <v>30.4</v>
      </c>
      <c r="G124" s="9"/>
      <c r="H124" s="11">
        <v>28</v>
      </c>
      <c r="I124" s="12">
        <v>7.6</v>
      </c>
      <c r="J124" s="12">
        <v>4</v>
      </c>
      <c r="K124" s="12">
        <v>0</v>
      </c>
      <c r="L124" s="12">
        <v>0</v>
      </c>
      <c r="M124" s="12">
        <v>8.8000000000000007</v>
      </c>
      <c r="N124" s="9"/>
      <c r="O124" s="11">
        <v>28</v>
      </c>
      <c r="P124" s="12">
        <v>15</v>
      </c>
      <c r="Q124" s="12">
        <v>10.6</v>
      </c>
      <c r="R124" s="12">
        <v>0.2</v>
      </c>
      <c r="S124" s="12">
        <v>7</v>
      </c>
      <c r="T124" s="12">
        <v>10</v>
      </c>
      <c r="U124" s="9"/>
      <c r="V124" s="11">
        <v>28</v>
      </c>
      <c r="W124" s="12">
        <v>22.4</v>
      </c>
      <c r="X124" s="12">
        <v>10</v>
      </c>
      <c r="Y124" s="12">
        <v>0</v>
      </c>
      <c r="Z124" s="12">
        <v>0.4</v>
      </c>
      <c r="AA124" s="12">
        <v>9</v>
      </c>
      <c r="AB124" s="9"/>
      <c r="AC124" s="11">
        <v>28</v>
      </c>
      <c r="AD124" s="12">
        <v>16</v>
      </c>
      <c r="AE124" s="12">
        <v>9</v>
      </c>
      <c r="AF124" s="12">
        <v>0</v>
      </c>
      <c r="AG124" s="12">
        <v>0.2</v>
      </c>
      <c r="AH124" s="12">
        <v>8.1999999999999993</v>
      </c>
      <c r="AI124" s="9"/>
      <c r="AJ124" s="7">
        <v>28</v>
      </c>
      <c r="AK124" s="8">
        <v>25.8</v>
      </c>
      <c r="AL124" s="8">
        <v>23.8</v>
      </c>
      <c r="AM124" s="8">
        <v>4</v>
      </c>
      <c r="AN124" s="8">
        <v>16.8</v>
      </c>
      <c r="AO124" s="8">
        <v>21.2</v>
      </c>
      <c r="AP124" s="6"/>
      <c r="AQ124" s="9"/>
      <c r="AR124" s="9"/>
      <c r="AS124" s="9"/>
      <c r="AT124" s="9"/>
      <c r="AU124" s="9"/>
      <c r="AV124" s="9"/>
    </row>
    <row r="125" spans="1:48" ht="16.5" thickBot="1" x14ac:dyDescent="0.3">
      <c r="A125" s="11">
        <v>29</v>
      </c>
      <c r="B125" s="12">
        <v>30.6</v>
      </c>
      <c r="C125" s="12">
        <v>30.6</v>
      </c>
      <c r="D125" s="12">
        <v>15.8</v>
      </c>
      <c r="E125" s="12">
        <v>23</v>
      </c>
      <c r="F125" s="12">
        <v>30.2</v>
      </c>
      <c r="G125" s="9"/>
      <c r="H125" s="11">
        <v>29</v>
      </c>
      <c r="I125" s="12">
        <v>5.6</v>
      </c>
      <c r="J125" s="12">
        <v>1.6</v>
      </c>
      <c r="K125" s="12">
        <v>0</v>
      </c>
      <c r="L125" s="12">
        <v>0</v>
      </c>
      <c r="M125" s="12">
        <v>10.6</v>
      </c>
      <c r="N125" s="9"/>
      <c r="O125" s="11">
        <v>29</v>
      </c>
      <c r="P125" s="12">
        <v>13</v>
      </c>
      <c r="Q125" s="12">
        <v>10</v>
      </c>
      <c r="R125" s="12">
        <v>0</v>
      </c>
      <c r="S125" s="12">
        <v>4.5999999999999996</v>
      </c>
      <c r="T125" s="12">
        <v>10.8</v>
      </c>
      <c r="U125" s="9"/>
      <c r="V125" s="11">
        <v>29</v>
      </c>
      <c r="W125" s="12">
        <v>23</v>
      </c>
      <c r="X125" s="12">
        <v>10.6</v>
      </c>
      <c r="Y125" s="12">
        <v>0</v>
      </c>
      <c r="Z125" s="12">
        <v>0</v>
      </c>
      <c r="AA125" s="12">
        <v>8.6</v>
      </c>
      <c r="AB125" s="9"/>
      <c r="AC125" s="11">
        <v>29</v>
      </c>
      <c r="AD125" s="12">
        <v>15.8</v>
      </c>
      <c r="AE125" s="12">
        <v>10.8</v>
      </c>
      <c r="AF125" s="12">
        <v>0</v>
      </c>
      <c r="AG125" s="12">
        <v>0.2</v>
      </c>
      <c r="AH125" s="12">
        <v>12.8</v>
      </c>
      <c r="AI125" s="9"/>
      <c r="AJ125" s="7">
        <v>29</v>
      </c>
      <c r="AK125" s="8">
        <v>26</v>
      </c>
      <c r="AL125" s="8">
        <v>22.8</v>
      </c>
      <c r="AM125" s="8">
        <v>3.4</v>
      </c>
      <c r="AN125" s="8">
        <v>18.600000000000001</v>
      </c>
      <c r="AO125" s="8">
        <v>21.2</v>
      </c>
      <c r="AP125" s="6"/>
      <c r="AQ125" s="9"/>
      <c r="AR125" s="9"/>
      <c r="AS125" s="9"/>
      <c r="AT125" s="9"/>
      <c r="AU125" s="9"/>
      <c r="AV125" s="9"/>
    </row>
    <row r="126" spans="1:48" ht="16.5" thickBot="1" x14ac:dyDescent="0.3">
      <c r="A126" s="11">
        <v>30</v>
      </c>
      <c r="B126" s="12">
        <v>30.6</v>
      </c>
      <c r="C126" s="12">
        <v>30.6</v>
      </c>
      <c r="D126" s="12">
        <v>14.8</v>
      </c>
      <c r="E126" s="12">
        <v>25.4</v>
      </c>
      <c r="F126" s="12">
        <v>30.2</v>
      </c>
      <c r="G126" s="9"/>
      <c r="H126" s="11">
        <v>30</v>
      </c>
      <c r="I126" s="12">
        <v>2.6</v>
      </c>
      <c r="J126" s="12">
        <v>0.8</v>
      </c>
      <c r="K126" s="12">
        <v>0</v>
      </c>
      <c r="L126" s="12">
        <v>0</v>
      </c>
      <c r="M126" s="12">
        <v>10.4</v>
      </c>
      <c r="N126" s="9"/>
      <c r="O126" s="11">
        <v>30</v>
      </c>
      <c r="P126" s="12">
        <v>11.6</v>
      </c>
      <c r="Q126" s="12">
        <v>6.4</v>
      </c>
      <c r="R126" s="12">
        <v>0</v>
      </c>
      <c r="S126" s="12">
        <v>1.8</v>
      </c>
      <c r="T126" s="12">
        <v>10</v>
      </c>
      <c r="U126" s="9"/>
      <c r="V126" s="11">
        <v>30</v>
      </c>
      <c r="W126" s="12">
        <v>18</v>
      </c>
      <c r="X126" s="12">
        <v>10.6</v>
      </c>
      <c r="Y126" s="12">
        <v>0</v>
      </c>
      <c r="Z126" s="12">
        <v>0</v>
      </c>
      <c r="AA126" s="12">
        <v>10.199999999999999</v>
      </c>
      <c r="AB126" s="9"/>
      <c r="AC126" s="11">
        <v>30</v>
      </c>
      <c r="AD126" s="12">
        <v>9.8000000000000007</v>
      </c>
      <c r="AE126" s="12">
        <v>2.8</v>
      </c>
      <c r="AF126" s="12">
        <v>0</v>
      </c>
      <c r="AG126" s="12">
        <v>0</v>
      </c>
      <c r="AH126" s="12">
        <v>9.4</v>
      </c>
      <c r="AI126" s="9"/>
      <c r="AJ126" s="7">
        <v>30</v>
      </c>
      <c r="AK126" s="8">
        <v>25.6</v>
      </c>
      <c r="AL126" s="8">
        <v>23.8</v>
      </c>
      <c r="AM126" s="8">
        <v>1.2</v>
      </c>
      <c r="AN126" s="8">
        <v>19.399999999999999</v>
      </c>
      <c r="AO126" s="8">
        <v>22.4</v>
      </c>
      <c r="AP126" s="6"/>
      <c r="AQ126" s="9"/>
      <c r="AR126" s="9"/>
      <c r="AS126" s="9"/>
      <c r="AT126" s="9"/>
      <c r="AU126" s="9"/>
      <c r="AV126" s="9"/>
    </row>
    <row r="127" spans="1:48" ht="16.5" thickBot="1" x14ac:dyDescent="0.3">
      <c r="A127" s="11">
        <v>31</v>
      </c>
      <c r="B127" s="12">
        <v>30.6</v>
      </c>
      <c r="C127" s="12">
        <v>30</v>
      </c>
      <c r="D127" s="12">
        <v>16.399999999999999</v>
      </c>
      <c r="E127" s="12">
        <v>24.8</v>
      </c>
      <c r="F127" s="12">
        <v>29.4</v>
      </c>
      <c r="G127" s="9"/>
      <c r="H127" s="11">
        <v>31</v>
      </c>
      <c r="I127" s="12">
        <v>4.8</v>
      </c>
      <c r="J127" s="12">
        <v>1.8</v>
      </c>
      <c r="K127" s="12">
        <v>0</v>
      </c>
      <c r="L127" s="12">
        <v>0</v>
      </c>
      <c r="M127" s="12">
        <v>10.6</v>
      </c>
      <c r="N127" s="9"/>
      <c r="O127" s="11">
        <v>31</v>
      </c>
      <c r="P127" s="12">
        <v>17.2</v>
      </c>
      <c r="Q127" s="12">
        <v>14</v>
      </c>
      <c r="R127" s="12">
        <v>0.6</v>
      </c>
      <c r="S127" s="12">
        <v>6.6</v>
      </c>
      <c r="T127" s="12">
        <v>11.6</v>
      </c>
      <c r="U127" s="9"/>
      <c r="V127" s="11">
        <v>31</v>
      </c>
      <c r="W127" s="12">
        <v>21.6</v>
      </c>
      <c r="X127" s="12">
        <v>9.4</v>
      </c>
      <c r="Y127" s="12">
        <v>0</v>
      </c>
      <c r="Z127" s="12">
        <v>0.2</v>
      </c>
      <c r="AA127" s="12">
        <v>11</v>
      </c>
      <c r="AB127" s="9"/>
      <c r="AC127" s="11">
        <v>31</v>
      </c>
      <c r="AD127" s="12">
        <v>18.8</v>
      </c>
      <c r="AE127" s="12">
        <v>14</v>
      </c>
      <c r="AF127" s="12">
        <v>0.2</v>
      </c>
      <c r="AG127" s="12">
        <v>0.8</v>
      </c>
      <c r="AH127" s="12">
        <v>11.6</v>
      </c>
      <c r="AI127" s="9"/>
      <c r="AJ127" s="7">
        <v>31</v>
      </c>
      <c r="AK127" s="8">
        <v>26.6</v>
      </c>
      <c r="AL127" s="8">
        <v>25</v>
      </c>
      <c r="AM127" s="8">
        <v>5.8</v>
      </c>
      <c r="AN127" s="8">
        <v>20.8</v>
      </c>
      <c r="AO127" s="8">
        <v>20.8</v>
      </c>
      <c r="AP127" s="6"/>
      <c r="AQ127" s="9"/>
      <c r="AR127" s="9"/>
      <c r="AS127" s="9"/>
      <c r="AT127" s="9"/>
      <c r="AU127" s="9"/>
      <c r="AV127" s="9"/>
    </row>
    <row r="128" spans="1:48" ht="16.5" thickBot="1" x14ac:dyDescent="0.3">
      <c r="A128" s="11">
        <v>32</v>
      </c>
      <c r="B128" s="12">
        <v>30.6</v>
      </c>
      <c r="C128" s="12">
        <v>30.6</v>
      </c>
      <c r="D128" s="12">
        <v>13.4</v>
      </c>
      <c r="E128" s="12">
        <v>23.6</v>
      </c>
      <c r="F128" s="12">
        <v>30</v>
      </c>
      <c r="G128" s="9"/>
      <c r="H128" s="11">
        <v>32</v>
      </c>
      <c r="I128" s="12">
        <v>7.2</v>
      </c>
      <c r="J128" s="12">
        <v>1.4</v>
      </c>
      <c r="K128" s="12">
        <v>0</v>
      </c>
      <c r="L128" s="12">
        <v>0</v>
      </c>
      <c r="M128" s="12">
        <v>11</v>
      </c>
      <c r="N128" s="9"/>
      <c r="O128" s="11">
        <v>32</v>
      </c>
      <c r="P128" s="12">
        <v>12.2</v>
      </c>
      <c r="Q128" s="12">
        <v>9.8000000000000007</v>
      </c>
      <c r="R128" s="12">
        <v>1.2</v>
      </c>
      <c r="S128" s="12">
        <v>4</v>
      </c>
      <c r="T128" s="12">
        <v>9.8000000000000007</v>
      </c>
      <c r="U128" s="9"/>
      <c r="V128" s="11">
        <v>32</v>
      </c>
      <c r="W128" s="12">
        <v>20.2</v>
      </c>
      <c r="X128" s="12">
        <v>11.6</v>
      </c>
      <c r="Y128" s="12">
        <v>0</v>
      </c>
      <c r="Z128" s="12">
        <v>0</v>
      </c>
      <c r="AA128" s="12">
        <v>11.8</v>
      </c>
      <c r="AB128" s="9"/>
      <c r="AC128" s="11">
        <v>32</v>
      </c>
      <c r="AD128" s="12">
        <v>13.6</v>
      </c>
      <c r="AE128" s="12">
        <v>9.6</v>
      </c>
      <c r="AF128" s="12">
        <v>0.4</v>
      </c>
      <c r="AG128" s="12">
        <v>1.6</v>
      </c>
      <c r="AH128" s="12">
        <v>11.8</v>
      </c>
      <c r="AI128" s="9"/>
      <c r="AJ128" s="7">
        <v>32</v>
      </c>
      <c r="AK128" s="8">
        <v>24.8</v>
      </c>
      <c r="AL128" s="8">
        <v>23</v>
      </c>
      <c r="AM128" s="8">
        <v>4.2</v>
      </c>
      <c r="AN128" s="8">
        <v>19</v>
      </c>
      <c r="AO128" s="8">
        <v>20</v>
      </c>
      <c r="AP128" s="6"/>
      <c r="AQ128" s="9"/>
      <c r="AR128" s="9"/>
      <c r="AS128" s="9"/>
      <c r="AT128" s="9"/>
      <c r="AU128" s="9"/>
      <c r="AV128" s="9"/>
    </row>
    <row r="129" spans="1:48" ht="16.5" thickBot="1" x14ac:dyDescent="0.3">
      <c r="A129" s="11">
        <v>33</v>
      </c>
      <c r="B129" s="12">
        <v>30.6</v>
      </c>
      <c r="C129" s="12">
        <v>30.6</v>
      </c>
      <c r="D129" s="12">
        <v>14.4</v>
      </c>
      <c r="E129" s="12">
        <v>21.4</v>
      </c>
      <c r="F129" s="12">
        <v>30.6</v>
      </c>
      <c r="G129" s="9"/>
      <c r="H129" s="11">
        <v>33</v>
      </c>
      <c r="I129" s="12">
        <v>9.8000000000000007</v>
      </c>
      <c r="J129" s="12">
        <v>4.5999999999999996</v>
      </c>
      <c r="K129" s="12">
        <v>0</v>
      </c>
      <c r="L129" s="12">
        <v>0</v>
      </c>
      <c r="M129" s="12">
        <v>10.8</v>
      </c>
      <c r="N129" s="9"/>
      <c r="O129" s="11">
        <v>33</v>
      </c>
      <c r="P129" s="12">
        <v>15.8</v>
      </c>
      <c r="Q129" s="12">
        <v>11.2</v>
      </c>
      <c r="R129" s="12">
        <v>0</v>
      </c>
      <c r="S129" s="12">
        <v>4.5999999999999996</v>
      </c>
      <c r="T129" s="12">
        <v>9.1999999999999993</v>
      </c>
      <c r="U129" s="9"/>
      <c r="V129" s="11">
        <v>33</v>
      </c>
      <c r="W129" s="12">
        <v>20.399999999999999</v>
      </c>
      <c r="X129" s="12">
        <v>8.8000000000000007</v>
      </c>
      <c r="Y129" s="12">
        <v>0</v>
      </c>
      <c r="Z129" s="12">
        <v>0</v>
      </c>
      <c r="AA129" s="12">
        <v>8.6</v>
      </c>
      <c r="AB129" s="9"/>
      <c r="AC129" s="11">
        <v>33</v>
      </c>
      <c r="AD129" s="12">
        <v>17</v>
      </c>
      <c r="AE129" s="12">
        <v>8.8000000000000007</v>
      </c>
      <c r="AF129" s="12">
        <v>0</v>
      </c>
      <c r="AG129" s="12">
        <v>0.4</v>
      </c>
      <c r="AH129" s="12">
        <v>9.8000000000000007</v>
      </c>
      <c r="AI129" s="9"/>
      <c r="AJ129" s="7">
        <v>33</v>
      </c>
      <c r="AK129" s="8">
        <v>26</v>
      </c>
      <c r="AL129" s="8">
        <v>24.6</v>
      </c>
      <c r="AM129" s="8">
        <v>4</v>
      </c>
      <c r="AN129" s="8">
        <v>19.2</v>
      </c>
      <c r="AO129" s="8">
        <v>21.6</v>
      </c>
      <c r="AP129" s="6"/>
      <c r="AQ129" s="9"/>
      <c r="AR129" s="9"/>
      <c r="AS129" s="9"/>
      <c r="AT129" s="9"/>
      <c r="AU129" s="9"/>
      <c r="AV129" s="9"/>
    </row>
    <row r="130" spans="1:48" ht="16.5" thickBot="1" x14ac:dyDescent="0.3">
      <c r="A130" s="11">
        <v>34</v>
      </c>
      <c r="B130" s="12">
        <v>30.4</v>
      </c>
      <c r="C130" s="12">
        <v>29.6</v>
      </c>
      <c r="D130" s="12">
        <v>8</v>
      </c>
      <c r="E130" s="12">
        <v>18</v>
      </c>
      <c r="F130" s="12">
        <v>28.2</v>
      </c>
      <c r="G130" s="9"/>
      <c r="H130" s="11">
        <v>34</v>
      </c>
      <c r="I130" s="12">
        <v>4</v>
      </c>
      <c r="J130" s="12">
        <v>0.6</v>
      </c>
      <c r="K130" s="12">
        <v>0</v>
      </c>
      <c r="L130" s="12">
        <v>0</v>
      </c>
      <c r="M130" s="12">
        <v>10</v>
      </c>
      <c r="N130" s="9"/>
      <c r="O130" s="11">
        <v>34</v>
      </c>
      <c r="P130" s="12">
        <v>13.4</v>
      </c>
      <c r="Q130" s="12">
        <v>5.8</v>
      </c>
      <c r="R130" s="12">
        <v>0</v>
      </c>
      <c r="S130" s="12">
        <v>0.8</v>
      </c>
      <c r="T130" s="12">
        <v>6.6</v>
      </c>
      <c r="U130" s="9"/>
      <c r="V130" s="11">
        <v>34</v>
      </c>
      <c r="W130" s="12">
        <v>21.8</v>
      </c>
      <c r="X130" s="12">
        <v>10</v>
      </c>
      <c r="Y130" s="12">
        <v>0</v>
      </c>
      <c r="Z130" s="12">
        <v>0.6</v>
      </c>
      <c r="AA130" s="12">
        <v>10.4</v>
      </c>
      <c r="AB130" s="9"/>
      <c r="AC130" s="11">
        <v>34</v>
      </c>
      <c r="AD130" s="12">
        <v>14.2</v>
      </c>
      <c r="AE130" s="12">
        <v>10</v>
      </c>
      <c r="AF130" s="12">
        <v>0</v>
      </c>
      <c r="AG130" s="12">
        <v>0.2</v>
      </c>
      <c r="AH130" s="12">
        <v>9.4</v>
      </c>
      <c r="AI130" s="9"/>
      <c r="AJ130" s="7">
        <v>34</v>
      </c>
      <c r="AK130" s="8">
        <v>28</v>
      </c>
      <c r="AL130" s="8">
        <v>25.4</v>
      </c>
      <c r="AM130" s="8">
        <v>0.8</v>
      </c>
      <c r="AN130" s="8">
        <v>17.2</v>
      </c>
      <c r="AO130" s="8">
        <v>21.2</v>
      </c>
      <c r="AP130" s="6"/>
      <c r="AQ130" s="9"/>
      <c r="AR130" s="9"/>
      <c r="AS130" s="9"/>
      <c r="AT130" s="9"/>
      <c r="AU130" s="9"/>
      <c r="AV130" s="9"/>
    </row>
    <row r="131" spans="1:48" ht="16.5" thickBot="1" x14ac:dyDescent="0.3">
      <c r="A131" s="11">
        <v>35</v>
      </c>
      <c r="B131" s="12">
        <v>30.6</v>
      </c>
      <c r="C131" s="12">
        <v>30.6</v>
      </c>
      <c r="D131" s="12">
        <v>14.2</v>
      </c>
      <c r="E131" s="12">
        <v>24.2</v>
      </c>
      <c r="F131" s="12">
        <v>29.8</v>
      </c>
      <c r="G131" s="9"/>
      <c r="H131" s="11">
        <v>35</v>
      </c>
      <c r="I131" s="12">
        <v>1.8</v>
      </c>
      <c r="J131" s="12">
        <v>0.6</v>
      </c>
      <c r="K131" s="12">
        <v>0</v>
      </c>
      <c r="L131" s="12">
        <v>0</v>
      </c>
      <c r="M131" s="12">
        <v>10</v>
      </c>
      <c r="N131" s="9"/>
      <c r="O131" s="11">
        <v>35</v>
      </c>
      <c r="P131" s="12">
        <v>17</v>
      </c>
      <c r="Q131" s="12">
        <v>13.2</v>
      </c>
      <c r="R131" s="12">
        <v>0.2</v>
      </c>
      <c r="S131" s="12">
        <v>6.2</v>
      </c>
      <c r="T131" s="12">
        <v>11.4</v>
      </c>
      <c r="U131" s="9"/>
      <c r="V131" s="11">
        <v>35</v>
      </c>
      <c r="W131" s="12">
        <v>22</v>
      </c>
      <c r="X131" s="12">
        <v>11.2</v>
      </c>
      <c r="Y131" s="12">
        <v>0</v>
      </c>
      <c r="Z131" s="12">
        <v>0</v>
      </c>
      <c r="AA131" s="12">
        <v>10.6</v>
      </c>
      <c r="AB131" s="9"/>
      <c r="AC131" s="11">
        <v>35</v>
      </c>
      <c r="AD131" s="12">
        <v>18.399999999999999</v>
      </c>
      <c r="AE131" s="12">
        <v>12.8</v>
      </c>
      <c r="AF131" s="12">
        <v>0</v>
      </c>
      <c r="AG131" s="12">
        <v>0.6</v>
      </c>
      <c r="AH131" s="12">
        <v>10</v>
      </c>
      <c r="AI131" s="9"/>
      <c r="AJ131" s="7">
        <v>35</v>
      </c>
      <c r="AK131" s="8">
        <v>24.2</v>
      </c>
      <c r="AL131" s="8">
        <v>22</v>
      </c>
      <c r="AM131" s="8">
        <v>3.4</v>
      </c>
      <c r="AN131" s="8">
        <v>17.8</v>
      </c>
      <c r="AO131" s="8">
        <v>20.2</v>
      </c>
      <c r="AP131" s="6"/>
      <c r="AQ131" s="9"/>
      <c r="AR131" s="9"/>
      <c r="AS131" s="9"/>
      <c r="AT131" s="9"/>
      <c r="AU131" s="9"/>
      <c r="AV131" s="9"/>
    </row>
    <row r="132" spans="1:48" ht="16.5" thickBot="1" x14ac:dyDescent="0.3">
      <c r="A132" s="11">
        <v>36</v>
      </c>
      <c r="B132" s="12">
        <v>30.6</v>
      </c>
      <c r="C132" s="12">
        <v>30.6</v>
      </c>
      <c r="D132" s="12">
        <v>12.8</v>
      </c>
      <c r="E132" s="12">
        <v>26.4</v>
      </c>
      <c r="F132" s="12">
        <v>30.2</v>
      </c>
      <c r="G132" s="9"/>
      <c r="H132" s="11">
        <v>36</v>
      </c>
      <c r="I132" s="12">
        <v>7.6</v>
      </c>
      <c r="J132" s="12">
        <v>1.4</v>
      </c>
      <c r="K132" s="12">
        <v>0</v>
      </c>
      <c r="L132" s="12">
        <v>0</v>
      </c>
      <c r="M132" s="12">
        <v>10.199999999999999</v>
      </c>
      <c r="N132" s="9"/>
      <c r="O132" s="11">
        <v>36</v>
      </c>
      <c r="P132" s="12">
        <v>18.399999999999999</v>
      </c>
      <c r="Q132" s="12">
        <v>15.4</v>
      </c>
      <c r="R132" s="12">
        <v>1.4</v>
      </c>
      <c r="S132" s="12">
        <v>7.2</v>
      </c>
      <c r="T132" s="12">
        <v>12.6</v>
      </c>
      <c r="U132" s="9"/>
      <c r="V132" s="11">
        <v>36</v>
      </c>
      <c r="W132" s="12">
        <v>22</v>
      </c>
      <c r="X132" s="12">
        <v>12</v>
      </c>
      <c r="Y132" s="12">
        <v>0</v>
      </c>
      <c r="Z132" s="12">
        <v>0</v>
      </c>
      <c r="AA132" s="12">
        <v>9.4</v>
      </c>
      <c r="AB132" s="9"/>
      <c r="AC132" s="11">
        <v>36</v>
      </c>
      <c r="AD132" s="12">
        <v>18.600000000000001</v>
      </c>
      <c r="AE132" s="12">
        <v>13.4</v>
      </c>
      <c r="AF132" s="12">
        <v>0</v>
      </c>
      <c r="AG132" s="12">
        <v>2</v>
      </c>
      <c r="AH132" s="12">
        <v>14.6</v>
      </c>
      <c r="AI132" s="9"/>
      <c r="AJ132" s="7">
        <v>36</v>
      </c>
      <c r="AK132" s="8">
        <v>26.2</v>
      </c>
      <c r="AL132" s="8">
        <v>23.6</v>
      </c>
      <c r="AM132" s="8">
        <v>2.2000000000000002</v>
      </c>
      <c r="AN132" s="8">
        <v>18</v>
      </c>
      <c r="AO132" s="8">
        <v>19.2</v>
      </c>
      <c r="AP132" s="6"/>
      <c r="AQ132" s="9"/>
      <c r="AR132" s="9"/>
      <c r="AS132" s="9"/>
      <c r="AT132" s="9"/>
      <c r="AU132" s="9"/>
      <c r="AV132" s="9"/>
    </row>
    <row r="133" spans="1:48" ht="16.5" thickBot="1" x14ac:dyDescent="0.3">
      <c r="A133" s="11">
        <v>37</v>
      </c>
      <c r="B133" s="12">
        <v>30.6</v>
      </c>
      <c r="C133" s="12">
        <v>30.6</v>
      </c>
      <c r="D133" s="12">
        <v>16.399999999999999</v>
      </c>
      <c r="E133" s="12">
        <v>24.6</v>
      </c>
      <c r="F133" s="12">
        <v>30.2</v>
      </c>
      <c r="G133" s="9"/>
      <c r="H133" s="11">
        <v>37</v>
      </c>
      <c r="I133" s="12">
        <v>3.2</v>
      </c>
      <c r="J133" s="12">
        <v>1</v>
      </c>
      <c r="K133" s="12">
        <v>0</v>
      </c>
      <c r="L133" s="12">
        <v>0</v>
      </c>
      <c r="M133" s="12">
        <v>11.2</v>
      </c>
      <c r="N133" s="9"/>
      <c r="O133" s="11">
        <v>37</v>
      </c>
      <c r="P133" s="12">
        <v>14.4</v>
      </c>
      <c r="Q133" s="12">
        <v>11</v>
      </c>
      <c r="R133" s="12">
        <v>0</v>
      </c>
      <c r="S133" s="12">
        <v>6.6</v>
      </c>
      <c r="T133" s="12">
        <v>11</v>
      </c>
      <c r="U133" s="9"/>
      <c r="V133" s="11">
        <v>37</v>
      </c>
      <c r="W133" s="12">
        <v>22.8</v>
      </c>
      <c r="X133" s="12">
        <v>9.4</v>
      </c>
      <c r="Y133" s="12">
        <v>0</v>
      </c>
      <c r="Z133" s="12">
        <v>0</v>
      </c>
      <c r="AA133" s="12">
        <v>9.1999999999999993</v>
      </c>
      <c r="AB133" s="9"/>
      <c r="AC133" s="11">
        <v>37</v>
      </c>
      <c r="AD133" s="12">
        <v>14.8</v>
      </c>
      <c r="AE133" s="12">
        <v>10</v>
      </c>
      <c r="AF133" s="12">
        <v>0</v>
      </c>
      <c r="AG133" s="12">
        <v>0.8</v>
      </c>
      <c r="AH133" s="12">
        <v>11</v>
      </c>
      <c r="AI133" s="9"/>
      <c r="AJ133" s="7">
        <v>37</v>
      </c>
      <c r="AK133" s="8">
        <v>26.4</v>
      </c>
      <c r="AL133" s="8">
        <v>23.2</v>
      </c>
      <c r="AM133" s="8">
        <v>4.2</v>
      </c>
      <c r="AN133" s="8">
        <v>20.6</v>
      </c>
      <c r="AO133" s="8">
        <v>22</v>
      </c>
      <c r="AP133" s="6"/>
      <c r="AQ133" s="9"/>
      <c r="AR133" s="9"/>
      <c r="AS133" s="9"/>
      <c r="AT133" s="9"/>
      <c r="AU133" s="9"/>
      <c r="AV133" s="9"/>
    </row>
    <row r="134" spans="1:48" ht="16.5" thickBot="1" x14ac:dyDescent="0.3">
      <c r="A134" s="11">
        <v>38</v>
      </c>
      <c r="B134" s="12">
        <v>30.6</v>
      </c>
      <c r="C134" s="12">
        <v>30.6</v>
      </c>
      <c r="D134" s="12">
        <v>16.600000000000001</v>
      </c>
      <c r="E134" s="12">
        <v>26.6</v>
      </c>
      <c r="F134" s="12">
        <v>30.6</v>
      </c>
      <c r="G134" s="9"/>
      <c r="H134" s="11">
        <v>38</v>
      </c>
      <c r="I134" s="12">
        <v>7</v>
      </c>
      <c r="J134" s="12">
        <v>2.4</v>
      </c>
      <c r="K134" s="12">
        <v>0</v>
      </c>
      <c r="L134" s="12">
        <v>0</v>
      </c>
      <c r="M134" s="12">
        <v>11.2</v>
      </c>
      <c r="N134" s="9"/>
      <c r="O134" s="11">
        <v>38</v>
      </c>
      <c r="P134" s="12">
        <v>17.399999999999999</v>
      </c>
      <c r="Q134" s="12">
        <v>13.2</v>
      </c>
      <c r="R134" s="12">
        <v>0.2</v>
      </c>
      <c r="S134" s="12">
        <v>6</v>
      </c>
      <c r="T134" s="12">
        <v>11</v>
      </c>
      <c r="U134" s="9"/>
      <c r="V134" s="11">
        <v>38</v>
      </c>
      <c r="W134" s="12">
        <v>22.4</v>
      </c>
      <c r="X134" s="12">
        <v>9.6</v>
      </c>
      <c r="Y134" s="12">
        <v>0</v>
      </c>
      <c r="Z134" s="12">
        <v>0</v>
      </c>
      <c r="AA134" s="12">
        <v>7.2</v>
      </c>
      <c r="AB134" s="9"/>
      <c r="AC134" s="11">
        <v>38</v>
      </c>
      <c r="AD134" s="12">
        <v>19.399999999999999</v>
      </c>
      <c r="AE134" s="12">
        <v>15</v>
      </c>
      <c r="AF134" s="12">
        <v>0</v>
      </c>
      <c r="AG134" s="12">
        <v>1.2</v>
      </c>
      <c r="AH134" s="12">
        <v>15.4</v>
      </c>
      <c r="AI134" s="9"/>
      <c r="AJ134" s="7">
        <v>38</v>
      </c>
      <c r="AK134" s="8">
        <v>26.4</v>
      </c>
      <c r="AL134" s="8">
        <v>24.4</v>
      </c>
      <c r="AM134" s="8">
        <v>3.4</v>
      </c>
      <c r="AN134" s="8">
        <v>20</v>
      </c>
      <c r="AO134" s="8">
        <v>21.6</v>
      </c>
      <c r="AP134" s="6"/>
      <c r="AQ134" s="9"/>
      <c r="AR134" s="9"/>
      <c r="AS134" s="9"/>
      <c r="AT134" s="9"/>
      <c r="AU134" s="9"/>
      <c r="AV134" s="9"/>
    </row>
    <row r="135" spans="1:48" ht="16.5" thickBot="1" x14ac:dyDescent="0.3">
      <c r="A135" s="11">
        <v>39</v>
      </c>
      <c r="B135" s="12">
        <v>30.6</v>
      </c>
      <c r="C135" s="12">
        <v>30.6</v>
      </c>
      <c r="D135" s="12">
        <v>13</v>
      </c>
      <c r="E135" s="12">
        <v>24.8</v>
      </c>
      <c r="F135" s="12">
        <v>29.4</v>
      </c>
      <c r="G135" s="9"/>
      <c r="H135" s="11">
        <v>39</v>
      </c>
      <c r="I135" s="12">
        <v>0.6</v>
      </c>
      <c r="J135" s="12">
        <v>0</v>
      </c>
      <c r="K135" s="12">
        <v>0</v>
      </c>
      <c r="L135" s="12">
        <v>0</v>
      </c>
      <c r="M135" s="12">
        <v>8</v>
      </c>
      <c r="N135" s="9"/>
      <c r="O135" s="11">
        <v>39</v>
      </c>
      <c r="P135" s="12">
        <v>14.4</v>
      </c>
      <c r="Q135" s="12">
        <v>9.8000000000000007</v>
      </c>
      <c r="R135" s="12">
        <v>0.8</v>
      </c>
      <c r="S135" s="12">
        <v>4.5999999999999996</v>
      </c>
      <c r="T135" s="12">
        <v>10.6</v>
      </c>
      <c r="U135" s="9"/>
      <c r="V135" s="11">
        <v>39</v>
      </c>
      <c r="W135" s="12">
        <v>20.399999999999999</v>
      </c>
      <c r="X135" s="12">
        <v>12.8</v>
      </c>
      <c r="Y135" s="12">
        <v>0</v>
      </c>
      <c r="Z135" s="12">
        <v>0.2</v>
      </c>
      <c r="AA135" s="12">
        <v>13</v>
      </c>
      <c r="AB135" s="9"/>
      <c r="AC135" s="11">
        <v>39</v>
      </c>
      <c r="AD135" s="12">
        <v>15.8</v>
      </c>
      <c r="AE135" s="12">
        <v>12.6</v>
      </c>
      <c r="AF135" s="12">
        <v>0.8</v>
      </c>
      <c r="AG135" s="12">
        <v>2.2000000000000002</v>
      </c>
      <c r="AH135" s="12">
        <v>11.6</v>
      </c>
      <c r="AI135" s="9"/>
      <c r="AJ135" s="7">
        <v>39</v>
      </c>
      <c r="AK135" s="8">
        <v>27.6</v>
      </c>
      <c r="AL135" s="8">
        <v>25.2</v>
      </c>
      <c r="AM135" s="8">
        <v>2</v>
      </c>
      <c r="AN135" s="8">
        <v>19</v>
      </c>
      <c r="AO135" s="8">
        <v>21.8</v>
      </c>
      <c r="AP135" s="6"/>
      <c r="AQ135" s="9"/>
      <c r="AR135" s="9"/>
      <c r="AS135" s="9"/>
      <c r="AT135" s="9"/>
      <c r="AU135" s="9"/>
      <c r="AV135" s="9"/>
    </row>
    <row r="136" spans="1:48" ht="16.5" thickBot="1" x14ac:dyDescent="0.3">
      <c r="A136" s="11">
        <v>40</v>
      </c>
      <c r="B136" s="12">
        <v>30.6</v>
      </c>
      <c r="C136" s="12">
        <v>30.6</v>
      </c>
      <c r="D136" s="12">
        <v>14.2</v>
      </c>
      <c r="E136" s="12">
        <v>25</v>
      </c>
      <c r="F136" s="12">
        <v>29.8</v>
      </c>
      <c r="G136" s="9"/>
      <c r="H136" s="11">
        <v>40</v>
      </c>
      <c r="I136" s="12">
        <v>6.2</v>
      </c>
      <c r="J136" s="12">
        <v>1.4</v>
      </c>
      <c r="K136" s="12">
        <v>0</v>
      </c>
      <c r="L136" s="12">
        <v>0</v>
      </c>
      <c r="M136" s="12">
        <v>10.8</v>
      </c>
      <c r="N136" s="9"/>
      <c r="O136" s="11">
        <v>40</v>
      </c>
      <c r="P136" s="12">
        <v>16.8</v>
      </c>
      <c r="Q136" s="12">
        <v>10.8</v>
      </c>
      <c r="R136" s="12">
        <v>0</v>
      </c>
      <c r="S136" s="12">
        <v>2.8</v>
      </c>
      <c r="T136" s="12">
        <v>8.6</v>
      </c>
      <c r="U136" s="9"/>
      <c r="V136" s="11">
        <v>40</v>
      </c>
      <c r="W136" s="12">
        <v>22.2</v>
      </c>
      <c r="X136" s="12">
        <v>11.8</v>
      </c>
      <c r="Y136" s="12">
        <v>0</v>
      </c>
      <c r="Z136" s="12">
        <v>0.2</v>
      </c>
      <c r="AA136" s="12">
        <v>12</v>
      </c>
      <c r="AB136" s="9"/>
      <c r="AC136" s="11">
        <v>40</v>
      </c>
      <c r="AD136" s="12">
        <v>19.399999999999999</v>
      </c>
      <c r="AE136" s="12">
        <v>12</v>
      </c>
      <c r="AF136" s="12">
        <v>0</v>
      </c>
      <c r="AG136" s="12">
        <v>1.2</v>
      </c>
      <c r="AH136" s="12">
        <v>12</v>
      </c>
      <c r="AI136" s="9"/>
      <c r="AJ136" s="7">
        <v>40</v>
      </c>
      <c r="AK136" s="8">
        <v>27.4</v>
      </c>
      <c r="AL136" s="8">
        <v>26.6</v>
      </c>
      <c r="AM136" s="8">
        <v>2.8</v>
      </c>
      <c r="AN136" s="8">
        <v>19.600000000000001</v>
      </c>
      <c r="AO136" s="8">
        <v>21.4</v>
      </c>
      <c r="AP136" s="6"/>
      <c r="AQ136" s="9"/>
      <c r="AR136" s="9"/>
      <c r="AS136" s="9"/>
      <c r="AT136" s="9"/>
      <c r="AU136" s="9"/>
      <c r="AV136" s="9"/>
    </row>
    <row r="137" spans="1:48" ht="16.5" thickBot="1" x14ac:dyDescent="0.3">
      <c r="A137" s="11">
        <v>41</v>
      </c>
      <c r="B137" s="12">
        <v>30.6</v>
      </c>
      <c r="C137" s="12">
        <v>30.6</v>
      </c>
      <c r="D137" s="12">
        <v>12.8</v>
      </c>
      <c r="E137" s="12">
        <v>23</v>
      </c>
      <c r="F137" s="12">
        <v>29.8</v>
      </c>
      <c r="G137" s="9"/>
      <c r="H137" s="11">
        <v>41</v>
      </c>
      <c r="I137" s="12">
        <v>3.4</v>
      </c>
      <c r="J137" s="12">
        <v>1.6</v>
      </c>
      <c r="K137" s="12">
        <v>0</v>
      </c>
      <c r="L137" s="12">
        <v>0</v>
      </c>
      <c r="M137" s="12">
        <v>10.8</v>
      </c>
      <c r="N137" s="9"/>
      <c r="O137" s="11">
        <v>41</v>
      </c>
      <c r="P137" s="12">
        <v>19.600000000000001</v>
      </c>
      <c r="Q137" s="12">
        <v>13.6</v>
      </c>
      <c r="R137" s="12">
        <v>0.2</v>
      </c>
      <c r="S137" s="12">
        <v>1.8</v>
      </c>
      <c r="T137" s="12">
        <v>9.4</v>
      </c>
      <c r="U137" s="9"/>
      <c r="V137" s="11">
        <v>41</v>
      </c>
      <c r="W137" s="12">
        <v>21.8</v>
      </c>
      <c r="X137" s="12">
        <v>7.2</v>
      </c>
      <c r="Y137" s="12">
        <v>0</v>
      </c>
      <c r="Z137" s="12">
        <v>0</v>
      </c>
      <c r="AA137" s="12">
        <v>9.4</v>
      </c>
      <c r="AB137" s="9"/>
      <c r="AC137" s="11">
        <v>41</v>
      </c>
      <c r="AD137" s="12">
        <v>16.399999999999999</v>
      </c>
      <c r="AE137" s="12">
        <v>8.1999999999999993</v>
      </c>
      <c r="AF137" s="12">
        <v>0</v>
      </c>
      <c r="AG137" s="12">
        <v>0.4</v>
      </c>
      <c r="AH137" s="12">
        <v>10.6</v>
      </c>
      <c r="AI137" s="9"/>
      <c r="AJ137" s="7">
        <v>41</v>
      </c>
      <c r="AK137" s="8">
        <v>25.8</v>
      </c>
      <c r="AL137" s="8">
        <v>23.4</v>
      </c>
      <c r="AM137" s="8">
        <v>3.2</v>
      </c>
      <c r="AN137" s="8">
        <v>19.8</v>
      </c>
      <c r="AO137" s="8">
        <v>20.6</v>
      </c>
      <c r="AP137" s="6"/>
      <c r="AQ137" s="9"/>
      <c r="AR137" s="9"/>
      <c r="AS137" s="9"/>
      <c r="AT137" s="9"/>
      <c r="AU137" s="9"/>
      <c r="AV137" s="9"/>
    </row>
    <row r="138" spans="1:48" ht="16.5" thickBot="1" x14ac:dyDescent="0.3">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row>
    <row r="139" spans="1:48" ht="16.5" thickBot="1" x14ac:dyDescent="0.3">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row>
    <row r="140" spans="1:48" ht="16.5" thickBot="1" x14ac:dyDescent="0.3">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row>
    <row r="141" spans="1:48" ht="16.5" thickBot="1" x14ac:dyDescent="0.3">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row>
    <row r="142" spans="1:48" ht="16.5" thickBot="1"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row>
    <row r="143" spans="1:48" ht="16.5" thickBot="1"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row>
    <row r="144" spans="1:48" ht="16.5" thickBot="1"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row>
    <row r="145" spans="1:48" ht="16.5" thickBot="1"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row>
    <row r="146" spans="1:48" ht="16.5" thickBot="1"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row>
    <row r="147" spans="1:48" ht="16.5" thickBot="1"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row>
    <row r="148" spans="1:48" ht="16.5" thickBot="1"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row>
    <row r="149" spans="1:48" ht="16.5" thickBot="1"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row>
    <row r="150" spans="1:48" ht="16.5" thickBot="1"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row>
    <row r="151" spans="1:48" ht="16.5" thickBot="1"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row>
    <row r="152" spans="1:48" ht="16.5" thickBot="1"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row>
    <row r="153" spans="1:48" ht="16.5" thickBot="1"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row>
    <row r="154" spans="1:48" ht="16.5" thickBot="1"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row>
    <row r="155" spans="1:48" ht="16.5" thickBot="1"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row>
    <row r="156" spans="1:48" ht="16.5" thickBot="1" x14ac:dyDescent="0.3">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row>
    <row r="157" spans="1:48" ht="16.5" thickBot="1" x14ac:dyDescent="0.3">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row>
    <row r="158" spans="1:48" ht="16.5" thickBot="1" x14ac:dyDescent="0.3">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row>
    <row r="159" spans="1:48" ht="16.5" thickBot="1" x14ac:dyDescent="0.3">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row>
    <row r="160" spans="1:48" ht="16.5" thickBot="1" x14ac:dyDescent="0.3">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row>
    <row r="161" spans="1:48" ht="16.5" thickBot="1" x14ac:dyDescent="0.3">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row>
    <row r="162" spans="1:48" ht="16.5" thickBot="1" x14ac:dyDescent="0.3">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row>
    <row r="163" spans="1:48" ht="16.5" thickBot="1" x14ac:dyDescent="0.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row>
    <row r="164" spans="1:48" ht="16.5" thickBot="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row>
    <row r="165" spans="1:48" ht="16.5" thickBot="1" x14ac:dyDescent="0.3">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row>
    <row r="166" spans="1:48" ht="16.5" thickBot="1" x14ac:dyDescent="0.3">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row>
    <row r="167" spans="1:48" ht="16.5" thickBot="1" x14ac:dyDescent="0.3">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row>
    <row r="168" spans="1:48" ht="16.5" thickBot="1" x14ac:dyDescent="0.3">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row>
    <row r="169" spans="1:48" ht="16.5" thickBot="1" x14ac:dyDescent="0.3">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row>
    <row r="170" spans="1:48" ht="16.5" thickBot="1" x14ac:dyDescent="0.3">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row>
    <row r="171" spans="1:48" ht="16.5" thickBot="1" x14ac:dyDescent="0.3">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row>
    <row r="172" spans="1:48" ht="16.5" thickBot="1" x14ac:dyDescent="0.3">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row>
    <row r="173" spans="1:48" ht="16.5" thickBot="1" x14ac:dyDescent="0.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row>
    <row r="174" spans="1:48" ht="16.5" thickBot="1" x14ac:dyDescent="0.3">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row>
    <row r="175" spans="1:48" ht="16.5" thickBot="1" x14ac:dyDescent="0.3">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row>
    <row r="176" spans="1:48" ht="16.5" thickBot="1" x14ac:dyDescent="0.3">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row>
    <row r="177" spans="1:48" ht="16.5" thickBot="1" x14ac:dyDescent="0.3">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row>
    <row r="178" spans="1:48" ht="16.5" thickBot="1" x14ac:dyDescent="0.3">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row>
    <row r="179" spans="1:48" ht="16.5" thickBot="1" x14ac:dyDescent="0.3">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row>
    <row r="180" spans="1:48" ht="16.5" thickBot="1" x14ac:dyDescent="0.3">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row>
    <row r="181" spans="1:48" ht="16.5" thickBot="1" x14ac:dyDescent="0.3">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row>
    <row r="182" spans="1:48" ht="16.5" thickBot="1" x14ac:dyDescent="0.3">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row>
    <row r="183" spans="1:48" ht="16.5" thickBot="1" x14ac:dyDescent="0.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row>
    <row r="184" spans="1:48" ht="16.5" thickBot="1" x14ac:dyDescent="0.3">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row>
    <row r="185" spans="1:48" ht="16.5" thickBot="1" x14ac:dyDescent="0.3">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row>
    <row r="186" spans="1:48" ht="16.5" thickBot="1" x14ac:dyDescent="0.3">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row>
    <row r="187" spans="1:48" ht="16.5" thickBot="1" x14ac:dyDescent="0.3">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row>
    <row r="188" spans="1:48" ht="16.5" thickBot="1" x14ac:dyDescent="0.3">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row>
    <row r="189" spans="1:48" ht="16.5" thickBot="1" x14ac:dyDescent="0.3">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row>
    <row r="190" spans="1:48" ht="16.5" thickBot="1" x14ac:dyDescent="0.3">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row>
    <row r="191" spans="1:48" ht="16.5" thickBot="1" x14ac:dyDescent="0.3">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row>
    <row r="192" spans="1:48" ht="16.5" thickBot="1" x14ac:dyDescent="0.3">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row>
    <row r="193" spans="1:48" ht="16.5" thickBot="1" x14ac:dyDescent="0.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row>
    <row r="194" spans="1:48" ht="16.5" thickBot="1" x14ac:dyDescent="0.3">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row>
    <row r="195" spans="1:48" ht="16.5" thickBot="1" x14ac:dyDescent="0.3">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row>
    <row r="196" spans="1:48" ht="16.5" thickBot="1" x14ac:dyDescent="0.3">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row>
    <row r="197" spans="1:48" ht="16.5" thickBot="1"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row>
    <row r="198" spans="1:48" ht="16.5" thickBot="1"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row>
    <row r="199" spans="1:48" ht="16.5" thickBot="1"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row>
    <row r="200" spans="1:48" ht="16.5" thickBot="1"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row>
    <row r="201" spans="1:48" ht="16.5" thickBot="1"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row>
    <row r="202" spans="1:48" ht="16.5" thickBot="1"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row>
    <row r="203" spans="1:48" ht="16.5" thickBot="1"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row>
    <row r="204" spans="1:48" ht="16.5" thickBot="1"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row>
    <row r="205" spans="1:48" ht="16.5" thickBot="1"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row>
    <row r="206" spans="1:48" ht="16.5" thickBot="1"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row>
    <row r="207" spans="1:48" ht="16.5" thickBot="1"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row>
    <row r="208" spans="1:48" ht="16.5" thickBot="1"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row>
    <row r="209" spans="1:48" ht="16.5" thickBot="1"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row>
    <row r="210" spans="1:48" ht="16.5" thickBot="1"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row>
    <row r="211" spans="1:48" ht="16.5" thickBot="1"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row>
    <row r="212" spans="1:48" ht="16.5" thickBot="1"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row>
    <row r="213" spans="1:48" ht="16.5" thickBot="1"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row>
    <row r="214" spans="1:48" ht="16.5" thickBot="1"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row>
    <row r="215" spans="1:48" ht="16.5" thickBot="1"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row>
    <row r="216" spans="1:48" ht="16.5" thickBot="1"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row>
    <row r="217" spans="1:48" ht="16.5" thickBot="1"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row>
    <row r="218" spans="1:48" ht="16.5" thickBot="1"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row>
    <row r="219" spans="1:48" ht="16.5" thickBot="1"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row>
    <row r="220" spans="1:48" ht="16.5" thickBot="1"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row>
    <row r="221" spans="1:48" ht="16.5" thickBot="1"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row>
    <row r="222" spans="1:48" ht="16.5" thickBot="1"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row>
    <row r="223" spans="1:48" ht="16.5" thickBot="1"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row>
    <row r="224" spans="1:48" ht="16.5" thickBot="1"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row>
    <row r="225" spans="1:48" ht="16.5" thickBot="1"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row>
    <row r="226" spans="1:48" ht="16.5" thickBot="1"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row>
    <row r="227" spans="1:48" ht="16.5" thickBot="1"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row>
    <row r="228" spans="1:48" ht="16.5" thickBot="1"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row>
    <row r="229" spans="1:48" ht="16.5" thickBot="1"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row>
    <row r="230" spans="1:48" ht="16.5" thickBot="1"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row>
    <row r="231" spans="1:48" ht="16.5" thickBot="1"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row>
    <row r="232" spans="1:48" ht="16.5" thickBot="1"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row>
    <row r="233" spans="1:48" ht="16.5" thickBot="1"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row>
    <row r="234" spans="1:48" ht="16.5" thickBot="1"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row>
    <row r="235" spans="1:48" ht="16.5" thickBot="1"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row>
    <row r="236" spans="1:48" ht="16.5" thickBot="1"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row>
    <row r="237" spans="1:48" ht="16.5" thickBot="1"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row>
    <row r="238" spans="1:48" ht="16.5" thickBot="1"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row>
    <row r="239" spans="1:48" ht="16.5" thickBot="1"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row>
    <row r="240" spans="1:48" ht="16.5" thickBot="1"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row>
    <row r="241" spans="1:48" ht="16.5" thickBot="1"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row>
    <row r="242" spans="1:48" ht="16.5" thickBot="1"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row>
    <row r="243" spans="1:48" ht="16.5" thickBot="1"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row>
    <row r="244" spans="1:48" ht="16.5" thickBot="1"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row>
    <row r="245" spans="1:48" ht="16.5" thickBot="1"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row>
    <row r="246" spans="1:48" ht="16.5" thickBot="1"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row>
    <row r="247" spans="1:48" ht="16.5" thickBot="1"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row>
    <row r="248" spans="1:48" ht="16.5" thickBot="1"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row>
    <row r="249" spans="1:48" ht="16.5" thickBot="1"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row>
    <row r="250" spans="1:48" ht="16.5" thickBot="1"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row>
    <row r="251" spans="1:48" ht="16.5" thickBot="1"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row>
    <row r="252" spans="1:48" ht="16.5" thickBot="1"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row>
    <row r="253" spans="1:48" ht="16.5" thickBot="1"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row>
    <row r="254" spans="1:48" ht="16.5" thickBot="1"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row>
    <row r="255" spans="1:48" ht="16.5" thickBot="1"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row>
    <row r="256" spans="1:48" ht="16.5" thickBot="1"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row>
    <row r="257" spans="1:48" ht="16.5" thickBot="1"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row>
    <row r="258" spans="1:48" ht="16.5" thickBot="1"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row>
    <row r="259" spans="1:48" ht="16.5" thickBot="1"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row>
    <row r="260" spans="1:48" ht="16.5" thickBot="1"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row>
    <row r="261" spans="1:48" ht="16.5" thickBot="1"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row>
    <row r="262" spans="1:48" ht="16.5" thickBot="1"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row>
    <row r="263" spans="1:48" ht="16.5" thickBot="1"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row>
    <row r="264" spans="1:48" ht="16.5" thickBot="1"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row>
    <row r="265" spans="1:48" ht="16.5" thickBot="1"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row>
    <row r="266" spans="1:48" ht="16.5" thickBot="1"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row>
    <row r="267" spans="1:48" ht="16.5" thickBot="1"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row>
    <row r="268" spans="1:48" ht="16.5" thickBot="1"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row>
    <row r="269" spans="1:48" ht="16.5" thickBot="1" x14ac:dyDescent="0.3">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row>
    <row r="270" spans="1:48" ht="16.5" thickBot="1" x14ac:dyDescent="0.3">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row>
    <row r="271" spans="1:48" ht="16.5" thickBot="1" x14ac:dyDescent="0.3">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row>
    <row r="272" spans="1:48" ht="16.5" thickBot="1" x14ac:dyDescent="0.3">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row>
    <row r="273" spans="1:48" ht="16.5" thickBot="1" x14ac:dyDescent="0.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row>
    <row r="274" spans="1:48" ht="16.5" thickBot="1" x14ac:dyDescent="0.3">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row>
    <row r="275" spans="1:48" ht="16.5" thickBot="1" x14ac:dyDescent="0.3">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row>
    <row r="276" spans="1:48" ht="16.5" thickBot="1" x14ac:dyDescent="0.3">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row>
    <row r="277" spans="1:48" ht="16.5" thickBot="1" x14ac:dyDescent="0.3">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row>
    <row r="278" spans="1:48" ht="16.5" thickBot="1" x14ac:dyDescent="0.3">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row>
    <row r="279" spans="1:48" ht="16.5" thickBot="1" x14ac:dyDescent="0.3">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row>
    <row r="280" spans="1:48" ht="16.5" thickBot="1" x14ac:dyDescent="0.3">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row>
    <row r="281" spans="1:48" ht="16.5" thickBot="1" x14ac:dyDescent="0.3">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row>
    <row r="282" spans="1:48" ht="16.5" thickBot="1" x14ac:dyDescent="0.3">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row>
    <row r="283" spans="1:48" ht="16.5" thickBot="1" x14ac:dyDescent="0.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row>
    <row r="284" spans="1:48" ht="16.5" thickBot="1" x14ac:dyDescent="0.3">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row>
    <row r="285" spans="1:48" ht="16.5" thickBot="1" x14ac:dyDescent="0.3">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row>
    <row r="286" spans="1:48" ht="16.5" thickBot="1" x14ac:dyDescent="0.3">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row>
    <row r="287" spans="1:48" ht="16.5" thickBot="1" x14ac:dyDescent="0.3">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row>
    <row r="288" spans="1:48" ht="16.5" thickBot="1" x14ac:dyDescent="0.3">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row>
    <row r="289" spans="1:48" ht="16.5" thickBot="1" x14ac:dyDescent="0.3">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row>
    <row r="290" spans="1:48" ht="16.5" thickBot="1" x14ac:dyDescent="0.3">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row>
    <row r="291" spans="1:48" ht="16.5" thickBot="1"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row>
    <row r="292" spans="1:48" ht="16.5" thickBot="1"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row>
    <row r="293" spans="1:48" ht="16.5" thickBot="1"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row>
    <row r="294" spans="1:48" ht="16.5" thickBot="1"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row>
    <row r="295" spans="1:48" ht="16.5" thickBot="1"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row>
    <row r="296" spans="1:48" ht="16.5" thickBot="1"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row>
    <row r="297" spans="1:48" ht="16.5" thickBot="1"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row>
    <row r="298" spans="1:48" ht="16.5" thickBot="1"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row>
    <row r="299" spans="1:48" ht="16.5" thickBot="1"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row>
    <row r="300" spans="1:48" ht="16.5" thickBot="1"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row>
    <row r="301" spans="1:48" ht="16.5" thickBot="1" x14ac:dyDescent="0.3">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row>
    <row r="302" spans="1:48" ht="16.5" thickBot="1" x14ac:dyDescent="0.3">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row>
    <row r="303" spans="1:48" ht="16.5" thickBot="1" x14ac:dyDescent="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row>
    <row r="304" spans="1:48" ht="16.5" thickBot="1" x14ac:dyDescent="0.3">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row>
    <row r="305" spans="1:48" ht="16.5" thickBot="1" x14ac:dyDescent="0.3">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row>
    <row r="306" spans="1:48" ht="16.5" thickBot="1" x14ac:dyDescent="0.3">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row>
    <row r="307" spans="1:48" ht="16.5" thickBot="1" x14ac:dyDescent="0.3">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row>
    <row r="308" spans="1:48" ht="16.5" thickBot="1" x14ac:dyDescent="0.3">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row>
    <row r="309" spans="1:48" ht="16.5" thickBot="1" x14ac:dyDescent="0.3">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row>
    <row r="310" spans="1:48" ht="16.5" thickBot="1" x14ac:dyDescent="0.3">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row>
    <row r="311" spans="1:48" ht="16.5" thickBot="1" x14ac:dyDescent="0.3">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row>
    <row r="312" spans="1:48" ht="16.5" thickBot="1" x14ac:dyDescent="0.3">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row>
    <row r="313" spans="1:48" ht="16.5" thickBot="1" x14ac:dyDescent="0.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row>
    <row r="314" spans="1:48" ht="16.5" thickBot="1" x14ac:dyDescent="0.3">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row>
    <row r="315" spans="1:48" ht="16.5" thickBot="1" x14ac:dyDescent="0.3">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row>
    <row r="316" spans="1:48" ht="16.5" thickBot="1" x14ac:dyDescent="0.3">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row>
    <row r="317" spans="1:48" ht="16.5" thickBot="1" x14ac:dyDescent="0.3">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row>
    <row r="318" spans="1:48" ht="16.5" thickBot="1" x14ac:dyDescent="0.3">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row>
    <row r="319" spans="1:48" ht="16.5" thickBot="1" x14ac:dyDescent="0.3">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row>
    <row r="320" spans="1:48" ht="16.5" thickBot="1" x14ac:dyDescent="0.3">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row>
    <row r="321" spans="1:48" ht="16.5" thickBot="1" x14ac:dyDescent="0.3">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row>
    <row r="322" spans="1:48" ht="16.5" thickBot="1" x14ac:dyDescent="0.3">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row>
    <row r="323" spans="1:48" ht="16.5" thickBot="1" x14ac:dyDescent="0.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row>
    <row r="324" spans="1:48" ht="16.5" thickBot="1" x14ac:dyDescent="0.3">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row>
    <row r="325" spans="1:48" ht="16.5" thickBot="1" x14ac:dyDescent="0.3">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row>
    <row r="326" spans="1:48" ht="16.5" thickBot="1" x14ac:dyDescent="0.3">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row>
    <row r="327" spans="1:48" ht="16.5" thickBot="1" x14ac:dyDescent="0.3">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row>
    <row r="328" spans="1:48" ht="16.5" thickBot="1" x14ac:dyDescent="0.3">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row>
    <row r="329" spans="1:48" ht="16.5" thickBot="1" x14ac:dyDescent="0.3">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row>
    <row r="330" spans="1:48" ht="16.5" thickBot="1" x14ac:dyDescent="0.3">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row>
    <row r="331" spans="1:48" ht="16.5" thickBot="1" x14ac:dyDescent="0.3">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row>
    <row r="332" spans="1:48" ht="16.5" thickBot="1" x14ac:dyDescent="0.3">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row>
    <row r="333" spans="1:48" ht="16.5" thickBot="1" x14ac:dyDescent="0.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row>
    <row r="334" spans="1:48" ht="16.5" thickBot="1" x14ac:dyDescent="0.3">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row>
    <row r="335" spans="1:48" ht="16.5" thickBot="1" x14ac:dyDescent="0.3">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row>
    <row r="336" spans="1:48" ht="16.5" thickBot="1" x14ac:dyDescent="0.3">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row>
    <row r="337" spans="1:48" ht="16.5" thickBot="1" x14ac:dyDescent="0.3">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row>
    <row r="338" spans="1:48" ht="16.5" thickBot="1" x14ac:dyDescent="0.3">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row>
    <row r="339" spans="1:48" ht="16.5" thickBot="1" x14ac:dyDescent="0.3">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row>
    <row r="340" spans="1:48" ht="16.5" thickBot="1" x14ac:dyDescent="0.3">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row>
    <row r="341" spans="1:48" ht="16.5" thickBot="1" x14ac:dyDescent="0.3">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row>
    <row r="342" spans="1:48" ht="16.5" thickBot="1" x14ac:dyDescent="0.3">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row>
    <row r="343" spans="1:48" ht="16.5" thickBot="1" x14ac:dyDescent="0.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row>
    <row r="344" spans="1:48" ht="16.5" thickBot="1" x14ac:dyDescent="0.3">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row>
    <row r="345" spans="1:48" ht="16.5" thickBot="1" x14ac:dyDescent="0.3">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row>
    <row r="346" spans="1:48" ht="16.5" thickBot="1" x14ac:dyDescent="0.3">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row>
    <row r="347" spans="1:48" ht="16.5" thickBot="1" x14ac:dyDescent="0.3">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row>
    <row r="348" spans="1:48" ht="16.5" thickBot="1" x14ac:dyDescent="0.3">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row>
    <row r="349" spans="1:48" ht="16.5" thickBot="1" x14ac:dyDescent="0.3">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row>
    <row r="350" spans="1:48" ht="16.5" thickBot="1" x14ac:dyDescent="0.3">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row>
    <row r="351" spans="1:48" ht="16.5" thickBot="1" x14ac:dyDescent="0.3">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row>
    <row r="352" spans="1:48" ht="16.5" thickBot="1" x14ac:dyDescent="0.3">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row>
    <row r="353" spans="1:48" ht="16.5" thickBot="1" x14ac:dyDescent="0.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row>
    <row r="354" spans="1:48" ht="16.5" thickBot="1" x14ac:dyDescent="0.3">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row>
    <row r="355" spans="1:48" ht="16.5" thickBot="1" x14ac:dyDescent="0.3">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row>
    <row r="356" spans="1:48" ht="16.5" thickBot="1" x14ac:dyDescent="0.3">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row>
    <row r="357" spans="1:48" ht="16.5" thickBot="1" x14ac:dyDescent="0.3">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row>
    <row r="358" spans="1:48" ht="16.5" thickBot="1" x14ac:dyDescent="0.3">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row>
    <row r="359" spans="1:48" ht="16.5" thickBot="1" x14ac:dyDescent="0.3">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row>
    <row r="360" spans="1:48" ht="16.5" thickBot="1" x14ac:dyDescent="0.3">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row>
    <row r="361" spans="1:48" ht="16.5" thickBot="1" x14ac:dyDescent="0.3">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row>
    <row r="362" spans="1:48" ht="16.5" thickBot="1" x14ac:dyDescent="0.3">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row>
    <row r="363" spans="1:48" ht="16.5" thickBot="1" x14ac:dyDescent="0.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row>
    <row r="364" spans="1:48" ht="16.5" thickBot="1" x14ac:dyDescent="0.3">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row>
    <row r="365" spans="1:48" ht="16.5" thickBot="1" x14ac:dyDescent="0.3">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row>
    <row r="366" spans="1:48" ht="16.5" thickBot="1" x14ac:dyDescent="0.3">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row>
    <row r="367" spans="1:48" ht="16.5" thickBot="1" x14ac:dyDescent="0.3">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row>
    <row r="368" spans="1:48" ht="16.5" thickBot="1" x14ac:dyDescent="0.3">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row>
    <row r="369" spans="1:48" ht="16.5" thickBot="1" x14ac:dyDescent="0.3">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row>
    <row r="370" spans="1:48" ht="16.5" thickBot="1" x14ac:dyDescent="0.3">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row>
    <row r="371" spans="1:48" ht="16.5" thickBot="1" x14ac:dyDescent="0.3">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row>
    <row r="372" spans="1:48" ht="16.5" thickBot="1" x14ac:dyDescent="0.3">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row>
    <row r="373" spans="1:48" ht="16.5" thickBot="1" x14ac:dyDescent="0.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row>
    <row r="374" spans="1:48" ht="16.5" thickBot="1" x14ac:dyDescent="0.3">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row>
    <row r="375" spans="1:48" ht="16.5" thickBot="1" x14ac:dyDescent="0.3">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row>
    <row r="376" spans="1:48" ht="16.5" thickBot="1" x14ac:dyDescent="0.3">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row>
    <row r="377" spans="1:48" ht="16.5" thickBot="1" x14ac:dyDescent="0.3">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row>
    <row r="378" spans="1:48" ht="16.5" thickBot="1" x14ac:dyDescent="0.3">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row>
    <row r="379" spans="1:48" ht="16.5" thickBot="1" x14ac:dyDescent="0.3">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row>
    <row r="380" spans="1:48" ht="16.5" thickBot="1" x14ac:dyDescent="0.3">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row>
    <row r="381" spans="1:48" ht="16.5" thickBot="1" x14ac:dyDescent="0.3">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row>
    <row r="382" spans="1:48" ht="16.5" thickBot="1" x14ac:dyDescent="0.3">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row>
    <row r="383" spans="1:48" ht="16.5" thickBot="1" x14ac:dyDescent="0.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row>
    <row r="384" spans="1:48" ht="16.5" thickBot="1" x14ac:dyDescent="0.3">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row>
    <row r="385" spans="1:48" ht="16.5" thickBot="1" x14ac:dyDescent="0.3">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row>
    <row r="386" spans="1:48" ht="16.5" thickBot="1" x14ac:dyDescent="0.3">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row>
    <row r="387" spans="1:48" ht="16.5" thickBot="1" x14ac:dyDescent="0.3">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row>
    <row r="388" spans="1:48" ht="16.5" thickBot="1" x14ac:dyDescent="0.3">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row>
    <row r="389" spans="1:48" ht="16.5" thickBot="1" x14ac:dyDescent="0.3">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row>
    <row r="390" spans="1:48" ht="16.5" thickBot="1" x14ac:dyDescent="0.3">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row>
    <row r="391" spans="1:48" ht="16.5" thickBot="1" x14ac:dyDescent="0.3">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row>
    <row r="392" spans="1:48" ht="16.5" thickBot="1" x14ac:dyDescent="0.3">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row>
    <row r="393" spans="1:48" ht="16.5" thickBot="1" x14ac:dyDescent="0.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row>
    <row r="394" spans="1:48" ht="16.5" thickBot="1" x14ac:dyDescent="0.3">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row>
    <row r="395" spans="1:48" ht="16.5" thickBot="1" x14ac:dyDescent="0.3">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row>
    <row r="396" spans="1:48" ht="16.5" thickBot="1" x14ac:dyDescent="0.3">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row>
    <row r="397" spans="1:48" ht="16.5" thickBot="1" x14ac:dyDescent="0.3">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row>
    <row r="398" spans="1:48" ht="16.5" thickBot="1" x14ac:dyDescent="0.3">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row>
    <row r="399" spans="1:48" ht="16.5" thickBot="1" x14ac:dyDescent="0.3">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row>
    <row r="400" spans="1:48" ht="16.5" thickBot="1" x14ac:dyDescent="0.3">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row>
    <row r="401" spans="1:48" ht="16.5" thickBot="1" x14ac:dyDescent="0.3">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row>
    <row r="402" spans="1:48" ht="16.5" thickBot="1" x14ac:dyDescent="0.3">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row>
    <row r="403" spans="1:48" ht="16.5" thickBot="1" x14ac:dyDescent="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row>
    <row r="404" spans="1:48" ht="16.5" thickBot="1" x14ac:dyDescent="0.3">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row>
    <row r="405" spans="1:48" ht="16.5" thickBot="1" x14ac:dyDescent="0.3">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row>
    <row r="406" spans="1:48" ht="16.5" thickBot="1" x14ac:dyDescent="0.3">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row>
    <row r="407" spans="1:48" ht="16.5" thickBot="1" x14ac:dyDescent="0.3">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row>
    <row r="408" spans="1:48" ht="16.5" thickBot="1" x14ac:dyDescent="0.3">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row>
    <row r="409" spans="1:48" ht="16.5" thickBot="1" x14ac:dyDescent="0.3">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row>
    <row r="410" spans="1:48" ht="16.5" thickBot="1" x14ac:dyDescent="0.3">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row>
    <row r="411" spans="1:48" ht="16.5" thickBot="1" x14ac:dyDescent="0.3">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row>
    <row r="412" spans="1:48" ht="16.5" thickBot="1" x14ac:dyDescent="0.3">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row>
    <row r="413" spans="1:48" ht="16.5" thickBot="1" x14ac:dyDescent="0.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row>
    <row r="414" spans="1:48" ht="16.5" thickBot="1" x14ac:dyDescent="0.3">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row>
    <row r="415" spans="1:48" ht="16.5" thickBot="1" x14ac:dyDescent="0.3">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row>
    <row r="416" spans="1:48" ht="16.5" thickBot="1" x14ac:dyDescent="0.3">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row>
    <row r="417" spans="1:48" ht="16.5" thickBot="1" x14ac:dyDescent="0.3">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row>
    <row r="418" spans="1:48" ht="16.5" thickBot="1" x14ac:dyDescent="0.3">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row>
    <row r="419" spans="1:48" ht="16.5" thickBot="1" x14ac:dyDescent="0.3">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row>
    <row r="420" spans="1:48" ht="16.5" thickBot="1" x14ac:dyDescent="0.3">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row>
    <row r="421" spans="1:48" ht="16.5" thickBot="1" x14ac:dyDescent="0.3">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row>
    <row r="422" spans="1:48" ht="16.5" thickBot="1" x14ac:dyDescent="0.3">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row>
    <row r="423" spans="1:48" ht="16.5" thickBot="1" x14ac:dyDescent="0.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row>
    <row r="424" spans="1:48" ht="16.5" thickBot="1" x14ac:dyDescent="0.3">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row>
    <row r="425" spans="1:48" ht="16.5" thickBot="1" x14ac:dyDescent="0.3">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row>
    <row r="426" spans="1:48" ht="16.5" thickBot="1" x14ac:dyDescent="0.3">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row>
    <row r="427" spans="1:48" ht="16.5" thickBot="1" x14ac:dyDescent="0.3">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row>
    <row r="428" spans="1:48" ht="16.5" thickBot="1" x14ac:dyDescent="0.3">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row>
    <row r="429" spans="1:48" ht="16.5" thickBot="1" x14ac:dyDescent="0.3">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row>
    <row r="430" spans="1:48" ht="16.5" thickBot="1" x14ac:dyDescent="0.3">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row>
    <row r="431" spans="1:48" ht="16.5" thickBot="1" x14ac:dyDescent="0.3">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row>
    <row r="432" spans="1:48" ht="16.5" thickBot="1" x14ac:dyDescent="0.3">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row>
    <row r="433" spans="1:48" ht="16.5" thickBot="1" x14ac:dyDescent="0.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row>
    <row r="434" spans="1:48" ht="16.5" thickBot="1" x14ac:dyDescent="0.3">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row>
    <row r="435" spans="1:48" ht="16.5" thickBot="1" x14ac:dyDescent="0.3">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row>
    <row r="436" spans="1:48" ht="16.5" thickBot="1" x14ac:dyDescent="0.3">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row>
    <row r="437" spans="1:48" ht="16.5" thickBot="1" x14ac:dyDescent="0.3">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row>
    <row r="438" spans="1:48" ht="16.5" thickBot="1" x14ac:dyDescent="0.3">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row>
    <row r="439" spans="1:48" ht="16.5" thickBot="1" x14ac:dyDescent="0.3">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row>
    <row r="440" spans="1:48" ht="16.5" thickBot="1" x14ac:dyDescent="0.3">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row>
    <row r="441" spans="1:48" ht="16.5" thickBot="1" x14ac:dyDescent="0.3">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row>
    <row r="442" spans="1:48" ht="16.5" thickBot="1" x14ac:dyDescent="0.3">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row>
    <row r="443" spans="1:48" ht="16.5" thickBot="1" x14ac:dyDescent="0.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row>
    <row r="444" spans="1:48" ht="16.5" thickBot="1" x14ac:dyDescent="0.3">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row>
    <row r="445" spans="1:48" ht="16.5" thickBot="1" x14ac:dyDescent="0.3">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row>
    <row r="446" spans="1:48" ht="16.5" thickBot="1" x14ac:dyDescent="0.3">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row>
    <row r="447" spans="1:48" ht="16.5" thickBot="1" x14ac:dyDescent="0.3">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row>
    <row r="448" spans="1:48" ht="16.5" thickBot="1" x14ac:dyDescent="0.3">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row>
    <row r="449" spans="1:48" ht="16.5" thickBot="1" x14ac:dyDescent="0.3">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row>
    <row r="450" spans="1:48" ht="16.5" thickBot="1" x14ac:dyDescent="0.3">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row>
    <row r="451" spans="1:48" ht="16.5" thickBot="1" x14ac:dyDescent="0.3">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row>
    <row r="452" spans="1:48" ht="16.5" thickBot="1" x14ac:dyDescent="0.3">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row>
    <row r="453" spans="1:48" ht="16.5" thickBot="1" x14ac:dyDescent="0.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row>
    <row r="454" spans="1:48" ht="16.5" thickBot="1" x14ac:dyDescent="0.3">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row>
    <row r="455" spans="1:48" ht="16.5" thickBot="1" x14ac:dyDescent="0.3">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row>
    <row r="456" spans="1:48" ht="16.5" thickBot="1" x14ac:dyDescent="0.3">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row>
    <row r="457" spans="1:48" ht="16.5" thickBot="1" x14ac:dyDescent="0.3">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row>
    <row r="458" spans="1:48" ht="16.5" thickBot="1" x14ac:dyDescent="0.3">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row>
    <row r="459" spans="1:48" ht="16.5" thickBot="1" x14ac:dyDescent="0.3">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row>
    <row r="460" spans="1:48" ht="16.5" thickBot="1" x14ac:dyDescent="0.3">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row>
    <row r="461" spans="1:48" ht="16.5" thickBot="1" x14ac:dyDescent="0.3">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row>
    <row r="462" spans="1:48" ht="16.5" thickBot="1" x14ac:dyDescent="0.3">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row>
    <row r="463" spans="1:48" ht="16.5" thickBot="1" x14ac:dyDescent="0.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row>
    <row r="464" spans="1:48" ht="16.5" thickBot="1" x14ac:dyDescent="0.3">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row>
    <row r="465" spans="1:48" ht="16.5" thickBot="1" x14ac:dyDescent="0.3">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row>
    <row r="466" spans="1:48" ht="16.5" thickBot="1" x14ac:dyDescent="0.3">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row>
    <row r="467" spans="1:48" ht="16.5" thickBot="1" x14ac:dyDescent="0.3">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row>
    <row r="468" spans="1:48" ht="16.5" thickBot="1" x14ac:dyDescent="0.3">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row>
    <row r="469" spans="1:48" ht="16.5" thickBot="1" x14ac:dyDescent="0.3">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row>
    <row r="470" spans="1:48" ht="16.5" thickBot="1" x14ac:dyDescent="0.3">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row>
    <row r="471" spans="1:48" ht="16.5" thickBot="1" x14ac:dyDescent="0.3">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row>
    <row r="472" spans="1:48" ht="16.5" thickBot="1" x14ac:dyDescent="0.3">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row>
    <row r="473" spans="1:48" ht="16.5" thickBot="1" x14ac:dyDescent="0.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row>
    <row r="474" spans="1:48" ht="16.5" thickBot="1" x14ac:dyDescent="0.3">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row>
    <row r="475" spans="1:48" ht="16.5" thickBot="1" x14ac:dyDescent="0.3">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row>
    <row r="476" spans="1:48" ht="16.5" thickBot="1" x14ac:dyDescent="0.3">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row>
    <row r="477" spans="1:48" ht="16.5" thickBot="1" x14ac:dyDescent="0.3">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row>
    <row r="478" spans="1:48" ht="16.5" thickBot="1" x14ac:dyDescent="0.3">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row>
    <row r="479" spans="1:48" ht="16.5" thickBot="1" x14ac:dyDescent="0.3">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row>
    <row r="480" spans="1:48" ht="16.5" thickBot="1" x14ac:dyDescent="0.3">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row>
    <row r="481" spans="1:48" ht="16.5" thickBot="1" x14ac:dyDescent="0.3">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row>
    <row r="482" spans="1:48" ht="16.5" thickBot="1" x14ac:dyDescent="0.3">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row>
    <row r="483" spans="1:48" ht="16.5" thickBot="1" x14ac:dyDescent="0.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row>
    <row r="484" spans="1:48" ht="16.5" thickBot="1" x14ac:dyDescent="0.3">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row>
    <row r="485" spans="1:48" ht="16.5" thickBot="1" x14ac:dyDescent="0.3">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row>
    <row r="486" spans="1:48" ht="16.5" thickBot="1" x14ac:dyDescent="0.3">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row>
    <row r="487" spans="1:48" ht="16.5" thickBot="1" x14ac:dyDescent="0.3">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row>
    <row r="488" spans="1:48" ht="16.5" thickBot="1" x14ac:dyDescent="0.3">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row>
    <row r="489" spans="1:48" ht="16.5" thickBot="1" x14ac:dyDescent="0.3">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row>
    <row r="490" spans="1:48" ht="16.5" thickBot="1" x14ac:dyDescent="0.3">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row>
    <row r="491" spans="1:48" ht="16.5" thickBot="1" x14ac:dyDescent="0.3">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row>
    <row r="492" spans="1:48" ht="16.5" thickBot="1" x14ac:dyDescent="0.3">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row>
    <row r="493" spans="1:48" ht="16.5" thickBot="1" x14ac:dyDescent="0.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row>
    <row r="494" spans="1:48" ht="16.5" thickBot="1" x14ac:dyDescent="0.3">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row>
    <row r="495" spans="1:48" ht="16.5" thickBot="1" x14ac:dyDescent="0.3">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row>
    <row r="496" spans="1:48" ht="16.5" thickBot="1" x14ac:dyDescent="0.3">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row>
    <row r="497" spans="1:48" ht="16.5" thickBot="1" x14ac:dyDescent="0.3">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row>
    <row r="498" spans="1:48" ht="16.5" thickBot="1" x14ac:dyDescent="0.3">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row>
    <row r="499" spans="1:48" ht="16.5" thickBot="1" x14ac:dyDescent="0.3">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row>
    <row r="500" spans="1:48" ht="16.5" thickBot="1" x14ac:dyDescent="0.3">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row>
    <row r="501" spans="1:48" ht="16.5" thickBot="1" x14ac:dyDescent="0.3">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row>
    <row r="502" spans="1:48" ht="16.5" thickBot="1" x14ac:dyDescent="0.3">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row>
    <row r="503" spans="1:48" ht="16.5" thickBot="1" x14ac:dyDescent="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row>
    <row r="504" spans="1:48" ht="16.5" thickBot="1" x14ac:dyDescent="0.3">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row>
    <row r="505" spans="1:48" ht="16.5" thickBot="1" x14ac:dyDescent="0.3">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row>
    <row r="506" spans="1:48" ht="16.5" thickBot="1" x14ac:dyDescent="0.3">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row>
    <row r="507" spans="1:48" ht="16.5" thickBot="1" x14ac:dyDescent="0.3">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row>
    <row r="508" spans="1:48" ht="16.5" thickBot="1" x14ac:dyDescent="0.3">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row>
    <row r="509" spans="1:48" ht="16.5" thickBot="1" x14ac:dyDescent="0.3">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row>
    <row r="510" spans="1:48" ht="16.5" thickBot="1" x14ac:dyDescent="0.3">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row>
    <row r="511" spans="1:48" ht="16.5" thickBot="1" x14ac:dyDescent="0.3">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row>
    <row r="512" spans="1:48" ht="16.5" thickBot="1" x14ac:dyDescent="0.3">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row>
    <row r="513" spans="1:48" ht="16.5" thickBot="1" x14ac:dyDescent="0.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row>
    <row r="514" spans="1:48" ht="16.5" thickBot="1" x14ac:dyDescent="0.3">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row>
    <row r="515" spans="1:48" ht="16.5" thickBot="1" x14ac:dyDescent="0.3">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row>
    <row r="516" spans="1:48" ht="16.5" thickBot="1" x14ac:dyDescent="0.3">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row>
    <row r="517" spans="1:48" ht="16.5" thickBot="1" x14ac:dyDescent="0.3">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row>
    <row r="518" spans="1:48" ht="16.5" thickBot="1" x14ac:dyDescent="0.3">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row>
    <row r="519" spans="1:48" ht="16.5" thickBot="1" x14ac:dyDescent="0.3">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row>
    <row r="520" spans="1:48" ht="16.5" thickBot="1" x14ac:dyDescent="0.3">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row>
    <row r="521" spans="1:48" ht="16.5" thickBot="1" x14ac:dyDescent="0.3">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row>
    <row r="522" spans="1:48" ht="16.5" thickBot="1" x14ac:dyDescent="0.3">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row>
    <row r="523" spans="1:48" ht="16.5" thickBot="1" x14ac:dyDescent="0.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row>
    <row r="524" spans="1:48" ht="16.5" thickBot="1" x14ac:dyDescent="0.3">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row>
    <row r="525" spans="1:48" ht="16.5" thickBot="1" x14ac:dyDescent="0.3">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row>
    <row r="526" spans="1:48" ht="16.5" thickBot="1" x14ac:dyDescent="0.3">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row>
    <row r="527" spans="1:48" ht="16.5" thickBot="1" x14ac:dyDescent="0.3">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row>
    <row r="528" spans="1:48" ht="16.5" thickBot="1" x14ac:dyDescent="0.3">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row>
    <row r="529" spans="1:48" ht="16.5" thickBot="1" x14ac:dyDescent="0.3">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row>
    <row r="530" spans="1:48" ht="16.5" thickBot="1" x14ac:dyDescent="0.3">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row>
    <row r="531" spans="1:48" ht="16.5" thickBot="1" x14ac:dyDescent="0.3">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row>
    <row r="532" spans="1:48" ht="16.5" thickBot="1" x14ac:dyDescent="0.3">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row>
    <row r="533" spans="1:48" ht="16.5" thickBot="1" x14ac:dyDescent="0.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row>
    <row r="534" spans="1:48" ht="16.5" thickBot="1" x14ac:dyDescent="0.3">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row>
    <row r="535" spans="1:48" ht="16.5" thickBot="1" x14ac:dyDescent="0.3">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row>
    <row r="536" spans="1:48" ht="16.5" thickBot="1" x14ac:dyDescent="0.3">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row>
    <row r="537" spans="1:48" ht="16.5" thickBot="1" x14ac:dyDescent="0.3">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row>
    <row r="538" spans="1:48" ht="16.5" thickBot="1" x14ac:dyDescent="0.3">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row>
    <row r="539" spans="1:48" ht="16.5" thickBot="1" x14ac:dyDescent="0.3">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row>
    <row r="540" spans="1:48" ht="16.5" thickBot="1" x14ac:dyDescent="0.3">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row>
    <row r="541" spans="1:48" ht="16.5" thickBot="1" x14ac:dyDescent="0.3">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row>
    <row r="542" spans="1:48" ht="16.5" thickBot="1" x14ac:dyDescent="0.3">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row>
    <row r="543" spans="1:48" ht="16.5" thickBot="1" x14ac:dyDescent="0.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row>
    <row r="544" spans="1:48" ht="16.5" thickBot="1" x14ac:dyDescent="0.3">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row>
    <row r="545" spans="1:48" ht="16.5" thickBot="1" x14ac:dyDescent="0.3">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row>
    <row r="546" spans="1:48" ht="16.5" thickBot="1" x14ac:dyDescent="0.3">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row>
    <row r="547" spans="1:48" ht="16.5" thickBot="1" x14ac:dyDescent="0.3">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row>
    <row r="548" spans="1:48" ht="16.5" thickBot="1" x14ac:dyDescent="0.3">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row>
    <row r="549" spans="1:48" ht="16.5" thickBot="1" x14ac:dyDescent="0.3">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row>
    <row r="550" spans="1:48" ht="16.5" thickBot="1" x14ac:dyDescent="0.3">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row>
    <row r="551" spans="1:48" ht="16.5" thickBot="1" x14ac:dyDescent="0.3">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row>
    <row r="552" spans="1:48" ht="16.5" thickBot="1" x14ac:dyDescent="0.3">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row>
    <row r="553" spans="1:48" ht="16.5" thickBot="1" x14ac:dyDescent="0.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row>
    <row r="554" spans="1:48" ht="16.5" thickBot="1" x14ac:dyDescent="0.3">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row>
    <row r="555" spans="1:48" ht="16.5" thickBot="1" x14ac:dyDescent="0.3">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row>
    <row r="556" spans="1:48" ht="16.5" thickBot="1" x14ac:dyDescent="0.3">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row>
    <row r="557" spans="1:48" ht="16.5" thickBot="1" x14ac:dyDescent="0.3">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row>
    <row r="558" spans="1:48" ht="16.5" thickBot="1" x14ac:dyDescent="0.3">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row>
    <row r="559" spans="1:48" ht="16.5" thickBot="1" x14ac:dyDescent="0.3">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row>
    <row r="560" spans="1:48" ht="16.5" thickBot="1" x14ac:dyDescent="0.3">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row>
    <row r="561" spans="1:48" ht="16.5" thickBot="1" x14ac:dyDescent="0.3">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row>
    <row r="562" spans="1:48" ht="16.5" thickBot="1" x14ac:dyDescent="0.3">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row>
    <row r="563" spans="1:48" ht="16.5" thickBot="1" x14ac:dyDescent="0.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row>
    <row r="564" spans="1:48" ht="16.5" thickBot="1" x14ac:dyDescent="0.3">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row>
    <row r="565" spans="1:48" ht="16.5" thickBot="1" x14ac:dyDescent="0.3">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row>
    <row r="566" spans="1:48" ht="16.5" thickBot="1" x14ac:dyDescent="0.3">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row>
    <row r="567" spans="1:48" ht="16.5" thickBot="1" x14ac:dyDescent="0.3">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row>
    <row r="568" spans="1:48" ht="16.5" thickBot="1" x14ac:dyDescent="0.3">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row>
    <row r="569" spans="1:48" ht="16.5" thickBot="1" x14ac:dyDescent="0.3">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row>
    <row r="570" spans="1:48" ht="16.5" thickBot="1" x14ac:dyDescent="0.3">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row>
    <row r="571" spans="1:48" ht="16.5" thickBot="1" x14ac:dyDescent="0.3">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row>
    <row r="572" spans="1:48" ht="16.5" thickBot="1" x14ac:dyDescent="0.3">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row>
    <row r="573" spans="1:48" ht="16.5" thickBot="1" x14ac:dyDescent="0.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row>
    <row r="574" spans="1:48" ht="16.5" thickBot="1" x14ac:dyDescent="0.3">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row>
    <row r="575" spans="1:48" ht="16.5" thickBot="1" x14ac:dyDescent="0.3">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row>
    <row r="576" spans="1:48" ht="16.5" thickBot="1" x14ac:dyDescent="0.3">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row>
    <row r="577" spans="1:48" ht="16.5" thickBot="1" x14ac:dyDescent="0.3">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row>
    <row r="578" spans="1:48" ht="16.5" thickBot="1" x14ac:dyDescent="0.3">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row>
    <row r="579" spans="1:48" ht="16.5" thickBot="1" x14ac:dyDescent="0.3">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row>
    <row r="580" spans="1:48" ht="16.5" thickBot="1" x14ac:dyDescent="0.3">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row>
    <row r="581" spans="1:48" ht="16.5" thickBot="1" x14ac:dyDescent="0.3">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row>
    <row r="582" spans="1:48" ht="16.5" thickBot="1" x14ac:dyDescent="0.3">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row>
    <row r="583" spans="1:48" ht="16.5" thickBot="1" x14ac:dyDescent="0.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row>
    <row r="584" spans="1:48" ht="16.5" thickBot="1" x14ac:dyDescent="0.3">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row>
    <row r="585" spans="1:48" ht="16.5" thickBot="1" x14ac:dyDescent="0.3">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row>
    <row r="586" spans="1:48" ht="16.5" thickBot="1" x14ac:dyDescent="0.3">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row>
    <row r="587" spans="1:48" ht="16.5" thickBot="1" x14ac:dyDescent="0.3">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row>
    <row r="588" spans="1:48" ht="16.5" thickBot="1" x14ac:dyDescent="0.3">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row>
    <row r="589" spans="1:48" ht="16.5" thickBot="1" x14ac:dyDescent="0.3">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row>
    <row r="590" spans="1:48" ht="16.5" thickBot="1" x14ac:dyDescent="0.3">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row>
    <row r="591" spans="1:48" ht="16.5" thickBot="1" x14ac:dyDescent="0.3">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row>
    <row r="592" spans="1:48" ht="16.5" thickBot="1" x14ac:dyDescent="0.3">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row>
    <row r="593" spans="1:48" ht="16.5" thickBot="1" x14ac:dyDescent="0.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row>
    <row r="594" spans="1:48" ht="16.5" thickBot="1" x14ac:dyDescent="0.3">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row>
    <row r="595" spans="1:48" ht="16.5" thickBot="1" x14ac:dyDescent="0.3">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row>
    <row r="596" spans="1:48" ht="16.5" thickBot="1" x14ac:dyDescent="0.3">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row>
    <row r="597" spans="1:48" ht="16.5" thickBot="1" x14ac:dyDescent="0.3">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row>
    <row r="598" spans="1:48" ht="16.5" thickBot="1" x14ac:dyDescent="0.3">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row>
    <row r="599" spans="1:48" ht="16.5" thickBot="1" x14ac:dyDescent="0.3">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row>
    <row r="600" spans="1:48" ht="16.5" thickBot="1" x14ac:dyDescent="0.3">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row>
    <row r="601" spans="1:48" ht="16.5" thickBot="1" x14ac:dyDescent="0.3">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row>
    <row r="602" spans="1:48" ht="16.5" thickBot="1" x14ac:dyDescent="0.3">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row>
    <row r="603" spans="1:48" ht="16.5" thickBot="1" x14ac:dyDescent="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row>
    <row r="604" spans="1:48" ht="16.5" thickBot="1" x14ac:dyDescent="0.3">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row>
    <row r="605" spans="1:48" ht="16.5" thickBot="1" x14ac:dyDescent="0.3">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row>
    <row r="606" spans="1:48" ht="16.5" thickBot="1" x14ac:dyDescent="0.3">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row>
    <row r="607" spans="1:48" ht="16.5" thickBot="1" x14ac:dyDescent="0.3">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row>
    <row r="608" spans="1:48" ht="16.5" thickBot="1" x14ac:dyDescent="0.3">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row>
    <row r="609" spans="1:48" ht="16.5" thickBot="1" x14ac:dyDescent="0.3">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row>
    <row r="610" spans="1:48" ht="16.5" thickBot="1" x14ac:dyDescent="0.3">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row>
    <row r="611" spans="1:48" ht="16.5" thickBot="1" x14ac:dyDescent="0.3">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row>
    <row r="612" spans="1:48" ht="16.5" thickBot="1" x14ac:dyDescent="0.3">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row>
    <row r="613" spans="1:48" ht="16.5" thickBot="1" x14ac:dyDescent="0.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row>
    <row r="614" spans="1:48" ht="16.5" thickBot="1" x14ac:dyDescent="0.3">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row>
    <row r="615" spans="1:48" ht="16.5" thickBot="1" x14ac:dyDescent="0.3">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row>
    <row r="616" spans="1:48" ht="16.5" thickBot="1" x14ac:dyDescent="0.3">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row>
    <row r="617" spans="1:48" ht="16.5" thickBot="1" x14ac:dyDescent="0.3">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row>
    <row r="618" spans="1:48" ht="16.5" thickBot="1" x14ac:dyDescent="0.3">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row>
    <row r="619" spans="1:48" ht="16.5" thickBot="1" x14ac:dyDescent="0.3">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row>
    <row r="620" spans="1:48" ht="16.5" thickBot="1" x14ac:dyDescent="0.3">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row>
    <row r="621" spans="1:48" ht="16.5" thickBot="1" x14ac:dyDescent="0.3">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row>
    <row r="622" spans="1:48" ht="16.5" thickBot="1" x14ac:dyDescent="0.3">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row>
    <row r="623" spans="1:48" ht="16.5" thickBot="1" x14ac:dyDescent="0.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row>
    <row r="624" spans="1:48" ht="16.5" thickBot="1" x14ac:dyDescent="0.3">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row>
    <row r="625" spans="1:48" ht="16.5" thickBot="1" x14ac:dyDescent="0.3">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row>
    <row r="626" spans="1:48" ht="16.5" thickBot="1" x14ac:dyDescent="0.3">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row>
    <row r="627" spans="1:48" ht="16.5" thickBot="1" x14ac:dyDescent="0.3">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row>
    <row r="628" spans="1:48" ht="16.5" thickBot="1" x14ac:dyDescent="0.3">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row>
    <row r="629" spans="1:48" ht="16.5" thickBot="1" x14ac:dyDescent="0.3">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row>
    <row r="630" spans="1:48" ht="16.5" thickBot="1" x14ac:dyDescent="0.3">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row>
    <row r="631" spans="1:48" ht="16.5" thickBot="1" x14ac:dyDescent="0.3">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row>
    <row r="632" spans="1:48" ht="16.5" thickBot="1" x14ac:dyDescent="0.3">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row>
    <row r="633" spans="1:48" ht="16.5" thickBot="1" x14ac:dyDescent="0.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row>
    <row r="634" spans="1:48" ht="16.5" thickBot="1" x14ac:dyDescent="0.3">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row>
    <row r="635" spans="1:48" ht="16.5" thickBot="1" x14ac:dyDescent="0.3">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row>
    <row r="636" spans="1:48" ht="16.5" thickBot="1" x14ac:dyDescent="0.3">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row>
    <row r="637" spans="1:48" ht="16.5" thickBot="1" x14ac:dyDescent="0.3">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row>
    <row r="638" spans="1:48" ht="16.5" thickBot="1" x14ac:dyDescent="0.3">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row>
    <row r="639" spans="1:48" ht="16.5" thickBot="1" x14ac:dyDescent="0.3">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row>
    <row r="640" spans="1:48" ht="16.5" thickBot="1" x14ac:dyDescent="0.3">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row>
    <row r="641" spans="1:48" ht="16.5" thickBot="1" x14ac:dyDescent="0.3">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row>
    <row r="642" spans="1:48" ht="16.5" thickBot="1" x14ac:dyDescent="0.3">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row>
    <row r="643" spans="1:48" ht="16.5" thickBot="1" x14ac:dyDescent="0.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row>
    <row r="644" spans="1:48" ht="16.5" thickBot="1" x14ac:dyDescent="0.3">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row>
    <row r="645" spans="1:48" ht="16.5" thickBot="1" x14ac:dyDescent="0.3">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row>
    <row r="646" spans="1:48" ht="16.5" thickBot="1" x14ac:dyDescent="0.3">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row>
    <row r="647" spans="1:48" ht="16.5" thickBot="1" x14ac:dyDescent="0.3">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row>
    <row r="648" spans="1:48" ht="16.5" thickBot="1" x14ac:dyDescent="0.3">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row>
    <row r="649" spans="1:48" ht="16.5" thickBot="1" x14ac:dyDescent="0.3">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row>
    <row r="650" spans="1:48" ht="16.5" thickBot="1" x14ac:dyDescent="0.3">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row>
    <row r="651" spans="1:48" ht="16.5" thickBot="1" x14ac:dyDescent="0.3">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row>
    <row r="652" spans="1:48" ht="16.5" thickBot="1" x14ac:dyDescent="0.3">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row>
    <row r="653" spans="1:48" ht="16.5" thickBot="1" x14ac:dyDescent="0.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row>
    <row r="654" spans="1:48" ht="16.5" thickBot="1" x14ac:dyDescent="0.3">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row>
    <row r="655" spans="1:48" ht="16.5" thickBot="1" x14ac:dyDescent="0.3">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row>
    <row r="656" spans="1:48" ht="16.5" thickBot="1" x14ac:dyDescent="0.3">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row>
    <row r="657" spans="1:48" ht="16.5" thickBot="1" x14ac:dyDescent="0.3">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row>
    <row r="658" spans="1:48" ht="16.5" thickBot="1" x14ac:dyDescent="0.3">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row>
    <row r="659" spans="1:48" ht="16.5" thickBot="1" x14ac:dyDescent="0.3">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row>
    <row r="660" spans="1:48" ht="16.5" thickBot="1" x14ac:dyDescent="0.3">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row>
    <row r="661" spans="1:48" ht="16.5" thickBot="1" x14ac:dyDescent="0.3">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row>
    <row r="662" spans="1:48" ht="16.5" thickBot="1" x14ac:dyDescent="0.3">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row>
    <row r="663" spans="1:48" ht="16.5" thickBot="1" x14ac:dyDescent="0.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row>
    <row r="664" spans="1:48" ht="16.5" thickBot="1" x14ac:dyDescent="0.3">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row>
    <row r="665" spans="1:48" ht="16.5" thickBot="1" x14ac:dyDescent="0.3">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row>
    <row r="666" spans="1:48" ht="16.5" thickBot="1" x14ac:dyDescent="0.3">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row>
    <row r="667" spans="1:48" ht="16.5" thickBot="1" x14ac:dyDescent="0.3">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row>
    <row r="668" spans="1:48" ht="16.5" thickBot="1" x14ac:dyDescent="0.3">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row>
    <row r="669" spans="1:48" ht="16.5" thickBot="1" x14ac:dyDescent="0.3">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row>
    <row r="670" spans="1:48" ht="16.5" thickBot="1" x14ac:dyDescent="0.3">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row>
    <row r="671" spans="1:48" ht="16.5" thickBot="1" x14ac:dyDescent="0.3">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row>
    <row r="672" spans="1:48" ht="16.5" thickBot="1" x14ac:dyDescent="0.3">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row>
    <row r="673" spans="1:48" ht="16.5" thickBot="1" x14ac:dyDescent="0.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row>
    <row r="674" spans="1:48" ht="16.5" thickBot="1" x14ac:dyDescent="0.3">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row>
    <row r="675" spans="1:48" ht="16.5" thickBot="1" x14ac:dyDescent="0.3">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row>
    <row r="676" spans="1:48" ht="16.5" thickBot="1" x14ac:dyDescent="0.3">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row>
    <row r="677" spans="1:48" ht="16.5" thickBot="1" x14ac:dyDescent="0.3">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row>
    <row r="678" spans="1:48" ht="16.5" thickBot="1" x14ac:dyDescent="0.3">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row>
    <row r="679" spans="1:48" ht="16.5" thickBot="1" x14ac:dyDescent="0.3">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row>
    <row r="680" spans="1:48" ht="16.5" thickBot="1" x14ac:dyDescent="0.3">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row>
    <row r="681" spans="1:48" ht="16.5" thickBot="1" x14ac:dyDescent="0.3">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row>
    <row r="682" spans="1:48" ht="16.5" thickBot="1" x14ac:dyDescent="0.3">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row>
    <row r="683" spans="1:48" ht="16.5" thickBot="1" x14ac:dyDescent="0.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row>
    <row r="684" spans="1:48" ht="16.5" thickBot="1" x14ac:dyDescent="0.3">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row>
    <row r="685" spans="1:48" ht="16.5" thickBot="1" x14ac:dyDescent="0.3">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row>
    <row r="686" spans="1:48" ht="16.5" thickBot="1" x14ac:dyDescent="0.3">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row>
    <row r="687" spans="1:48" ht="16.5" thickBot="1" x14ac:dyDescent="0.3">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row>
    <row r="688" spans="1:48" ht="16.5" thickBot="1" x14ac:dyDescent="0.3">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row>
    <row r="689" spans="1:48" ht="16.5" thickBot="1" x14ac:dyDescent="0.3">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row>
    <row r="690" spans="1:48" ht="16.5" thickBot="1" x14ac:dyDescent="0.3">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row>
    <row r="691" spans="1:48" ht="16.5" thickBot="1" x14ac:dyDescent="0.3">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row>
    <row r="692" spans="1:48" ht="16.5" thickBot="1" x14ac:dyDescent="0.3">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row>
    <row r="693" spans="1:48" ht="16.5" thickBot="1" x14ac:dyDescent="0.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row>
    <row r="694" spans="1:48" ht="16.5" thickBot="1" x14ac:dyDescent="0.3">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row>
    <row r="695" spans="1:48" ht="16.5" thickBot="1" x14ac:dyDescent="0.3">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row>
    <row r="696" spans="1:48" ht="16.5" thickBot="1" x14ac:dyDescent="0.3">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row>
    <row r="697" spans="1:48" ht="16.5" thickBot="1" x14ac:dyDescent="0.3">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row>
    <row r="698" spans="1:48" ht="16.5" thickBot="1" x14ac:dyDescent="0.3">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row>
    <row r="699" spans="1:48" ht="16.5" thickBot="1" x14ac:dyDescent="0.3">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row>
    <row r="700" spans="1:48" ht="16.5" thickBot="1" x14ac:dyDescent="0.3">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row>
    <row r="701" spans="1:48" ht="16.5" thickBot="1" x14ac:dyDescent="0.3">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row>
    <row r="702" spans="1:48" ht="16.5" thickBot="1" x14ac:dyDescent="0.3">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row>
    <row r="703" spans="1:48" ht="16.5" thickBot="1" x14ac:dyDescent="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row>
    <row r="704" spans="1:48" ht="16.5" thickBot="1" x14ac:dyDescent="0.3">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row>
    <row r="705" spans="1:48" ht="16.5" thickBot="1" x14ac:dyDescent="0.3">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row>
    <row r="706" spans="1:48" ht="16.5" thickBot="1" x14ac:dyDescent="0.3">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row>
    <row r="707" spans="1:48" ht="16.5" thickBot="1" x14ac:dyDescent="0.3">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row>
    <row r="708" spans="1:48" ht="16.5" thickBot="1" x14ac:dyDescent="0.3">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row>
    <row r="709" spans="1:48" ht="16.5" thickBot="1" x14ac:dyDescent="0.3">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row>
    <row r="710" spans="1:48" ht="16.5" thickBot="1" x14ac:dyDescent="0.3">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row>
    <row r="711" spans="1:48" ht="16.5" thickBot="1" x14ac:dyDescent="0.3">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row>
    <row r="712" spans="1:48" ht="16.5" thickBot="1" x14ac:dyDescent="0.3">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row>
    <row r="713" spans="1:48" ht="16.5" thickBot="1" x14ac:dyDescent="0.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row>
    <row r="714" spans="1:48" ht="16.5" thickBot="1" x14ac:dyDescent="0.3">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row>
    <row r="715" spans="1:48" ht="16.5" thickBot="1" x14ac:dyDescent="0.3">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row>
    <row r="716" spans="1:48" ht="16.5" thickBot="1" x14ac:dyDescent="0.3">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row>
    <row r="717" spans="1:48" ht="16.5" thickBot="1" x14ac:dyDescent="0.3">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row>
    <row r="718" spans="1:48" ht="16.5" thickBot="1" x14ac:dyDescent="0.3">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row>
    <row r="719" spans="1:48" ht="16.5" thickBot="1" x14ac:dyDescent="0.3">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row>
    <row r="720" spans="1:48" ht="16.5" thickBot="1" x14ac:dyDescent="0.3">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row>
    <row r="721" spans="1:48" ht="16.5" thickBot="1" x14ac:dyDescent="0.3">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row>
    <row r="722" spans="1:48" ht="16.5" thickBot="1" x14ac:dyDescent="0.3">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row>
    <row r="723" spans="1:48" ht="16.5" thickBot="1" x14ac:dyDescent="0.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row>
    <row r="724" spans="1:48" ht="16.5" thickBot="1" x14ac:dyDescent="0.3">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row>
    <row r="725" spans="1:48" ht="16.5" thickBot="1" x14ac:dyDescent="0.3">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row>
    <row r="726" spans="1:48" ht="16.5" thickBot="1" x14ac:dyDescent="0.3">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row>
    <row r="727" spans="1:48" ht="16.5" thickBot="1" x14ac:dyDescent="0.3">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row>
    <row r="728" spans="1:48" ht="16.5" thickBot="1" x14ac:dyDescent="0.3">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row>
    <row r="729" spans="1:48" ht="16.5" thickBot="1" x14ac:dyDescent="0.3">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row>
    <row r="730" spans="1:48" ht="16.5" thickBot="1" x14ac:dyDescent="0.3">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row>
    <row r="731" spans="1:48" ht="16.5" thickBot="1" x14ac:dyDescent="0.3">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row>
    <row r="732" spans="1:48" ht="16.5" thickBot="1" x14ac:dyDescent="0.3">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row>
    <row r="733" spans="1:48" ht="16.5" thickBot="1" x14ac:dyDescent="0.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row>
    <row r="734" spans="1:48" ht="16.5" thickBot="1" x14ac:dyDescent="0.3">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row>
    <row r="735" spans="1:48" ht="16.5" thickBot="1" x14ac:dyDescent="0.3">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row>
    <row r="736" spans="1:48" ht="16.5" thickBot="1" x14ac:dyDescent="0.3">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row>
    <row r="737" spans="1:48" ht="16.5" thickBot="1" x14ac:dyDescent="0.3">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row>
    <row r="738" spans="1:48" ht="16.5" thickBot="1" x14ac:dyDescent="0.3">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row>
    <row r="739" spans="1:48" ht="16.5" thickBot="1" x14ac:dyDescent="0.3">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row>
    <row r="740" spans="1:48" ht="16.5" thickBot="1" x14ac:dyDescent="0.3">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row>
    <row r="741" spans="1:48" ht="16.5" thickBot="1" x14ac:dyDescent="0.3">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row>
    <row r="742" spans="1:48" ht="16.5" thickBot="1" x14ac:dyDescent="0.3">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row>
    <row r="743" spans="1:48" ht="16.5" thickBot="1" x14ac:dyDescent="0.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row>
    <row r="744" spans="1:48" ht="16.5" thickBot="1" x14ac:dyDescent="0.3">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row>
    <row r="745" spans="1:48" ht="16.5" thickBot="1" x14ac:dyDescent="0.3">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row>
    <row r="746" spans="1:48" ht="16.5" thickBot="1" x14ac:dyDescent="0.3">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row>
    <row r="747" spans="1:48" ht="16.5" thickBot="1" x14ac:dyDescent="0.3">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row>
    <row r="748" spans="1:48" ht="16.5" thickBot="1" x14ac:dyDescent="0.3">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row>
    <row r="749" spans="1:48" ht="16.5" thickBot="1" x14ac:dyDescent="0.3">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row>
    <row r="750" spans="1:48" ht="16.5" thickBot="1" x14ac:dyDescent="0.3">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row>
    <row r="751" spans="1:48" ht="16.5" thickBot="1" x14ac:dyDescent="0.3">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row>
    <row r="752" spans="1:48" ht="16.5" thickBot="1" x14ac:dyDescent="0.3">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row>
    <row r="753" spans="1:48" ht="16.5" thickBot="1" x14ac:dyDescent="0.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row>
    <row r="754" spans="1:48" ht="16.5" thickBot="1" x14ac:dyDescent="0.3">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row>
    <row r="755" spans="1:48" ht="16.5" thickBot="1" x14ac:dyDescent="0.3">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row>
    <row r="756" spans="1:48" ht="16.5" thickBot="1" x14ac:dyDescent="0.3">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row>
    <row r="757" spans="1:48" ht="16.5" thickBot="1" x14ac:dyDescent="0.3">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row>
    <row r="758" spans="1:48" ht="16.5" thickBot="1" x14ac:dyDescent="0.3">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row>
    <row r="759" spans="1:48" ht="16.5" thickBot="1" x14ac:dyDescent="0.3">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row>
    <row r="760" spans="1:48" ht="16.5" thickBot="1" x14ac:dyDescent="0.3">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row>
    <row r="761" spans="1:48" ht="16.5" thickBot="1" x14ac:dyDescent="0.3">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row>
    <row r="762" spans="1:48" ht="16.5" thickBot="1" x14ac:dyDescent="0.3">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row>
    <row r="763" spans="1:48" ht="16.5" thickBot="1" x14ac:dyDescent="0.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row>
    <row r="764" spans="1:48" ht="16.5" thickBot="1" x14ac:dyDescent="0.3">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row>
    <row r="765" spans="1:48" ht="16.5" thickBot="1" x14ac:dyDescent="0.3">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row>
    <row r="766" spans="1:48" ht="16.5" thickBot="1" x14ac:dyDescent="0.3">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row>
    <row r="767" spans="1:48" ht="16.5" thickBot="1" x14ac:dyDescent="0.3">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row>
    <row r="768" spans="1:48" ht="16.5" thickBot="1" x14ac:dyDescent="0.3">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row>
    <row r="769" spans="1:48" ht="16.5" thickBot="1" x14ac:dyDescent="0.3">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row>
    <row r="770" spans="1:48" ht="16.5" thickBot="1" x14ac:dyDescent="0.3">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row>
    <row r="771" spans="1:48" ht="16.5" thickBot="1" x14ac:dyDescent="0.3">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row>
    <row r="772" spans="1:48" ht="16.5" thickBot="1" x14ac:dyDescent="0.3">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row>
    <row r="773" spans="1:48" ht="16.5" thickBot="1" x14ac:dyDescent="0.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row>
    <row r="774" spans="1:48" ht="16.5" thickBot="1" x14ac:dyDescent="0.3">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row>
    <row r="775" spans="1:48" ht="16.5" thickBot="1" x14ac:dyDescent="0.3">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row>
    <row r="776" spans="1:48" ht="16.5" thickBot="1" x14ac:dyDescent="0.3">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row>
    <row r="777" spans="1:48" ht="16.5" thickBot="1" x14ac:dyDescent="0.3">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row>
    <row r="778" spans="1:48" ht="16.5" thickBot="1" x14ac:dyDescent="0.3">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row>
    <row r="779" spans="1:48" ht="16.5" thickBot="1" x14ac:dyDescent="0.3">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row>
    <row r="780" spans="1:48" ht="16.5" thickBot="1" x14ac:dyDescent="0.3">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row>
    <row r="781" spans="1:48" ht="16.5" thickBot="1" x14ac:dyDescent="0.3">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row>
    <row r="782" spans="1:48" ht="16.5" thickBot="1" x14ac:dyDescent="0.3">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row>
    <row r="783" spans="1:48" ht="16.5" thickBot="1" x14ac:dyDescent="0.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row>
    <row r="784" spans="1:48" ht="16.5" thickBot="1" x14ac:dyDescent="0.3">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row>
    <row r="785" spans="1:48" ht="16.5" thickBot="1" x14ac:dyDescent="0.3">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row>
    <row r="786" spans="1:48" ht="16.5" thickBot="1" x14ac:dyDescent="0.3">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row>
    <row r="787" spans="1:48" ht="16.5" thickBot="1" x14ac:dyDescent="0.3">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row>
    <row r="788" spans="1:48" ht="16.5" thickBot="1" x14ac:dyDescent="0.3">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row>
    <row r="789" spans="1:48" ht="16.5" thickBot="1" x14ac:dyDescent="0.3">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row>
    <row r="790" spans="1:48" ht="16.5" thickBot="1" x14ac:dyDescent="0.3">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row>
    <row r="791" spans="1:48" ht="16.5" thickBot="1" x14ac:dyDescent="0.3">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row>
    <row r="792" spans="1:48" ht="16.5" thickBot="1" x14ac:dyDescent="0.3">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row>
    <row r="793" spans="1:48" ht="16.5" thickBot="1" x14ac:dyDescent="0.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row>
    <row r="794" spans="1:48" ht="16.5" thickBot="1" x14ac:dyDescent="0.3">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row>
    <row r="795" spans="1:48" ht="16.5" thickBot="1" x14ac:dyDescent="0.3">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row>
    <row r="796" spans="1:48" ht="16.5" thickBot="1" x14ac:dyDescent="0.3">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row>
    <row r="797" spans="1:48" ht="16.5" thickBot="1" x14ac:dyDescent="0.3">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row>
    <row r="798" spans="1:48" ht="16.5" thickBot="1" x14ac:dyDescent="0.3">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row>
    <row r="799" spans="1:48" ht="16.5" thickBot="1" x14ac:dyDescent="0.3">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row>
    <row r="800" spans="1:48" ht="16.5" thickBot="1" x14ac:dyDescent="0.3">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row>
    <row r="801" spans="1:48" ht="16.5" thickBot="1" x14ac:dyDescent="0.3">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row>
    <row r="802" spans="1:48" ht="16.5" thickBot="1" x14ac:dyDescent="0.3">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row>
    <row r="803" spans="1:48" ht="16.5" thickBot="1" x14ac:dyDescent="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row>
    <row r="804" spans="1:48" ht="16.5" thickBot="1" x14ac:dyDescent="0.3">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row>
    <row r="805" spans="1:48" ht="16.5" thickBot="1" x14ac:dyDescent="0.3">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row>
    <row r="806" spans="1:48" ht="16.5" thickBot="1" x14ac:dyDescent="0.3">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row>
    <row r="807" spans="1:48" ht="16.5" thickBot="1" x14ac:dyDescent="0.3">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row>
    <row r="808" spans="1:48" ht="16.5" thickBot="1" x14ac:dyDescent="0.3">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row>
    <row r="809" spans="1:48" ht="16.5" thickBot="1" x14ac:dyDescent="0.3">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row>
    <row r="810" spans="1:48" ht="16.5" thickBot="1" x14ac:dyDescent="0.3">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row>
    <row r="811" spans="1:48" ht="16.5" thickBot="1" x14ac:dyDescent="0.3">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row>
    <row r="812" spans="1:48" ht="16.5" thickBot="1" x14ac:dyDescent="0.3">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row>
    <row r="813" spans="1:48" ht="16.5" thickBot="1" x14ac:dyDescent="0.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row>
    <row r="814" spans="1:48" ht="16.5" thickBot="1" x14ac:dyDescent="0.3">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row>
    <row r="815" spans="1:48" ht="16.5" thickBot="1" x14ac:dyDescent="0.3">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row>
    <row r="816" spans="1:48" ht="16.5" thickBot="1" x14ac:dyDescent="0.3">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row>
    <row r="817" spans="1:48" ht="16.5" thickBot="1" x14ac:dyDescent="0.3">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row>
    <row r="818" spans="1:48" ht="16.5" thickBot="1" x14ac:dyDescent="0.3">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row>
    <row r="819" spans="1:48" ht="16.5" thickBot="1" x14ac:dyDescent="0.3">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row>
    <row r="820" spans="1:48" ht="16.5" thickBot="1" x14ac:dyDescent="0.3">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row>
    <row r="821" spans="1:48" ht="16.5" thickBot="1" x14ac:dyDescent="0.3">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row>
    <row r="822" spans="1:48" ht="16.5" thickBot="1" x14ac:dyDescent="0.3">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row>
    <row r="823" spans="1:48" ht="16.5" thickBot="1" x14ac:dyDescent="0.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row>
    <row r="824" spans="1:48" ht="16.5" thickBot="1" x14ac:dyDescent="0.3">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row>
    <row r="825" spans="1:48" ht="16.5" thickBot="1" x14ac:dyDescent="0.3">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row>
    <row r="826" spans="1:48" ht="16.5" thickBot="1" x14ac:dyDescent="0.3">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row>
    <row r="827" spans="1:48" ht="16.5" thickBot="1" x14ac:dyDescent="0.3">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row>
    <row r="828" spans="1:48" ht="16.5" thickBot="1" x14ac:dyDescent="0.3">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row>
    <row r="829" spans="1:48" ht="16.5" thickBot="1" x14ac:dyDescent="0.3">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row>
    <row r="830" spans="1:48" ht="16.5" thickBot="1" x14ac:dyDescent="0.3">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row>
    <row r="831" spans="1:48" ht="16.5" thickBot="1" x14ac:dyDescent="0.3">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row>
    <row r="832" spans="1:48" ht="16.5" thickBot="1" x14ac:dyDescent="0.3">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row>
    <row r="833" spans="1:48" ht="16.5" thickBot="1" x14ac:dyDescent="0.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row>
    <row r="834" spans="1:48" ht="16.5" thickBot="1" x14ac:dyDescent="0.3">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row>
    <row r="835" spans="1:48" ht="16.5" thickBot="1" x14ac:dyDescent="0.3">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row>
    <row r="836" spans="1:48" ht="16.5" thickBot="1" x14ac:dyDescent="0.3">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row>
    <row r="837" spans="1:48" ht="16.5" thickBot="1" x14ac:dyDescent="0.3">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row>
    <row r="838" spans="1:48" ht="16.5" thickBot="1" x14ac:dyDescent="0.3">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row>
    <row r="839" spans="1:48" ht="16.5" thickBot="1" x14ac:dyDescent="0.3">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row>
    <row r="840" spans="1:48" ht="16.5" thickBot="1" x14ac:dyDescent="0.3">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row>
    <row r="841" spans="1:48" ht="16.5" thickBot="1" x14ac:dyDescent="0.3">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row>
    <row r="842" spans="1:48" ht="16.5" thickBot="1" x14ac:dyDescent="0.3">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row>
    <row r="843" spans="1:48" ht="16.5" thickBot="1" x14ac:dyDescent="0.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row>
    <row r="844" spans="1:48" ht="16.5" thickBot="1" x14ac:dyDescent="0.3">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row>
    <row r="845" spans="1:48" ht="16.5" thickBot="1" x14ac:dyDescent="0.3">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row>
    <row r="846" spans="1:48" ht="16.5" thickBot="1" x14ac:dyDescent="0.3">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row>
    <row r="847" spans="1:48" ht="16.5" thickBot="1" x14ac:dyDescent="0.3">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row>
    <row r="848" spans="1:48" ht="16.5" thickBot="1" x14ac:dyDescent="0.3">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row>
    <row r="849" spans="1:48" ht="16.5" thickBot="1" x14ac:dyDescent="0.3">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row>
    <row r="850" spans="1:48" ht="16.5" thickBot="1" x14ac:dyDescent="0.3">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row>
    <row r="851" spans="1:48" ht="16.5" thickBot="1" x14ac:dyDescent="0.3">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row>
    <row r="852" spans="1:48" ht="16.5" thickBot="1" x14ac:dyDescent="0.3">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row>
    <row r="853" spans="1:48" ht="16.5" thickBot="1" x14ac:dyDescent="0.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row>
    <row r="854" spans="1:48" ht="16.5" thickBot="1" x14ac:dyDescent="0.3">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row>
    <row r="855" spans="1:48" ht="16.5" thickBot="1" x14ac:dyDescent="0.3">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row>
    <row r="856" spans="1:48" ht="16.5" thickBot="1" x14ac:dyDescent="0.3">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row>
    <row r="857" spans="1:48" ht="16.5" thickBot="1" x14ac:dyDescent="0.3">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row>
    <row r="858" spans="1:48" ht="16.5" thickBot="1" x14ac:dyDescent="0.3">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row>
    <row r="859" spans="1:48" ht="16.5" thickBot="1" x14ac:dyDescent="0.3">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row>
    <row r="860" spans="1:48" ht="16.5" thickBot="1" x14ac:dyDescent="0.3">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row>
    <row r="861" spans="1:48" ht="16.5" thickBot="1" x14ac:dyDescent="0.3">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row>
    <row r="862" spans="1:48" ht="16.5" thickBot="1" x14ac:dyDescent="0.3">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row>
    <row r="863" spans="1:48" ht="16.5" thickBot="1" x14ac:dyDescent="0.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row>
    <row r="864" spans="1:48" ht="16.5" thickBot="1" x14ac:dyDescent="0.3">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row>
    <row r="865" spans="1:48" ht="16.5" thickBot="1" x14ac:dyDescent="0.3">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row>
    <row r="866" spans="1:48" ht="16.5" thickBot="1" x14ac:dyDescent="0.3">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row>
    <row r="867" spans="1:48" ht="16.5" thickBot="1" x14ac:dyDescent="0.3">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row>
    <row r="868" spans="1:48" ht="16.5" thickBot="1" x14ac:dyDescent="0.3">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row>
    <row r="869" spans="1:48" ht="16.5" thickBot="1" x14ac:dyDescent="0.3">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row>
    <row r="870" spans="1:48" ht="16.5" thickBot="1" x14ac:dyDescent="0.3">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row>
    <row r="871" spans="1:48" ht="16.5" thickBot="1" x14ac:dyDescent="0.3">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row>
    <row r="872" spans="1:48" ht="16.5" thickBot="1" x14ac:dyDescent="0.3">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row>
    <row r="873" spans="1:48" ht="16.5" thickBot="1" x14ac:dyDescent="0.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row>
    <row r="874" spans="1:48" ht="16.5" thickBot="1" x14ac:dyDescent="0.3">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row>
    <row r="875" spans="1:48" ht="16.5" thickBot="1" x14ac:dyDescent="0.3">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row>
    <row r="876" spans="1:48" ht="16.5" thickBot="1" x14ac:dyDescent="0.3">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row>
    <row r="877" spans="1:48" ht="16.5" thickBot="1" x14ac:dyDescent="0.3">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row>
    <row r="878" spans="1:48" ht="16.5" thickBot="1" x14ac:dyDescent="0.3">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row>
    <row r="879" spans="1:48" ht="16.5" thickBot="1" x14ac:dyDescent="0.3">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row>
    <row r="880" spans="1:48" ht="16.5" thickBot="1" x14ac:dyDescent="0.3">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row>
    <row r="881" spans="1:48" ht="16.5" thickBot="1" x14ac:dyDescent="0.3">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row>
    <row r="882" spans="1:48" ht="16.5" thickBot="1" x14ac:dyDescent="0.3">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row>
    <row r="883" spans="1:48" ht="16.5" thickBot="1" x14ac:dyDescent="0.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row>
    <row r="884" spans="1:48" ht="16.5" thickBot="1" x14ac:dyDescent="0.3">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row>
    <row r="885" spans="1:48" ht="16.5" thickBot="1" x14ac:dyDescent="0.3">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row>
    <row r="886" spans="1:48" ht="16.5" thickBot="1" x14ac:dyDescent="0.3">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row>
    <row r="887" spans="1:48" ht="16.5" thickBot="1" x14ac:dyDescent="0.3">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row>
    <row r="888" spans="1:48" ht="16.5" thickBot="1" x14ac:dyDescent="0.3">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row>
    <row r="889" spans="1:48" ht="16.5" thickBot="1" x14ac:dyDescent="0.3">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row>
    <row r="890" spans="1:48" ht="16.5" thickBot="1" x14ac:dyDescent="0.3">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row>
    <row r="891" spans="1:48" ht="16.5" thickBot="1" x14ac:dyDescent="0.3">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row>
    <row r="892" spans="1:48" ht="16.5" thickBot="1" x14ac:dyDescent="0.3">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row>
    <row r="893" spans="1:48" ht="16.5" thickBot="1" x14ac:dyDescent="0.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row>
    <row r="894" spans="1:48" ht="16.5" thickBot="1" x14ac:dyDescent="0.3">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row>
    <row r="895" spans="1:48" ht="16.5" thickBot="1" x14ac:dyDescent="0.3">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row>
    <row r="896" spans="1:48" ht="16.5" thickBot="1" x14ac:dyDescent="0.3">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row>
    <row r="897" spans="1:48" ht="16.5" thickBot="1" x14ac:dyDescent="0.3">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row>
    <row r="898" spans="1:48" ht="16.5" thickBot="1" x14ac:dyDescent="0.3">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row>
    <row r="899" spans="1:48" ht="16.5" thickBot="1" x14ac:dyDescent="0.3">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row>
    <row r="900" spans="1:48" ht="16.5" thickBot="1" x14ac:dyDescent="0.3">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row>
    <row r="901" spans="1:48" ht="16.5" thickBot="1" x14ac:dyDescent="0.3">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row>
    <row r="902" spans="1:48" ht="16.5" thickBot="1" x14ac:dyDescent="0.3">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row>
    <row r="903" spans="1:48" ht="16.5" thickBot="1" x14ac:dyDescent="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row>
    <row r="904" spans="1:48" ht="16.5" thickBot="1" x14ac:dyDescent="0.3">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row>
    <row r="905" spans="1:48" ht="16.5" thickBot="1" x14ac:dyDescent="0.3">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row>
    <row r="906" spans="1:48" ht="16.5" thickBot="1" x14ac:dyDescent="0.3">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row>
    <row r="907" spans="1:48" ht="16.5" thickBot="1" x14ac:dyDescent="0.3">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row>
    <row r="908" spans="1:48" ht="16.5" thickBot="1" x14ac:dyDescent="0.3">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row>
    <row r="909" spans="1:48" ht="16.5" thickBot="1" x14ac:dyDescent="0.3">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row>
    <row r="910" spans="1:48" ht="16.5" thickBot="1" x14ac:dyDescent="0.3">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row>
    <row r="911" spans="1:48" ht="16.5" thickBot="1" x14ac:dyDescent="0.3">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row>
    <row r="912" spans="1:48" ht="16.5" thickBot="1" x14ac:dyDescent="0.3">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row>
    <row r="913" spans="1:48" ht="16.5" thickBot="1" x14ac:dyDescent="0.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row>
    <row r="914" spans="1:48" ht="16.5" thickBot="1" x14ac:dyDescent="0.3">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row>
    <row r="915" spans="1:48" ht="16.5" thickBot="1" x14ac:dyDescent="0.3">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row>
    <row r="916" spans="1:48" ht="16.5" thickBot="1" x14ac:dyDescent="0.3">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row>
    <row r="917" spans="1:48" ht="16.5" thickBot="1" x14ac:dyDescent="0.3">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row>
    <row r="918" spans="1:48" ht="16.5" thickBot="1" x14ac:dyDescent="0.3">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row>
    <row r="919" spans="1:48" ht="16.5" thickBot="1" x14ac:dyDescent="0.3">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row>
    <row r="920" spans="1:48" ht="16.5" thickBot="1" x14ac:dyDescent="0.3">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row>
    <row r="921" spans="1:48" ht="16.5" thickBot="1" x14ac:dyDescent="0.3">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row>
    <row r="922" spans="1:48" ht="16.5" thickBot="1" x14ac:dyDescent="0.3">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row>
    <row r="923" spans="1:48" ht="16.5" thickBot="1" x14ac:dyDescent="0.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row>
    <row r="924" spans="1:48" ht="16.5" thickBot="1" x14ac:dyDescent="0.3">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row>
    <row r="925" spans="1:48" ht="16.5" thickBot="1" x14ac:dyDescent="0.3">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row>
    <row r="926" spans="1:48" ht="16.5" thickBot="1" x14ac:dyDescent="0.3">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row>
    <row r="927" spans="1:48" ht="16.5" thickBot="1" x14ac:dyDescent="0.3">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row>
    <row r="928" spans="1:48" ht="16.5" thickBot="1" x14ac:dyDescent="0.3">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row>
    <row r="929" spans="1:48" ht="16.5" thickBot="1" x14ac:dyDescent="0.3">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row>
    <row r="930" spans="1:48" ht="16.5" thickBot="1" x14ac:dyDescent="0.3">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row>
    <row r="931" spans="1:48" ht="16.5" thickBot="1" x14ac:dyDescent="0.3">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row>
    <row r="932" spans="1:48" ht="16.5" thickBot="1" x14ac:dyDescent="0.3">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row>
    <row r="933" spans="1:48" ht="16.5" thickBot="1" x14ac:dyDescent="0.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row>
    <row r="934" spans="1:48" ht="16.5" thickBot="1" x14ac:dyDescent="0.3">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row>
    <row r="935" spans="1:48" ht="16.5" thickBot="1" x14ac:dyDescent="0.3">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row>
    <row r="936" spans="1:48" ht="16.5" thickBot="1" x14ac:dyDescent="0.3">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row>
    <row r="937" spans="1:48" ht="16.5" thickBot="1" x14ac:dyDescent="0.3">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row>
    <row r="938" spans="1:48" ht="16.5" thickBot="1" x14ac:dyDescent="0.3">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row>
    <row r="939" spans="1:48" ht="16.5" thickBot="1" x14ac:dyDescent="0.3">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row>
    <row r="940" spans="1:48" ht="16.5" thickBot="1" x14ac:dyDescent="0.3">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row>
    <row r="941" spans="1:48" ht="16.5" thickBot="1" x14ac:dyDescent="0.3">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row>
    <row r="942" spans="1:48" ht="16.5" thickBot="1" x14ac:dyDescent="0.3">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row>
    <row r="943" spans="1:48" ht="16.5" thickBot="1" x14ac:dyDescent="0.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row>
    <row r="944" spans="1:48" ht="16.5" thickBot="1" x14ac:dyDescent="0.3">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row>
    <row r="945" spans="1:48" ht="16.5" thickBot="1" x14ac:dyDescent="0.3">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row>
    <row r="946" spans="1:48" ht="16.5" thickBot="1" x14ac:dyDescent="0.3">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row>
    <row r="947" spans="1:48" ht="16.5" thickBot="1" x14ac:dyDescent="0.3">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row>
    <row r="948" spans="1:48" ht="16.5" thickBot="1" x14ac:dyDescent="0.3">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row>
    <row r="949" spans="1:48" ht="16.5" thickBot="1" x14ac:dyDescent="0.3">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row>
    <row r="950" spans="1:48" ht="16.5" thickBot="1" x14ac:dyDescent="0.3">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row>
    <row r="951" spans="1:48" ht="16.5" thickBot="1" x14ac:dyDescent="0.3">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row>
    <row r="952" spans="1:48" ht="16.5" thickBot="1" x14ac:dyDescent="0.3">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row>
    <row r="953" spans="1:48" ht="16.5" thickBot="1" x14ac:dyDescent="0.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row>
    <row r="954" spans="1:48" ht="16.5" thickBot="1" x14ac:dyDescent="0.3">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row>
    <row r="955" spans="1:48" ht="16.5" thickBot="1" x14ac:dyDescent="0.3">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row>
    <row r="956" spans="1:48" ht="16.5" thickBot="1" x14ac:dyDescent="0.3">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row>
    <row r="957" spans="1:48" ht="16.5" thickBot="1" x14ac:dyDescent="0.3">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row>
    <row r="958" spans="1:48" ht="16.5" thickBot="1" x14ac:dyDescent="0.3">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row>
    <row r="959" spans="1:48" ht="16.5" thickBot="1" x14ac:dyDescent="0.3">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row>
    <row r="960" spans="1:48" ht="16.5" thickBot="1" x14ac:dyDescent="0.3">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row>
    <row r="961" spans="1:48" ht="16.5" thickBot="1" x14ac:dyDescent="0.3">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row>
    <row r="962" spans="1:48" ht="16.5" thickBot="1" x14ac:dyDescent="0.3">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row>
    <row r="963" spans="1:48" ht="16.5" thickBot="1" x14ac:dyDescent="0.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row>
    <row r="964" spans="1:48" ht="16.5" thickBot="1" x14ac:dyDescent="0.3">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row>
    <row r="965" spans="1:48" ht="16.5" thickBot="1" x14ac:dyDescent="0.3">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row>
    <row r="966" spans="1:48" ht="16.5" thickBot="1" x14ac:dyDescent="0.3">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row>
    <row r="967" spans="1:48" ht="16.5" thickBot="1" x14ac:dyDescent="0.3">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row>
    <row r="968" spans="1:48" ht="16.5" thickBot="1" x14ac:dyDescent="0.3">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row>
    <row r="969" spans="1:48" ht="16.5" thickBot="1" x14ac:dyDescent="0.3">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row>
    <row r="970" spans="1:48" ht="16.5" thickBot="1" x14ac:dyDescent="0.3">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row>
    <row r="971" spans="1:48" ht="16.5" thickBot="1" x14ac:dyDescent="0.3">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row>
    <row r="972" spans="1:48" ht="16.5" thickBot="1" x14ac:dyDescent="0.3">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row>
    <row r="973" spans="1:48" ht="16.5" thickBot="1" x14ac:dyDescent="0.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row>
    <row r="974" spans="1:48" ht="16.5" thickBot="1" x14ac:dyDescent="0.3">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row>
    <row r="975" spans="1:48" ht="16.5" thickBot="1" x14ac:dyDescent="0.3">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row>
    <row r="976" spans="1:48" ht="16.5" thickBot="1" x14ac:dyDescent="0.3">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row>
    <row r="977" spans="1:48" ht="16.5" thickBot="1" x14ac:dyDescent="0.3">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row>
    <row r="978" spans="1:48" ht="16.5" thickBot="1" x14ac:dyDescent="0.3">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row>
    <row r="979" spans="1:48" ht="16.5" thickBot="1" x14ac:dyDescent="0.3">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row>
    <row r="980" spans="1:48" ht="16.5" thickBot="1" x14ac:dyDescent="0.3">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row>
    <row r="981" spans="1:48" ht="16.5" thickBot="1" x14ac:dyDescent="0.3">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row>
    <row r="982" spans="1:48" ht="16.5" thickBot="1" x14ac:dyDescent="0.3">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row>
    <row r="983" spans="1:48" ht="16.5" thickBot="1" x14ac:dyDescent="0.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row>
    <row r="984" spans="1:48" ht="16.5" thickBot="1" x14ac:dyDescent="0.3">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row>
    <row r="985" spans="1:48" ht="16.5" thickBot="1" x14ac:dyDescent="0.3">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row>
    <row r="986" spans="1:48" ht="16.5" thickBot="1" x14ac:dyDescent="0.3">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row>
    <row r="987" spans="1:48" ht="16.5" thickBot="1" x14ac:dyDescent="0.3">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row>
    <row r="988" spans="1:48" ht="16.5" thickBot="1" x14ac:dyDescent="0.3">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row>
    <row r="989" spans="1:48" ht="16.5" thickBot="1" x14ac:dyDescent="0.3">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row>
    <row r="990" spans="1:48" ht="16.5" thickBot="1" x14ac:dyDescent="0.3">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row>
    <row r="991" spans="1:48" ht="16.5" thickBot="1" x14ac:dyDescent="0.3">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row>
    <row r="992" spans="1:48" ht="16.5" thickBot="1" x14ac:dyDescent="0.3">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row>
    <row r="993" spans="1:48" ht="16.5" thickBot="1" x14ac:dyDescent="0.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row>
    <row r="994" spans="1:48" ht="16.5" thickBot="1" x14ac:dyDescent="0.3">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row>
    <row r="995" spans="1:48" ht="16.5" thickBot="1" x14ac:dyDescent="0.3">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row>
    <row r="996" spans="1:48" ht="16.5" thickBot="1" x14ac:dyDescent="0.3">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row>
    <row r="997" spans="1:48" ht="16.5" thickBot="1" x14ac:dyDescent="0.3">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row>
    <row r="998" spans="1:48" ht="16.5" thickBot="1" x14ac:dyDescent="0.3">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row>
    <row r="999" spans="1:48" ht="16.5" thickBot="1" x14ac:dyDescent="0.3">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row>
    <row r="1000" spans="1:48" ht="16.5" thickBot="1" x14ac:dyDescent="0.3">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row>
  </sheetData>
  <mergeCells count="20">
    <mergeCell ref="AK1:AO1"/>
    <mergeCell ref="AR1:AV1"/>
    <mergeCell ref="B49:F49"/>
    <mergeCell ref="I49:M49"/>
    <mergeCell ref="P49:T49"/>
    <mergeCell ref="W49:AA49"/>
    <mergeCell ref="AD49:AH49"/>
    <mergeCell ref="AK49:AO49"/>
    <mergeCell ref="AR49:AV49"/>
    <mergeCell ref="B1:F1"/>
    <mergeCell ref="P1:T1"/>
    <mergeCell ref="W1:AA1"/>
    <mergeCell ref="AD1:AH1"/>
    <mergeCell ref="I1:M1"/>
    <mergeCell ref="P95:T95"/>
    <mergeCell ref="W95:AA95"/>
    <mergeCell ref="AD95:AH95"/>
    <mergeCell ref="AK95:AO95"/>
    <mergeCell ref="B95:F95"/>
    <mergeCell ref="I95:M9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F5A2-5853-45C0-ACD9-68CFC4E7B10E}">
  <dimension ref="A1:AV1000"/>
  <sheetViews>
    <sheetView topLeftCell="P1" zoomScaleNormal="100" workbookViewId="0">
      <selection activeCell="B3" sqref="B3:F3"/>
    </sheetView>
  </sheetViews>
  <sheetFormatPr defaultColWidth="9.140625" defaultRowHeight="15.75" x14ac:dyDescent="0.25"/>
  <cols>
    <col min="1" max="16384" width="9.140625" style="10"/>
  </cols>
  <sheetData>
    <row r="1" spans="1:48" ht="15.75" customHeight="1" x14ac:dyDescent="0.25">
      <c r="A1" s="9"/>
      <c r="B1" s="113" t="s">
        <v>6</v>
      </c>
      <c r="C1" s="114"/>
      <c r="D1" s="114"/>
      <c r="E1" s="114"/>
      <c r="F1" s="115"/>
      <c r="G1" s="9"/>
      <c r="H1" s="9"/>
      <c r="I1" s="113" t="s">
        <v>7</v>
      </c>
      <c r="J1" s="114"/>
      <c r="K1" s="114"/>
      <c r="L1" s="114"/>
      <c r="M1" s="115"/>
      <c r="N1" s="9"/>
      <c r="O1" s="44"/>
      <c r="P1" s="116" t="s">
        <v>8</v>
      </c>
      <c r="Q1" s="116"/>
      <c r="R1" s="116"/>
      <c r="S1" s="116"/>
      <c r="T1" s="117"/>
      <c r="U1" s="9"/>
      <c r="V1" s="41"/>
      <c r="W1" s="110" t="s">
        <v>9</v>
      </c>
      <c r="X1" s="110"/>
      <c r="Y1" s="110"/>
      <c r="Z1" s="110"/>
      <c r="AA1" s="111"/>
      <c r="AB1" s="9"/>
      <c r="AC1" s="44"/>
      <c r="AD1" s="116" t="s">
        <v>5</v>
      </c>
      <c r="AE1" s="116"/>
      <c r="AF1" s="116"/>
      <c r="AG1" s="116"/>
      <c r="AH1" s="117"/>
      <c r="AI1" s="9"/>
      <c r="AJ1" s="41"/>
      <c r="AK1" s="110" t="s">
        <v>10</v>
      </c>
      <c r="AL1" s="110"/>
      <c r="AM1" s="110"/>
      <c r="AN1" s="110"/>
      <c r="AO1" s="111"/>
      <c r="AP1" s="9"/>
      <c r="AQ1" s="44"/>
      <c r="AR1" s="110" t="s">
        <v>41</v>
      </c>
      <c r="AS1" s="110"/>
      <c r="AT1" s="110"/>
      <c r="AU1" s="110"/>
      <c r="AV1" s="111"/>
    </row>
    <row r="2" spans="1:48" x14ac:dyDescent="0.25">
      <c r="A2" s="41" t="s">
        <v>35</v>
      </c>
      <c r="B2" s="40" t="s">
        <v>24</v>
      </c>
      <c r="C2" s="40" t="s">
        <v>25</v>
      </c>
      <c r="D2" s="40" t="s">
        <v>23</v>
      </c>
      <c r="E2" s="40" t="s">
        <v>26</v>
      </c>
      <c r="F2" s="42" t="s">
        <v>27</v>
      </c>
      <c r="G2" s="9"/>
      <c r="H2" s="41" t="s">
        <v>35</v>
      </c>
      <c r="I2" s="40" t="s">
        <v>24</v>
      </c>
      <c r="J2" s="40" t="s">
        <v>25</v>
      </c>
      <c r="K2" s="40" t="s">
        <v>23</v>
      </c>
      <c r="L2" s="40" t="s">
        <v>26</v>
      </c>
      <c r="M2" s="42" t="s">
        <v>27</v>
      </c>
      <c r="N2" s="9"/>
      <c r="O2" s="41" t="s">
        <v>35</v>
      </c>
      <c r="P2" s="40" t="s">
        <v>24</v>
      </c>
      <c r="Q2" s="40" t="s">
        <v>25</v>
      </c>
      <c r="R2" s="40" t="s">
        <v>23</v>
      </c>
      <c r="S2" s="40" t="s">
        <v>26</v>
      </c>
      <c r="T2" s="42" t="s">
        <v>27</v>
      </c>
      <c r="U2" s="9"/>
      <c r="V2" s="41" t="s">
        <v>35</v>
      </c>
      <c r="W2" s="40" t="s">
        <v>24</v>
      </c>
      <c r="X2" s="40" t="s">
        <v>25</v>
      </c>
      <c r="Y2" s="40" t="s">
        <v>23</v>
      </c>
      <c r="Z2" s="40" t="s">
        <v>26</v>
      </c>
      <c r="AA2" s="42" t="s">
        <v>27</v>
      </c>
      <c r="AB2" s="9"/>
      <c r="AC2" s="41" t="s">
        <v>35</v>
      </c>
      <c r="AD2" s="40" t="s">
        <v>24</v>
      </c>
      <c r="AE2" s="40" t="s">
        <v>25</v>
      </c>
      <c r="AF2" s="40" t="s">
        <v>23</v>
      </c>
      <c r="AG2" s="40" t="s">
        <v>26</v>
      </c>
      <c r="AH2" s="42" t="s">
        <v>27</v>
      </c>
      <c r="AI2" s="9"/>
      <c r="AJ2" s="41" t="s">
        <v>35</v>
      </c>
      <c r="AK2" s="40" t="s">
        <v>24</v>
      </c>
      <c r="AL2" s="40" t="s">
        <v>25</v>
      </c>
      <c r="AM2" s="40" t="s">
        <v>23</v>
      </c>
      <c r="AN2" s="40" t="s">
        <v>26</v>
      </c>
      <c r="AO2" s="42" t="s">
        <v>27</v>
      </c>
      <c r="AP2" s="9"/>
      <c r="AQ2" s="41" t="s">
        <v>35</v>
      </c>
      <c r="AR2" s="40" t="s">
        <v>24</v>
      </c>
      <c r="AS2" s="40" t="s">
        <v>25</v>
      </c>
      <c r="AT2" s="40" t="s">
        <v>23</v>
      </c>
      <c r="AU2" s="40" t="s">
        <v>26</v>
      </c>
      <c r="AV2" s="42" t="s">
        <v>27</v>
      </c>
    </row>
    <row r="3" spans="1:48" x14ac:dyDescent="0.25">
      <c r="A3" s="41">
        <v>1980</v>
      </c>
      <c r="B3" s="40">
        <v>0.14000000000000001</v>
      </c>
      <c r="C3" s="40">
        <v>2.92</v>
      </c>
      <c r="D3" s="40">
        <v>0.97</v>
      </c>
      <c r="E3" s="40">
        <v>0.06</v>
      </c>
      <c r="F3" s="40">
        <v>8.58</v>
      </c>
      <c r="G3" s="9"/>
      <c r="H3" s="41">
        <v>1980</v>
      </c>
      <c r="I3" s="40">
        <v>0</v>
      </c>
      <c r="J3" s="40">
        <v>1.2</v>
      </c>
      <c r="K3" s="40">
        <v>3.78</v>
      </c>
      <c r="L3" s="40">
        <v>0</v>
      </c>
      <c r="M3" s="42">
        <v>2.37</v>
      </c>
      <c r="N3" s="9"/>
      <c r="O3" s="41">
        <v>1980</v>
      </c>
      <c r="P3" s="40">
        <v>0.33</v>
      </c>
      <c r="Q3" s="40">
        <v>4</v>
      </c>
      <c r="R3" s="40">
        <v>1.1000000000000001</v>
      </c>
      <c r="S3" s="40">
        <v>0.19</v>
      </c>
      <c r="T3" s="42">
        <v>10.48</v>
      </c>
      <c r="U3" s="9"/>
      <c r="V3" s="41">
        <v>1980</v>
      </c>
      <c r="W3" s="40">
        <v>7.93</v>
      </c>
      <c r="X3" s="40">
        <v>15.88</v>
      </c>
      <c r="Y3" s="40">
        <v>12.25</v>
      </c>
      <c r="Z3" s="40">
        <v>5.88</v>
      </c>
      <c r="AA3" s="40">
        <v>19.100000000000001</v>
      </c>
      <c r="AB3" s="9"/>
      <c r="AC3" s="41">
        <v>1980</v>
      </c>
      <c r="AD3" s="40">
        <v>19.16</v>
      </c>
      <c r="AE3" s="40">
        <v>22.08</v>
      </c>
      <c r="AF3" s="40">
        <v>20.86</v>
      </c>
      <c r="AG3" s="40">
        <v>18.84</v>
      </c>
      <c r="AH3" s="40">
        <v>23.99</v>
      </c>
      <c r="AI3" s="9"/>
      <c r="AJ3" s="41">
        <v>1980</v>
      </c>
      <c r="AK3" s="40">
        <v>0</v>
      </c>
      <c r="AL3" s="40">
        <v>1.23</v>
      </c>
      <c r="AM3" s="40">
        <v>0.1</v>
      </c>
      <c r="AN3" s="40">
        <v>0</v>
      </c>
      <c r="AO3" s="40">
        <v>17.559999999999999</v>
      </c>
      <c r="AP3" s="9"/>
      <c r="AQ3" s="41">
        <v>1980</v>
      </c>
      <c r="AR3" s="40">
        <v>23.02</v>
      </c>
      <c r="AS3" s="40">
        <v>23.99</v>
      </c>
      <c r="AT3" s="40">
        <v>23.94</v>
      </c>
      <c r="AU3" s="40">
        <v>22.9</v>
      </c>
      <c r="AV3" s="40">
        <v>24</v>
      </c>
    </row>
    <row r="4" spans="1:48" x14ac:dyDescent="0.25">
      <c r="A4" s="41">
        <v>1981</v>
      </c>
      <c r="B4" s="40">
        <v>0.05</v>
      </c>
      <c r="C4" s="40">
        <v>2.87</v>
      </c>
      <c r="D4" s="40">
        <v>1.2</v>
      </c>
      <c r="E4" s="40">
        <v>0</v>
      </c>
      <c r="F4" s="42">
        <v>8.1300000000000008</v>
      </c>
      <c r="G4" s="9"/>
      <c r="H4" s="41">
        <v>1981</v>
      </c>
      <c r="I4" s="40">
        <v>0</v>
      </c>
      <c r="J4" s="40">
        <v>0.69</v>
      </c>
      <c r="K4" s="40">
        <v>4</v>
      </c>
      <c r="L4" s="40">
        <v>0</v>
      </c>
      <c r="M4" s="42">
        <v>2.2200000000000002</v>
      </c>
      <c r="N4" s="9"/>
      <c r="O4" s="41">
        <v>1981</v>
      </c>
      <c r="P4" s="40">
        <v>0.21</v>
      </c>
      <c r="Q4" s="40">
        <v>3.18</v>
      </c>
      <c r="R4" s="40">
        <v>0.6</v>
      </c>
      <c r="S4" s="40">
        <v>0.12</v>
      </c>
      <c r="T4" s="42">
        <v>10.43</v>
      </c>
      <c r="U4" s="9"/>
      <c r="V4" s="41">
        <v>1981</v>
      </c>
      <c r="W4" s="40">
        <v>7.47</v>
      </c>
      <c r="X4" s="40">
        <v>16.59</v>
      </c>
      <c r="Y4" s="40">
        <v>12.77</v>
      </c>
      <c r="Z4" s="40">
        <v>5.37</v>
      </c>
      <c r="AA4" s="40">
        <v>18.86</v>
      </c>
      <c r="AB4" s="9"/>
      <c r="AC4" s="41">
        <v>1981</v>
      </c>
      <c r="AD4" s="40">
        <v>17.28</v>
      </c>
      <c r="AE4" s="40">
        <v>21.29</v>
      </c>
      <c r="AF4" s="40">
        <v>19.440000000000001</v>
      </c>
      <c r="AG4" s="40">
        <v>16.75</v>
      </c>
      <c r="AH4" s="40">
        <v>24</v>
      </c>
      <c r="AI4" s="9"/>
      <c r="AJ4" s="41">
        <v>1981</v>
      </c>
      <c r="AK4" s="40">
        <v>0.01</v>
      </c>
      <c r="AL4" s="40">
        <v>1.63</v>
      </c>
      <c r="AM4" s="40">
        <v>0.13</v>
      </c>
      <c r="AN4" s="40">
        <v>0</v>
      </c>
      <c r="AO4" s="42">
        <v>17.190000000000001</v>
      </c>
      <c r="AP4" s="9"/>
      <c r="AQ4" s="41">
        <v>1981</v>
      </c>
      <c r="AR4" s="40">
        <v>22</v>
      </c>
      <c r="AS4" s="40">
        <v>23.41</v>
      </c>
      <c r="AT4" s="40">
        <v>23.22</v>
      </c>
      <c r="AU4" s="40">
        <v>22.01</v>
      </c>
      <c r="AV4" s="42">
        <v>24</v>
      </c>
    </row>
    <row r="5" spans="1:48" x14ac:dyDescent="0.25">
      <c r="A5" s="41">
        <v>1982</v>
      </c>
      <c r="B5" s="40">
        <v>0</v>
      </c>
      <c r="C5" s="40">
        <v>1.71</v>
      </c>
      <c r="D5" s="40">
        <v>0.42</v>
      </c>
      <c r="E5" s="40">
        <v>0</v>
      </c>
      <c r="F5" s="42">
        <v>6.75</v>
      </c>
      <c r="G5" s="9"/>
      <c r="H5" s="41">
        <v>1982</v>
      </c>
      <c r="I5" s="40">
        <v>0</v>
      </c>
      <c r="J5" s="40">
        <v>0.17</v>
      </c>
      <c r="K5" s="40">
        <v>2.63</v>
      </c>
      <c r="L5" s="40">
        <v>0</v>
      </c>
      <c r="M5" s="42">
        <v>0.79</v>
      </c>
      <c r="N5" s="9"/>
      <c r="O5" s="41">
        <v>1982</v>
      </c>
      <c r="P5" s="40">
        <v>0.35</v>
      </c>
      <c r="Q5" s="40">
        <v>4.08</v>
      </c>
      <c r="R5" s="40">
        <v>1.53</v>
      </c>
      <c r="S5" s="40">
        <v>0.2</v>
      </c>
      <c r="T5" s="42">
        <v>11.68</v>
      </c>
      <c r="U5" s="9"/>
      <c r="V5" s="41">
        <v>1982</v>
      </c>
      <c r="W5" s="40">
        <v>6.86</v>
      </c>
      <c r="X5" s="40">
        <v>16.149999999999999</v>
      </c>
      <c r="Y5" s="40">
        <v>11.87</v>
      </c>
      <c r="Z5" s="40">
        <v>4.1399999999999997</v>
      </c>
      <c r="AA5" s="40">
        <v>20.22</v>
      </c>
      <c r="AB5" s="9"/>
      <c r="AC5" s="41">
        <v>1982</v>
      </c>
      <c r="AD5" s="40">
        <v>18.899999999999999</v>
      </c>
      <c r="AE5" s="40">
        <v>22.16</v>
      </c>
      <c r="AF5" s="40">
        <v>20.37</v>
      </c>
      <c r="AG5" s="40">
        <v>18.41</v>
      </c>
      <c r="AH5" s="40">
        <v>23.99</v>
      </c>
      <c r="AI5" s="9"/>
      <c r="AJ5" s="41">
        <v>1982</v>
      </c>
      <c r="AK5" s="40">
        <v>0</v>
      </c>
      <c r="AL5" s="40">
        <v>0.61</v>
      </c>
      <c r="AM5" s="40">
        <v>0.05</v>
      </c>
      <c r="AN5" s="40">
        <v>0</v>
      </c>
      <c r="AO5" s="42">
        <v>16.61</v>
      </c>
      <c r="AP5" s="9"/>
      <c r="AQ5" s="41">
        <v>1982</v>
      </c>
      <c r="AR5" s="40">
        <v>23.29</v>
      </c>
      <c r="AS5" s="40">
        <v>23.63</v>
      </c>
      <c r="AT5" s="40">
        <v>23.5</v>
      </c>
      <c r="AU5" s="40">
        <v>23.09</v>
      </c>
      <c r="AV5" s="42">
        <v>24</v>
      </c>
    </row>
    <row r="6" spans="1:48" x14ac:dyDescent="0.25">
      <c r="A6" s="41">
        <v>1983</v>
      </c>
      <c r="B6" s="40">
        <v>0.03</v>
      </c>
      <c r="C6" s="40">
        <v>1.59</v>
      </c>
      <c r="D6" s="40">
        <v>0.44</v>
      </c>
      <c r="E6" s="40">
        <v>0.01</v>
      </c>
      <c r="F6" s="42">
        <v>6.9</v>
      </c>
      <c r="G6" s="9"/>
      <c r="H6" s="41">
        <v>1983</v>
      </c>
      <c r="I6" s="40">
        <v>0</v>
      </c>
      <c r="J6" s="40">
        <v>0.23</v>
      </c>
      <c r="K6" s="40">
        <v>2.37</v>
      </c>
      <c r="L6" s="40">
        <v>0</v>
      </c>
      <c r="M6" s="42">
        <v>1.25</v>
      </c>
      <c r="N6" s="9"/>
      <c r="O6" s="41">
        <v>1983</v>
      </c>
      <c r="P6" s="40">
        <v>0.27</v>
      </c>
      <c r="Q6" s="40">
        <v>2.89</v>
      </c>
      <c r="R6" s="40">
        <v>0.68</v>
      </c>
      <c r="S6" s="40">
        <v>0.08</v>
      </c>
      <c r="T6" s="42">
        <v>10.71</v>
      </c>
      <c r="U6" s="9"/>
      <c r="V6" s="41">
        <v>1983</v>
      </c>
      <c r="W6" s="40">
        <v>7.16</v>
      </c>
      <c r="X6" s="40">
        <v>16.329999999999998</v>
      </c>
      <c r="Y6" s="40">
        <v>12.2</v>
      </c>
      <c r="Z6" s="40">
        <v>4.2699999999999996</v>
      </c>
      <c r="AA6" s="42">
        <v>19.93</v>
      </c>
      <c r="AB6" s="9"/>
      <c r="AC6" s="41">
        <v>1983</v>
      </c>
      <c r="AD6" s="40">
        <v>19.5</v>
      </c>
      <c r="AE6" s="40">
        <v>22.62</v>
      </c>
      <c r="AF6" s="40">
        <v>21.24</v>
      </c>
      <c r="AG6" s="40">
        <v>19.37</v>
      </c>
      <c r="AH6" s="42">
        <v>23.94</v>
      </c>
      <c r="AI6" s="9"/>
      <c r="AJ6" s="41">
        <v>1983</v>
      </c>
      <c r="AK6" s="40">
        <v>0.02</v>
      </c>
      <c r="AL6" s="40">
        <v>0.46</v>
      </c>
      <c r="AM6" s="40">
        <v>0.09</v>
      </c>
      <c r="AN6" s="40">
        <v>0</v>
      </c>
      <c r="AO6" s="42">
        <v>16.95</v>
      </c>
      <c r="AP6" s="9"/>
      <c r="AQ6" s="41">
        <v>1983</v>
      </c>
      <c r="AR6" s="40">
        <v>22.49</v>
      </c>
      <c r="AS6" s="40">
        <v>23.49</v>
      </c>
      <c r="AT6" s="40">
        <v>23.25</v>
      </c>
      <c r="AU6" s="40">
        <v>22.44</v>
      </c>
      <c r="AV6" s="42">
        <v>24</v>
      </c>
    </row>
    <row r="7" spans="1:48" x14ac:dyDescent="0.25">
      <c r="A7" s="41">
        <v>1984</v>
      </c>
      <c r="B7" s="40">
        <v>0</v>
      </c>
      <c r="C7" s="40">
        <v>1.77</v>
      </c>
      <c r="D7" s="40">
        <v>0.27</v>
      </c>
      <c r="E7" s="40">
        <v>0</v>
      </c>
      <c r="F7" s="42">
        <v>6.59</v>
      </c>
      <c r="G7" s="9"/>
      <c r="H7" s="41">
        <v>1984</v>
      </c>
      <c r="I7" s="40">
        <v>0</v>
      </c>
      <c r="J7" s="40">
        <v>0.28000000000000003</v>
      </c>
      <c r="K7" s="40">
        <v>2.5099999999999998</v>
      </c>
      <c r="L7" s="40">
        <v>0</v>
      </c>
      <c r="M7" s="42">
        <v>1</v>
      </c>
      <c r="N7" s="9"/>
      <c r="O7" s="41">
        <v>1984</v>
      </c>
      <c r="P7" s="40">
        <v>0.08</v>
      </c>
      <c r="Q7" s="40">
        <v>3.01</v>
      </c>
      <c r="R7" s="40">
        <v>0.69</v>
      </c>
      <c r="S7" s="40">
        <v>0</v>
      </c>
      <c r="T7" s="42">
        <v>9.39</v>
      </c>
      <c r="U7" s="9"/>
      <c r="V7" s="41">
        <v>1984</v>
      </c>
      <c r="W7" s="40">
        <v>5.67</v>
      </c>
      <c r="X7" s="40">
        <v>14.54</v>
      </c>
      <c r="Y7" s="40">
        <v>10.71</v>
      </c>
      <c r="Z7" s="40">
        <v>2.76</v>
      </c>
      <c r="AA7" s="42">
        <v>17.54</v>
      </c>
      <c r="AB7" s="9"/>
      <c r="AC7" s="41">
        <v>1984</v>
      </c>
      <c r="AD7" s="40">
        <v>16.11</v>
      </c>
      <c r="AE7" s="40">
        <v>20.63</v>
      </c>
      <c r="AF7" s="40">
        <v>18.559999999999999</v>
      </c>
      <c r="AG7" s="40">
        <v>15.27</v>
      </c>
      <c r="AH7" s="42">
        <v>23.91</v>
      </c>
      <c r="AI7" s="9"/>
      <c r="AJ7" s="41">
        <v>1984</v>
      </c>
      <c r="AK7" s="40">
        <v>0</v>
      </c>
      <c r="AL7" s="40">
        <v>0.33</v>
      </c>
      <c r="AM7" s="40">
        <v>0.03</v>
      </c>
      <c r="AN7" s="40">
        <v>0</v>
      </c>
      <c r="AO7" s="42">
        <v>16.43</v>
      </c>
      <c r="AP7" s="9"/>
      <c r="AQ7" s="41">
        <v>1984</v>
      </c>
      <c r="AR7" s="40">
        <v>22.51</v>
      </c>
      <c r="AS7" s="40">
        <v>23.81</v>
      </c>
      <c r="AT7" s="40">
        <v>23.66</v>
      </c>
      <c r="AU7" s="40">
        <v>22.29</v>
      </c>
      <c r="AV7" s="42">
        <v>24</v>
      </c>
    </row>
    <row r="8" spans="1:48" x14ac:dyDescent="0.25">
      <c r="A8" s="41">
        <v>1985</v>
      </c>
      <c r="B8" s="40">
        <v>0.41</v>
      </c>
      <c r="C8" s="40">
        <v>3.1</v>
      </c>
      <c r="D8" s="40">
        <v>1.1499999999999999</v>
      </c>
      <c r="E8" s="40">
        <v>0.18</v>
      </c>
      <c r="F8" s="42">
        <v>9.36</v>
      </c>
      <c r="G8" s="9"/>
      <c r="H8" s="41">
        <v>1985</v>
      </c>
      <c r="I8" s="40">
        <v>0</v>
      </c>
      <c r="J8" s="40">
        <v>0.79</v>
      </c>
      <c r="K8" s="40">
        <v>2.4500000000000002</v>
      </c>
      <c r="L8" s="40">
        <v>0</v>
      </c>
      <c r="M8" s="42">
        <v>1.77</v>
      </c>
      <c r="N8" s="9"/>
      <c r="O8" s="41">
        <v>1985</v>
      </c>
      <c r="P8" s="40">
        <v>0.2</v>
      </c>
      <c r="Q8" s="40">
        <v>3.67</v>
      </c>
      <c r="R8" s="40">
        <v>1.22</v>
      </c>
      <c r="S8" s="40">
        <v>0.11</v>
      </c>
      <c r="T8" s="42">
        <v>11.01</v>
      </c>
      <c r="U8" s="9"/>
      <c r="V8" s="41">
        <v>1985</v>
      </c>
      <c r="W8" s="40">
        <v>7.29</v>
      </c>
      <c r="X8" s="40">
        <v>16.760000000000002</v>
      </c>
      <c r="Y8" s="40">
        <v>12.86</v>
      </c>
      <c r="Z8" s="40">
        <v>4.58</v>
      </c>
      <c r="AA8" s="42">
        <v>19.73</v>
      </c>
      <c r="AB8" s="9"/>
      <c r="AC8" s="41">
        <v>1985</v>
      </c>
      <c r="AD8" s="40">
        <v>18.57</v>
      </c>
      <c r="AE8" s="40">
        <v>22.14</v>
      </c>
      <c r="AF8" s="40">
        <v>20.34</v>
      </c>
      <c r="AG8" s="40">
        <v>18.22</v>
      </c>
      <c r="AH8" s="42">
        <v>24</v>
      </c>
      <c r="AI8" s="9"/>
      <c r="AJ8" s="41">
        <v>1985</v>
      </c>
      <c r="AK8" s="40">
        <v>0.32</v>
      </c>
      <c r="AL8" s="40">
        <v>1.91</v>
      </c>
      <c r="AM8" s="40">
        <v>0.73</v>
      </c>
      <c r="AN8" s="40">
        <v>0.31</v>
      </c>
      <c r="AO8" s="42">
        <v>17.82</v>
      </c>
      <c r="AP8" s="9"/>
      <c r="AQ8" s="41">
        <v>1985</v>
      </c>
      <c r="AR8" s="40">
        <v>22.95</v>
      </c>
      <c r="AS8" s="40">
        <v>23.74</v>
      </c>
      <c r="AT8" s="40">
        <v>23.6</v>
      </c>
      <c r="AU8" s="40">
        <v>22.89</v>
      </c>
      <c r="AV8" s="42">
        <v>24</v>
      </c>
    </row>
    <row r="9" spans="1:48" x14ac:dyDescent="0.25">
      <c r="A9" s="41">
        <v>1986</v>
      </c>
      <c r="B9" s="40">
        <v>0</v>
      </c>
      <c r="C9" s="40">
        <v>3.24</v>
      </c>
      <c r="D9" s="40">
        <v>1.2</v>
      </c>
      <c r="E9" s="40">
        <v>0</v>
      </c>
      <c r="F9" s="42">
        <v>8.56</v>
      </c>
      <c r="G9" s="9"/>
      <c r="H9" s="41">
        <v>1986</v>
      </c>
      <c r="I9" s="40">
        <v>0</v>
      </c>
      <c r="J9" s="40">
        <v>1.65</v>
      </c>
      <c r="K9" s="40">
        <v>3.11</v>
      </c>
      <c r="L9" s="40">
        <v>0</v>
      </c>
      <c r="M9" s="42">
        <v>3.35</v>
      </c>
      <c r="N9" s="9"/>
      <c r="O9" s="41">
        <v>1986</v>
      </c>
      <c r="P9" s="40">
        <v>0.2</v>
      </c>
      <c r="Q9" s="40">
        <v>4.4400000000000004</v>
      </c>
      <c r="R9" s="40">
        <v>1.1399999999999999</v>
      </c>
      <c r="S9" s="40">
        <v>0.03</v>
      </c>
      <c r="T9" s="42">
        <v>11.75</v>
      </c>
      <c r="U9" s="9"/>
      <c r="V9" s="41">
        <v>1986</v>
      </c>
      <c r="W9" s="40">
        <v>7.94</v>
      </c>
      <c r="X9" s="40">
        <v>17.149999999999999</v>
      </c>
      <c r="Y9" s="40">
        <v>12.92</v>
      </c>
      <c r="Z9" s="40">
        <v>5.61</v>
      </c>
      <c r="AA9" s="42">
        <v>19.649999999999999</v>
      </c>
      <c r="AB9" s="9"/>
      <c r="AC9" s="41">
        <v>1986</v>
      </c>
      <c r="AD9" s="40">
        <v>18.95</v>
      </c>
      <c r="AE9" s="40">
        <v>22.14</v>
      </c>
      <c r="AF9" s="40">
        <v>20.56</v>
      </c>
      <c r="AG9" s="40">
        <v>18.510000000000002</v>
      </c>
      <c r="AH9" s="42">
        <v>23.94</v>
      </c>
      <c r="AI9" s="9"/>
      <c r="AJ9" s="41">
        <v>1986</v>
      </c>
      <c r="AK9" s="40">
        <v>0.05</v>
      </c>
      <c r="AL9" s="40">
        <v>1.25</v>
      </c>
      <c r="AM9" s="40">
        <v>0.23</v>
      </c>
      <c r="AN9" s="40">
        <v>0.01</v>
      </c>
      <c r="AO9" s="42">
        <v>17.5</v>
      </c>
      <c r="AP9" s="9"/>
      <c r="AQ9" s="41">
        <v>1986</v>
      </c>
      <c r="AR9" s="40">
        <v>21.99</v>
      </c>
      <c r="AS9" s="40">
        <v>23.61</v>
      </c>
      <c r="AT9" s="40">
        <v>23.4</v>
      </c>
      <c r="AU9" s="40">
        <v>22.13</v>
      </c>
      <c r="AV9" s="42">
        <v>24</v>
      </c>
    </row>
    <row r="10" spans="1:48" x14ac:dyDescent="0.25">
      <c r="A10" s="41">
        <v>1987</v>
      </c>
      <c r="B10" s="40">
        <v>0.42</v>
      </c>
      <c r="C10" s="40">
        <v>3.61</v>
      </c>
      <c r="D10" s="40">
        <v>1.85</v>
      </c>
      <c r="E10" s="40">
        <v>0.24</v>
      </c>
      <c r="F10" s="42">
        <v>9.2899999999999991</v>
      </c>
      <c r="G10" s="9"/>
      <c r="H10" s="41">
        <v>1987</v>
      </c>
      <c r="I10" s="40">
        <v>0</v>
      </c>
      <c r="J10" s="40">
        <v>0.8</v>
      </c>
      <c r="K10" s="40">
        <v>3.16</v>
      </c>
      <c r="L10" s="40">
        <v>0</v>
      </c>
      <c r="M10" s="42">
        <v>2.16</v>
      </c>
      <c r="N10" s="9"/>
      <c r="O10" s="41">
        <v>1987</v>
      </c>
      <c r="P10" s="40">
        <v>0.93</v>
      </c>
      <c r="Q10" s="40">
        <v>4.82</v>
      </c>
      <c r="R10" s="40">
        <v>2.1800000000000002</v>
      </c>
      <c r="S10" s="40">
        <v>0.61</v>
      </c>
      <c r="T10" s="42">
        <v>11.54</v>
      </c>
      <c r="U10" s="9"/>
      <c r="V10" s="41">
        <v>1987</v>
      </c>
      <c r="W10" s="40">
        <v>7.82</v>
      </c>
      <c r="X10" s="40">
        <v>17.27</v>
      </c>
      <c r="Y10" s="40">
        <v>13.67</v>
      </c>
      <c r="Z10" s="40">
        <v>5.14</v>
      </c>
      <c r="AA10" s="42">
        <v>19.440000000000001</v>
      </c>
      <c r="AB10" s="9"/>
      <c r="AC10" s="41">
        <v>1987</v>
      </c>
      <c r="AD10" s="40">
        <v>19.29</v>
      </c>
      <c r="AE10" s="40">
        <v>22.17</v>
      </c>
      <c r="AF10" s="40">
        <v>20.88</v>
      </c>
      <c r="AG10" s="40">
        <v>18.579999999999998</v>
      </c>
      <c r="AH10" s="42">
        <v>23.96</v>
      </c>
      <c r="AI10" s="9"/>
      <c r="AJ10" s="41">
        <v>1987</v>
      </c>
      <c r="AK10" s="40">
        <v>0.39</v>
      </c>
      <c r="AL10" s="40">
        <v>2.59</v>
      </c>
      <c r="AM10" s="40">
        <v>0.99</v>
      </c>
      <c r="AN10" s="40">
        <v>0.35</v>
      </c>
      <c r="AO10" s="42">
        <v>17.690000000000001</v>
      </c>
      <c r="AP10" s="9"/>
      <c r="AQ10" s="41">
        <v>1987</v>
      </c>
      <c r="AR10" s="40">
        <v>22.84</v>
      </c>
      <c r="AS10" s="40">
        <v>23.9</v>
      </c>
      <c r="AT10" s="40">
        <v>23.73</v>
      </c>
      <c r="AU10" s="40">
        <v>22.83</v>
      </c>
      <c r="AV10" s="42">
        <v>24</v>
      </c>
    </row>
    <row r="11" spans="1:48" x14ac:dyDescent="0.25">
      <c r="A11" s="41">
        <v>1988</v>
      </c>
      <c r="B11" s="40">
        <v>0.03</v>
      </c>
      <c r="C11" s="40">
        <v>3.65</v>
      </c>
      <c r="D11" s="40">
        <v>1.27</v>
      </c>
      <c r="E11" s="40">
        <v>0</v>
      </c>
      <c r="F11" s="42">
        <v>9.5299999999999994</v>
      </c>
      <c r="G11" s="9"/>
      <c r="H11" s="41">
        <v>1988</v>
      </c>
      <c r="I11" s="40">
        <v>0</v>
      </c>
      <c r="J11" s="40">
        <v>0.61</v>
      </c>
      <c r="K11" s="40">
        <v>2.61</v>
      </c>
      <c r="L11" s="40">
        <v>0</v>
      </c>
      <c r="M11" s="42">
        <v>2.38</v>
      </c>
      <c r="N11" s="9"/>
      <c r="O11" s="41">
        <v>1988</v>
      </c>
      <c r="P11" s="40">
        <v>0.7</v>
      </c>
      <c r="Q11" s="40">
        <v>5.28</v>
      </c>
      <c r="R11" s="40">
        <v>2.29</v>
      </c>
      <c r="S11" s="40">
        <v>0.34</v>
      </c>
      <c r="T11" s="42">
        <v>12.78</v>
      </c>
      <c r="U11" s="9"/>
      <c r="V11" s="41">
        <v>1988</v>
      </c>
      <c r="W11" s="40">
        <v>7.78</v>
      </c>
      <c r="X11" s="40">
        <v>17.03</v>
      </c>
      <c r="Y11" s="40">
        <v>12.92</v>
      </c>
      <c r="Z11" s="40">
        <v>5.25</v>
      </c>
      <c r="AA11" s="42">
        <v>19.54</v>
      </c>
      <c r="AB11" s="9"/>
      <c r="AC11" s="41">
        <v>1988</v>
      </c>
      <c r="AD11" s="40">
        <v>19.18</v>
      </c>
      <c r="AE11" s="40">
        <v>22.07</v>
      </c>
      <c r="AF11" s="40">
        <v>20.88</v>
      </c>
      <c r="AG11" s="40">
        <v>18.54</v>
      </c>
      <c r="AH11" s="42">
        <v>24</v>
      </c>
      <c r="AI11" s="9"/>
      <c r="AJ11" s="41">
        <v>1988</v>
      </c>
      <c r="AK11" s="40">
        <v>0</v>
      </c>
      <c r="AL11" s="40">
        <v>2.84</v>
      </c>
      <c r="AM11" s="40">
        <v>0.54</v>
      </c>
      <c r="AN11" s="40">
        <v>0</v>
      </c>
      <c r="AO11" s="42">
        <v>17.71</v>
      </c>
      <c r="AP11" s="9"/>
      <c r="AQ11" s="41">
        <v>1988</v>
      </c>
      <c r="AR11" s="40">
        <v>22.99</v>
      </c>
      <c r="AS11" s="40">
        <v>23.76</v>
      </c>
      <c r="AT11" s="40">
        <v>23.85</v>
      </c>
      <c r="AU11" s="40">
        <v>22.9</v>
      </c>
      <c r="AV11" s="42">
        <v>24</v>
      </c>
    </row>
    <row r="12" spans="1:48" x14ac:dyDescent="0.25">
      <c r="A12" s="41">
        <v>1989</v>
      </c>
      <c r="B12" s="40">
        <v>0</v>
      </c>
      <c r="C12" s="40">
        <v>3.05</v>
      </c>
      <c r="D12" s="40">
        <v>0.44</v>
      </c>
      <c r="E12" s="40">
        <v>0</v>
      </c>
      <c r="F12" s="42">
        <v>8.56</v>
      </c>
      <c r="G12" s="9"/>
      <c r="H12" s="41">
        <v>1989</v>
      </c>
      <c r="I12" s="40">
        <v>0</v>
      </c>
      <c r="J12" s="40">
        <v>1.1399999999999999</v>
      </c>
      <c r="K12" s="40">
        <v>2.6</v>
      </c>
      <c r="L12" s="40">
        <v>0</v>
      </c>
      <c r="M12" s="42">
        <v>2.6</v>
      </c>
      <c r="N12" s="9"/>
      <c r="O12" s="41">
        <v>1989</v>
      </c>
      <c r="P12" s="40">
        <v>0.05</v>
      </c>
      <c r="Q12" s="40">
        <v>3.31</v>
      </c>
      <c r="R12" s="40">
        <v>0.82</v>
      </c>
      <c r="S12" s="40">
        <v>0</v>
      </c>
      <c r="T12" s="42">
        <v>10.08</v>
      </c>
      <c r="U12" s="9"/>
      <c r="V12" s="41">
        <v>1989</v>
      </c>
      <c r="W12" s="40">
        <v>8.3699999999999992</v>
      </c>
      <c r="X12" s="40">
        <v>16.940000000000001</v>
      </c>
      <c r="Y12" s="40">
        <v>12.97</v>
      </c>
      <c r="Z12" s="40">
        <v>6.05</v>
      </c>
      <c r="AA12" s="42">
        <v>20.69</v>
      </c>
      <c r="AB12" s="9"/>
      <c r="AC12" s="41">
        <v>1989</v>
      </c>
      <c r="AD12" s="40">
        <v>18.03</v>
      </c>
      <c r="AE12" s="40">
        <v>21.46</v>
      </c>
      <c r="AF12" s="40">
        <v>19.8</v>
      </c>
      <c r="AG12" s="40">
        <v>17.54</v>
      </c>
      <c r="AH12" s="42">
        <v>23.76</v>
      </c>
      <c r="AI12" s="9"/>
      <c r="AJ12" s="41">
        <v>1989</v>
      </c>
      <c r="AK12" s="40">
        <v>0</v>
      </c>
      <c r="AL12" s="40">
        <v>0.61</v>
      </c>
      <c r="AM12" s="40">
        <v>0.05</v>
      </c>
      <c r="AN12" s="40">
        <v>0</v>
      </c>
      <c r="AO12" s="42">
        <v>17.2</v>
      </c>
      <c r="AP12" s="9"/>
      <c r="AQ12" s="41">
        <v>1989</v>
      </c>
      <c r="AR12" s="40">
        <v>20.54</v>
      </c>
      <c r="AS12" s="40">
        <v>23.02</v>
      </c>
      <c r="AT12" s="40">
        <v>22.68</v>
      </c>
      <c r="AU12" s="40">
        <v>20.61</v>
      </c>
      <c r="AV12" s="42">
        <v>24</v>
      </c>
    </row>
    <row r="13" spans="1:48" x14ac:dyDescent="0.25">
      <c r="A13" s="41">
        <v>1990</v>
      </c>
      <c r="B13" s="40">
        <v>0</v>
      </c>
      <c r="C13" s="40">
        <v>2.39</v>
      </c>
      <c r="D13" s="40">
        <v>0.79</v>
      </c>
      <c r="E13" s="40">
        <v>0</v>
      </c>
      <c r="F13" s="42">
        <v>7.68</v>
      </c>
      <c r="G13" s="9"/>
      <c r="H13" s="41">
        <v>1990</v>
      </c>
      <c r="I13" s="40">
        <v>0</v>
      </c>
      <c r="J13" s="40">
        <v>0.73</v>
      </c>
      <c r="K13" s="40">
        <v>3.7</v>
      </c>
      <c r="L13" s="40">
        <v>0</v>
      </c>
      <c r="M13" s="42">
        <v>2.2599999999999998</v>
      </c>
      <c r="N13" s="9"/>
      <c r="O13" s="41">
        <v>1990</v>
      </c>
      <c r="P13" s="40">
        <v>7.0000000000000007E-2</v>
      </c>
      <c r="Q13" s="40">
        <v>4.0999999999999996</v>
      </c>
      <c r="R13" s="40">
        <v>1.34</v>
      </c>
      <c r="S13" s="40">
        <v>0</v>
      </c>
      <c r="T13" s="42">
        <v>10.59</v>
      </c>
      <c r="U13" s="9"/>
      <c r="V13" s="41">
        <v>1990</v>
      </c>
      <c r="W13" s="40">
        <v>8.02</v>
      </c>
      <c r="X13" s="40">
        <v>16.07</v>
      </c>
      <c r="Y13" s="40">
        <v>12.69</v>
      </c>
      <c r="Z13" s="40">
        <v>5.61</v>
      </c>
      <c r="AA13" s="42">
        <v>19.07</v>
      </c>
      <c r="AB13" s="9"/>
      <c r="AC13" s="41">
        <v>1990</v>
      </c>
      <c r="AD13" s="40">
        <v>19.37</v>
      </c>
      <c r="AE13" s="40">
        <v>21.93</v>
      </c>
      <c r="AF13" s="40">
        <v>20.75</v>
      </c>
      <c r="AG13" s="40">
        <v>18.940000000000001</v>
      </c>
      <c r="AH13" s="42">
        <v>24</v>
      </c>
      <c r="AI13" s="9"/>
      <c r="AJ13" s="41">
        <v>1990</v>
      </c>
      <c r="AK13" s="40">
        <v>0</v>
      </c>
      <c r="AL13" s="40">
        <v>0.48</v>
      </c>
      <c r="AM13" s="40">
        <v>0.01</v>
      </c>
      <c r="AN13" s="40">
        <v>0</v>
      </c>
      <c r="AO13" s="42">
        <v>16.920000000000002</v>
      </c>
      <c r="AP13" s="9"/>
      <c r="AQ13" s="41">
        <v>1990</v>
      </c>
      <c r="AR13" s="40">
        <v>22.61</v>
      </c>
      <c r="AS13" s="40">
        <v>23.62</v>
      </c>
      <c r="AT13" s="40">
        <v>23.67</v>
      </c>
      <c r="AU13" s="40">
        <v>22.82</v>
      </c>
      <c r="AV13" s="42">
        <v>24</v>
      </c>
    </row>
    <row r="14" spans="1:48" x14ac:dyDescent="0.25">
      <c r="A14" s="41">
        <v>1991</v>
      </c>
      <c r="B14" s="40">
        <v>0</v>
      </c>
      <c r="C14" s="40">
        <v>1.9</v>
      </c>
      <c r="D14" s="40">
        <v>0.39</v>
      </c>
      <c r="E14" s="40">
        <v>0</v>
      </c>
      <c r="F14" s="42">
        <v>8.0500000000000007</v>
      </c>
      <c r="G14" s="9"/>
      <c r="H14" s="41">
        <v>1991</v>
      </c>
      <c r="I14" s="40">
        <v>0</v>
      </c>
      <c r="J14" s="40">
        <v>1.27</v>
      </c>
      <c r="K14" s="40">
        <v>3.1</v>
      </c>
      <c r="L14" s="40">
        <v>0</v>
      </c>
      <c r="M14" s="42">
        <v>2.93</v>
      </c>
      <c r="N14" s="9"/>
      <c r="O14" s="41">
        <v>1991</v>
      </c>
      <c r="P14" s="40">
        <v>0.08</v>
      </c>
      <c r="Q14" s="40">
        <v>3.48</v>
      </c>
      <c r="R14" s="40">
        <v>1.01</v>
      </c>
      <c r="S14" s="40">
        <v>0</v>
      </c>
      <c r="T14" s="42">
        <v>10.46</v>
      </c>
      <c r="U14" s="9"/>
      <c r="V14" s="41">
        <v>1991</v>
      </c>
      <c r="W14" s="40">
        <v>7.63</v>
      </c>
      <c r="X14" s="40">
        <v>16.28</v>
      </c>
      <c r="Y14" s="40">
        <v>12.22</v>
      </c>
      <c r="Z14" s="40">
        <v>5.35</v>
      </c>
      <c r="AA14" s="42">
        <v>18.989999999999998</v>
      </c>
      <c r="AB14" s="9"/>
      <c r="AC14" s="41">
        <v>1991</v>
      </c>
      <c r="AD14" s="40">
        <v>15.06</v>
      </c>
      <c r="AE14" s="40">
        <v>18.98</v>
      </c>
      <c r="AF14" s="40">
        <v>16.88</v>
      </c>
      <c r="AG14" s="40">
        <v>14.65</v>
      </c>
      <c r="AH14" s="42">
        <v>23.9</v>
      </c>
      <c r="AI14" s="9"/>
      <c r="AJ14" s="41">
        <v>1991</v>
      </c>
      <c r="AK14" s="40">
        <v>0</v>
      </c>
      <c r="AL14" s="40">
        <v>0.27</v>
      </c>
      <c r="AM14" s="40">
        <v>0.01</v>
      </c>
      <c r="AN14" s="40">
        <v>0</v>
      </c>
      <c r="AO14" s="42">
        <v>16.88</v>
      </c>
      <c r="AP14" s="9"/>
      <c r="AQ14" s="41">
        <v>1991</v>
      </c>
      <c r="AR14" s="40">
        <v>19.62</v>
      </c>
      <c r="AS14" s="40">
        <v>23.01</v>
      </c>
      <c r="AT14" s="40">
        <v>22.19</v>
      </c>
      <c r="AU14" s="40">
        <v>20.47</v>
      </c>
      <c r="AV14" s="42">
        <v>24</v>
      </c>
    </row>
    <row r="15" spans="1:48" x14ac:dyDescent="0.25">
      <c r="A15" s="41">
        <v>1992</v>
      </c>
      <c r="B15" s="40">
        <v>0.08</v>
      </c>
      <c r="C15" s="40">
        <v>2.31</v>
      </c>
      <c r="D15" s="40">
        <v>0.85</v>
      </c>
      <c r="E15" s="40">
        <v>0</v>
      </c>
      <c r="F15" s="42">
        <v>7.69</v>
      </c>
      <c r="G15" s="9"/>
      <c r="H15" s="41">
        <v>1992</v>
      </c>
      <c r="I15" s="40">
        <v>0</v>
      </c>
      <c r="J15" s="40">
        <v>0.54</v>
      </c>
      <c r="K15" s="40">
        <v>3.8</v>
      </c>
      <c r="L15" s="40">
        <v>0</v>
      </c>
      <c r="M15" s="42">
        <v>1.36</v>
      </c>
      <c r="N15" s="9"/>
      <c r="O15" s="41">
        <v>1992</v>
      </c>
      <c r="P15" s="40">
        <v>0.1</v>
      </c>
      <c r="Q15" s="40">
        <v>3.34</v>
      </c>
      <c r="R15" s="40">
        <v>1.22</v>
      </c>
      <c r="S15" s="40">
        <v>0</v>
      </c>
      <c r="T15" s="42">
        <v>10.01</v>
      </c>
      <c r="U15" s="9"/>
      <c r="V15" s="41">
        <v>1992</v>
      </c>
      <c r="W15" s="40">
        <v>6.47</v>
      </c>
      <c r="X15" s="40">
        <v>15.47</v>
      </c>
      <c r="Y15" s="40">
        <v>11.29</v>
      </c>
      <c r="Z15" s="40">
        <v>4.22</v>
      </c>
      <c r="AA15" s="42">
        <v>18.82</v>
      </c>
      <c r="AB15" s="9"/>
      <c r="AC15" s="41">
        <v>1992</v>
      </c>
      <c r="AD15" s="40">
        <v>16.579999999999998</v>
      </c>
      <c r="AE15" s="40">
        <v>21.14</v>
      </c>
      <c r="AF15" s="40">
        <v>18.96</v>
      </c>
      <c r="AG15" s="40">
        <v>16.16</v>
      </c>
      <c r="AH15" s="42">
        <v>23.88</v>
      </c>
      <c r="AI15" s="9"/>
      <c r="AJ15" s="41">
        <v>1992</v>
      </c>
      <c r="AK15" s="40">
        <v>7.0000000000000007E-2</v>
      </c>
      <c r="AL15" s="40">
        <v>1.42</v>
      </c>
      <c r="AM15" s="40">
        <v>0.4</v>
      </c>
      <c r="AN15" s="40">
        <v>7.0000000000000007E-2</v>
      </c>
      <c r="AO15" s="42">
        <v>15.4</v>
      </c>
      <c r="AP15" s="9"/>
      <c r="AQ15" s="41">
        <v>1992</v>
      </c>
      <c r="AR15" s="40">
        <v>22.12</v>
      </c>
      <c r="AS15" s="40">
        <v>23.81</v>
      </c>
      <c r="AT15" s="40">
        <v>23.48</v>
      </c>
      <c r="AU15" s="40">
        <v>21.95</v>
      </c>
      <c r="AV15" s="42">
        <v>24</v>
      </c>
    </row>
    <row r="16" spans="1:48" x14ac:dyDescent="0.25">
      <c r="A16" s="41">
        <v>1993</v>
      </c>
      <c r="B16" s="40">
        <v>0.01</v>
      </c>
      <c r="C16" s="40">
        <v>2.99</v>
      </c>
      <c r="D16" s="40">
        <v>0.97</v>
      </c>
      <c r="E16" s="40">
        <v>0</v>
      </c>
      <c r="F16" s="42">
        <v>8.44</v>
      </c>
      <c r="G16" s="9"/>
      <c r="H16" s="41">
        <v>1993</v>
      </c>
      <c r="I16" s="40">
        <v>0</v>
      </c>
      <c r="J16" s="40">
        <v>0.84</v>
      </c>
      <c r="K16" s="40">
        <v>2.9</v>
      </c>
      <c r="L16" s="40">
        <v>0</v>
      </c>
      <c r="M16" s="42">
        <v>1.91</v>
      </c>
      <c r="N16" s="9"/>
      <c r="O16" s="41">
        <v>1993</v>
      </c>
      <c r="P16" s="40">
        <v>0.33</v>
      </c>
      <c r="Q16" s="40">
        <v>4.6500000000000004</v>
      </c>
      <c r="R16" s="40">
        <v>1.32</v>
      </c>
      <c r="S16" s="40">
        <v>0.12</v>
      </c>
      <c r="T16" s="42">
        <v>11.5</v>
      </c>
      <c r="U16" s="9"/>
      <c r="V16" s="41">
        <v>1993</v>
      </c>
      <c r="W16" s="40">
        <v>8.41</v>
      </c>
      <c r="X16" s="40">
        <v>16.100000000000001</v>
      </c>
      <c r="Y16" s="40">
        <v>12.65</v>
      </c>
      <c r="Z16" s="40">
        <v>6.12</v>
      </c>
      <c r="AA16" s="42">
        <v>19.809999999999999</v>
      </c>
      <c r="AB16" s="9"/>
      <c r="AC16" s="41">
        <v>1993</v>
      </c>
      <c r="AD16" s="40">
        <v>18.829999999999998</v>
      </c>
      <c r="AE16" s="40">
        <v>21.9</v>
      </c>
      <c r="AF16" s="40">
        <v>20.48</v>
      </c>
      <c r="AG16" s="40">
        <v>18.420000000000002</v>
      </c>
      <c r="AH16" s="42">
        <v>23.95</v>
      </c>
      <c r="AI16" s="9"/>
      <c r="AJ16" s="41">
        <v>1993</v>
      </c>
      <c r="AK16" s="40">
        <v>0.02</v>
      </c>
      <c r="AL16" s="40">
        <v>1.29</v>
      </c>
      <c r="AM16" s="40">
        <v>0.19</v>
      </c>
      <c r="AN16" s="40">
        <v>0</v>
      </c>
      <c r="AO16" s="42">
        <v>17.02</v>
      </c>
      <c r="AP16" s="9"/>
      <c r="AQ16" s="41">
        <v>1993</v>
      </c>
      <c r="AR16" s="40">
        <v>22.2</v>
      </c>
      <c r="AS16" s="40">
        <v>23.88</v>
      </c>
      <c r="AT16" s="40">
        <v>23.35</v>
      </c>
      <c r="AU16" s="40">
        <v>22.1</v>
      </c>
      <c r="AV16" s="42">
        <v>24</v>
      </c>
    </row>
    <row r="17" spans="1:48" x14ac:dyDescent="0.25">
      <c r="A17" s="41">
        <v>1994</v>
      </c>
      <c r="B17" s="40">
        <v>0.09</v>
      </c>
      <c r="C17" s="40">
        <v>3.12</v>
      </c>
      <c r="D17" s="40">
        <v>0.7</v>
      </c>
      <c r="E17" s="40">
        <v>7.0000000000000007E-2</v>
      </c>
      <c r="F17" s="42">
        <v>9.76</v>
      </c>
      <c r="G17" s="9"/>
      <c r="H17" s="41">
        <v>1994</v>
      </c>
      <c r="I17" s="40">
        <v>0</v>
      </c>
      <c r="J17" s="40">
        <v>1.1599999999999999</v>
      </c>
      <c r="K17" s="40">
        <v>2.25</v>
      </c>
      <c r="L17" s="40">
        <v>0</v>
      </c>
      <c r="M17" s="42">
        <v>2.97</v>
      </c>
      <c r="N17" s="9"/>
      <c r="O17" s="41">
        <v>1994</v>
      </c>
      <c r="P17" s="40">
        <v>0.33</v>
      </c>
      <c r="Q17" s="40">
        <v>5.5</v>
      </c>
      <c r="R17" s="40">
        <v>1.97</v>
      </c>
      <c r="S17" s="40">
        <v>0.12</v>
      </c>
      <c r="T17" s="42">
        <v>13.4</v>
      </c>
      <c r="U17" s="9"/>
      <c r="V17" s="41">
        <v>1994</v>
      </c>
      <c r="W17" s="40">
        <v>8.65</v>
      </c>
      <c r="X17" s="40">
        <v>17.39</v>
      </c>
      <c r="Y17" s="40">
        <v>13.37</v>
      </c>
      <c r="Z17" s="40">
        <v>6.49</v>
      </c>
      <c r="AA17" s="42">
        <v>20.66</v>
      </c>
      <c r="AB17" s="9"/>
      <c r="AC17" s="41">
        <v>1994</v>
      </c>
      <c r="AD17" s="40">
        <v>18.14</v>
      </c>
      <c r="AE17" s="40">
        <v>21.83</v>
      </c>
      <c r="AF17" s="40">
        <v>20.100000000000001</v>
      </c>
      <c r="AG17" s="40">
        <v>17.329999999999998</v>
      </c>
      <c r="AH17" s="42">
        <v>23.93</v>
      </c>
      <c r="AI17" s="9"/>
      <c r="AJ17" s="41">
        <v>1994</v>
      </c>
      <c r="AK17" s="40">
        <v>0.14000000000000001</v>
      </c>
      <c r="AL17" s="40">
        <v>1.62</v>
      </c>
      <c r="AM17" s="40">
        <v>0.43</v>
      </c>
      <c r="AN17" s="40">
        <v>0.12</v>
      </c>
      <c r="AO17" s="42">
        <v>18.920000000000002</v>
      </c>
      <c r="AP17" s="9"/>
      <c r="AQ17" s="41">
        <v>1994</v>
      </c>
      <c r="AR17" s="40">
        <v>22.51</v>
      </c>
      <c r="AS17" s="40">
        <v>23.97</v>
      </c>
      <c r="AT17" s="40">
        <v>23.66</v>
      </c>
      <c r="AU17" s="40">
        <v>22.22</v>
      </c>
      <c r="AV17" s="42">
        <v>24</v>
      </c>
    </row>
    <row r="18" spans="1:48" x14ac:dyDescent="0.25">
      <c r="A18" s="41">
        <v>1995</v>
      </c>
      <c r="B18" s="40">
        <v>0.12</v>
      </c>
      <c r="C18" s="40">
        <v>3.65</v>
      </c>
      <c r="D18" s="40">
        <v>1.44</v>
      </c>
      <c r="E18" s="40">
        <v>0.01</v>
      </c>
      <c r="F18" s="42">
        <v>10.8</v>
      </c>
      <c r="G18" s="9"/>
      <c r="H18" s="41">
        <v>1995</v>
      </c>
      <c r="I18" s="40">
        <v>0</v>
      </c>
      <c r="J18" s="40">
        <v>0.77</v>
      </c>
      <c r="K18" s="40">
        <v>1.99</v>
      </c>
      <c r="L18" s="40">
        <v>0</v>
      </c>
      <c r="M18" s="42">
        <v>2.59</v>
      </c>
      <c r="N18" s="9"/>
      <c r="O18" s="41">
        <v>1995</v>
      </c>
      <c r="P18" s="40">
        <v>7.0000000000000007E-2</v>
      </c>
      <c r="Q18" s="40">
        <v>4.29</v>
      </c>
      <c r="R18" s="40">
        <v>1.24</v>
      </c>
      <c r="S18" s="40">
        <v>0</v>
      </c>
      <c r="T18" s="42">
        <v>13.24</v>
      </c>
      <c r="U18" s="9"/>
      <c r="V18" s="41">
        <v>1995</v>
      </c>
      <c r="W18" s="40">
        <v>9.35</v>
      </c>
      <c r="X18" s="40">
        <v>17.54</v>
      </c>
      <c r="Y18" s="40">
        <v>13.86</v>
      </c>
      <c r="Z18" s="40">
        <v>7.06</v>
      </c>
      <c r="AA18" s="42">
        <v>21.35</v>
      </c>
      <c r="AB18" s="9"/>
      <c r="AC18" s="41">
        <v>1995</v>
      </c>
      <c r="AD18" s="40">
        <v>17.55</v>
      </c>
      <c r="AE18" s="40">
        <v>21.16</v>
      </c>
      <c r="AF18" s="40">
        <v>19.37</v>
      </c>
      <c r="AG18" s="40">
        <v>16.97</v>
      </c>
      <c r="AH18" s="42">
        <v>23.98</v>
      </c>
      <c r="AI18" s="9"/>
      <c r="AJ18" s="41">
        <v>1995</v>
      </c>
      <c r="AK18" s="40">
        <v>0.05</v>
      </c>
      <c r="AL18" s="40">
        <v>2.02</v>
      </c>
      <c r="AM18" s="40">
        <v>0.35</v>
      </c>
      <c r="AN18" s="40">
        <v>0.01</v>
      </c>
      <c r="AO18" s="42">
        <v>19.440000000000001</v>
      </c>
      <c r="AP18" s="9"/>
      <c r="AQ18" s="41">
        <v>1995</v>
      </c>
      <c r="AR18" s="40">
        <v>22.21</v>
      </c>
      <c r="AS18" s="40">
        <v>23.82</v>
      </c>
      <c r="AT18" s="40">
        <v>23.71</v>
      </c>
      <c r="AU18" s="40">
        <v>22.11</v>
      </c>
      <c r="AV18" s="42">
        <v>24</v>
      </c>
    </row>
    <row r="19" spans="1:48" x14ac:dyDescent="0.25">
      <c r="A19" s="41">
        <v>1996</v>
      </c>
      <c r="B19" s="40">
        <v>0.27</v>
      </c>
      <c r="C19" s="40">
        <v>4.6399999999999997</v>
      </c>
      <c r="D19" s="40">
        <v>1.77</v>
      </c>
      <c r="E19" s="40">
        <v>0.04</v>
      </c>
      <c r="F19" s="42">
        <v>11.01</v>
      </c>
      <c r="G19" s="9"/>
      <c r="H19" s="41">
        <v>1996</v>
      </c>
      <c r="I19" s="40">
        <v>0</v>
      </c>
      <c r="J19" s="40">
        <v>1.33</v>
      </c>
      <c r="K19" s="40">
        <v>2.67</v>
      </c>
      <c r="L19" s="40">
        <v>0</v>
      </c>
      <c r="M19" s="42">
        <v>2.97</v>
      </c>
      <c r="N19" s="9"/>
      <c r="O19" s="41">
        <v>1996</v>
      </c>
      <c r="P19" s="40">
        <v>0.38</v>
      </c>
      <c r="Q19" s="40">
        <v>3.8</v>
      </c>
      <c r="R19" s="40">
        <v>1.36</v>
      </c>
      <c r="S19" s="40">
        <v>0.09</v>
      </c>
      <c r="T19" s="42">
        <v>11.59</v>
      </c>
      <c r="U19" s="9"/>
      <c r="V19" s="41">
        <v>1996</v>
      </c>
      <c r="W19" s="40">
        <v>10.09</v>
      </c>
      <c r="X19" s="40">
        <v>18.96</v>
      </c>
      <c r="Y19" s="40">
        <v>14.8</v>
      </c>
      <c r="Z19" s="40">
        <v>7.55</v>
      </c>
      <c r="AA19" s="42">
        <v>21.46</v>
      </c>
      <c r="AB19" s="9"/>
      <c r="AC19" s="41">
        <v>1996</v>
      </c>
      <c r="AD19" s="40">
        <v>20.329999999999998</v>
      </c>
      <c r="AE19" s="40">
        <v>22.71</v>
      </c>
      <c r="AF19" s="40">
        <v>21.76</v>
      </c>
      <c r="AG19" s="40">
        <v>19.579999999999998</v>
      </c>
      <c r="AH19" s="42">
        <v>24</v>
      </c>
      <c r="AI19" s="9"/>
      <c r="AJ19" s="41">
        <v>1996</v>
      </c>
      <c r="AK19" s="40">
        <v>0.02</v>
      </c>
      <c r="AL19" s="40">
        <v>2.2000000000000002</v>
      </c>
      <c r="AM19" s="40">
        <v>0.44</v>
      </c>
      <c r="AN19" s="40">
        <v>0.01</v>
      </c>
      <c r="AO19" s="42">
        <v>18.55</v>
      </c>
      <c r="AP19" s="9"/>
      <c r="AQ19" s="41">
        <v>1996</v>
      </c>
      <c r="AR19" s="40">
        <v>22.48</v>
      </c>
      <c r="AS19" s="40">
        <v>23.52</v>
      </c>
      <c r="AT19" s="40">
        <v>23.46</v>
      </c>
      <c r="AU19" s="40">
        <v>22.5</v>
      </c>
      <c r="AV19" s="42">
        <v>24</v>
      </c>
    </row>
    <row r="20" spans="1:48" x14ac:dyDescent="0.25">
      <c r="A20" s="41">
        <v>1997</v>
      </c>
      <c r="B20" s="40">
        <v>0</v>
      </c>
      <c r="C20" s="40">
        <v>2.71</v>
      </c>
      <c r="D20" s="40">
        <v>0.54</v>
      </c>
      <c r="E20" s="40">
        <v>0</v>
      </c>
      <c r="F20" s="42">
        <v>8.9499999999999993</v>
      </c>
      <c r="G20" s="9"/>
      <c r="H20" s="41">
        <v>1997</v>
      </c>
      <c r="I20" s="40">
        <v>0</v>
      </c>
      <c r="J20" s="40">
        <v>0.44</v>
      </c>
      <c r="K20" s="40">
        <v>2.99</v>
      </c>
      <c r="L20" s="40">
        <v>0</v>
      </c>
      <c r="M20" s="42">
        <v>1.63</v>
      </c>
      <c r="N20" s="9"/>
      <c r="O20" s="41">
        <v>1997</v>
      </c>
      <c r="P20" s="40">
        <v>0.28999999999999998</v>
      </c>
      <c r="Q20" s="40">
        <v>4.26</v>
      </c>
      <c r="R20" s="40">
        <v>1.45</v>
      </c>
      <c r="S20" s="40">
        <v>7.0000000000000007E-2</v>
      </c>
      <c r="T20" s="42">
        <v>11.42</v>
      </c>
      <c r="U20" s="9"/>
      <c r="V20" s="41">
        <v>1997</v>
      </c>
      <c r="W20" s="40">
        <v>8.41</v>
      </c>
      <c r="X20" s="40">
        <v>17.48</v>
      </c>
      <c r="Y20" s="40">
        <v>13.16</v>
      </c>
      <c r="Z20" s="40">
        <v>5.8</v>
      </c>
      <c r="AA20" s="42">
        <v>20.46</v>
      </c>
      <c r="AB20" s="9"/>
      <c r="AC20" s="41">
        <v>1997</v>
      </c>
      <c r="AD20" s="40">
        <v>19.21</v>
      </c>
      <c r="AE20" s="40">
        <v>21.79</v>
      </c>
      <c r="AF20" s="40">
        <v>20.309999999999999</v>
      </c>
      <c r="AG20" s="40">
        <v>18.98</v>
      </c>
      <c r="AH20" s="42">
        <v>24</v>
      </c>
      <c r="AI20" s="9"/>
      <c r="AJ20" s="41">
        <v>1997</v>
      </c>
      <c r="AK20" s="40">
        <v>0</v>
      </c>
      <c r="AL20" s="40">
        <v>0.65</v>
      </c>
      <c r="AM20" s="40">
        <v>0.03</v>
      </c>
      <c r="AN20" s="40">
        <v>0</v>
      </c>
      <c r="AO20" s="42">
        <v>18.37</v>
      </c>
      <c r="AP20" s="9"/>
      <c r="AQ20" s="41">
        <v>1997</v>
      </c>
      <c r="AR20" s="40">
        <v>22.04</v>
      </c>
      <c r="AS20" s="40">
        <v>23.39</v>
      </c>
      <c r="AT20" s="40">
        <v>22.64</v>
      </c>
      <c r="AU20" s="40">
        <v>22.14</v>
      </c>
      <c r="AV20" s="42">
        <v>24</v>
      </c>
    </row>
    <row r="21" spans="1:48" x14ac:dyDescent="0.25">
      <c r="A21" s="41">
        <v>1998</v>
      </c>
      <c r="B21" s="40">
        <v>0.65</v>
      </c>
      <c r="C21" s="40">
        <v>5.19</v>
      </c>
      <c r="D21" s="40">
        <v>2.5299999999999998</v>
      </c>
      <c r="E21" s="40">
        <v>0.28999999999999998</v>
      </c>
      <c r="F21" s="42">
        <v>11.28</v>
      </c>
      <c r="G21" s="9"/>
      <c r="H21" s="41">
        <v>1998</v>
      </c>
      <c r="I21" s="40">
        <v>0</v>
      </c>
      <c r="J21" s="40">
        <v>1.63</v>
      </c>
      <c r="K21" s="40">
        <v>1.27</v>
      </c>
      <c r="L21" s="40">
        <v>0</v>
      </c>
      <c r="M21" s="42">
        <v>3.95</v>
      </c>
      <c r="N21" s="9"/>
      <c r="O21" s="41">
        <v>1998</v>
      </c>
      <c r="P21" s="40">
        <v>0.85</v>
      </c>
      <c r="Q21" s="40">
        <v>5.03</v>
      </c>
      <c r="R21" s="40">
        <v>2.36</v>
      </c>
      <c r="S21" s="40">
        <v>0.47</v>
      </c>
      <c r="T21" s="42">
        <v>13.47</v>
      </c>
      <c r="U21" s="9"/>
      <c r="V21" s="41">
        <v>1998</v>
      </c>
      <c r="W21" s="40">
        <v>10.42</v>
      </c>
      <c r="X21" s="40">
        <v>19.079999999999998</v>
      </c>
      <c r="Y21" s="40">
        <v>15.5</v>
      </c>
      <c r="Z21" s="40">
        <v>8.1199999999999992</v>
      </c>
      <c r="AA21" s="42">
        <v>21.42</v>
      </c>
      <c r="AB21" s="9"/>
      <c r="AC21" s="41">
        <v>1998</v>
      </c>
      <c r="AD21" s="40">
        <v>20.61</v>
      </c>
      <c r="AE21" s="40">
        <v>22.53</v>
      </c>
      <c r="AF21" s="40">
        <v>21.59</v>
      </c>
      <c r="AG21" s="40">
        <v>20.16</v>
      </c>
      <c r="AH21" s="42">
        <v>24</v>
      </c>
      <c r="AI21" s="9"/>
      <c r="AJ21" s="41">
        <v>1998</v>
      </c>
      <c r="AK21" s="40">
        <v>0.83</v>
      </c>
      <c r="AL21" s="40">
        <v>4.59</v>
      </c>
      <c r="AM21" s="40">
        <v>1.95</v>
      </c>
      <c r="AN21" s="40">
        <v>0.8</v>
      </c>
      <c r="AO21" s="42">
        <v>18.84</v>
      </c>
      <c r="AP21" s="9"/>
      <c r="AQ21" s="41">
        <v>1998</v>
      </c>
      <c r="AR21" s="40">
        <v>22.97</v>
      </c>
      <c r="AS21" s="40">
        <v>23.73</v>
      </c>
      <c r="AT21" s="40">
        <v>23.67</v>
      </c>
      <c r="AU21" s="40">
        <v>23.02</v>
      </c>
      <c r="AV21" s="42">
        <v>24</v>
      </c>
    </row>
    <row r="22" spans="1:48" x14ac:dyDescent="0.25">
      <c r="A22" s="41">
        <v>1999</v>
      </c>
      <c r="B22" s="40">
        <v>0.26</v>
      </c>
      <c r="C22" s="40">
        <v>4.09</v>
      </c>
      <c r="D22" s="40">
        <v>1.33</v>
      </c>
      <c r="E22" s="40">
        <v>0.05</v>
      </c>
      <c r="F22" s="42">
        <v>11.5</v>
      </c>
      <c r="G22" s="9"/>
      <c r="H22" s="41">
        <v>1999</v>
      </c>
      <c r="I22" s="40">
        <v>0</v>
      </c>
      <c r="J22" s="40">
        <v>1.29</v>
      </c>
      <c r="K22" s="40">
        <v>2.2999999999999998</v>
      </c>
      <c r="L22" s="40">
        <v>0</v>
      </c>
      <c r="M22" s="42">
        <v>3.4</v>
      </c>
      <c r="N22" s="9"/>
      <c r="O22" s="41">
        <v>1999</v>
      </c>
      <c r="P22" s="40">
        <v>0.82</v>
      </c>
      <c r="Q22" s="40">
        <v>5.99</v>
      </c>
      <c r="R22" s="40">
        <v>2.2000000000000002</v>
      </c>
      <c r="S22" s="40">
        <v>0.51</v>
      </c>
      <c r="T22" s="42">
        <v>14.77</v>
      </c>
      <c r="U22" s="9"/>
      <c r="V22" s="41">
        <v>1999</v>
      </c>
      <c r="W22" s="40">
        <v>10.119999999999999</v>
      </c>
      <c r="X22" s="40">
        <v>19.2</v>
      </c>
      <c r="Y22" s="40">
        <v>15.44</v>
      </c>
      <c r="Z22" s="40">
        <v>7.61</v>
      </c>
      <c r="AA22" s="42">
        <v>20.93</v>
      </c>
      <c r="AB22" s="9"/>
      <c r="AC22" s="41">
        <v>1999</v>
      </c>
      <c r="AD22" s="40">
        <v>20.04</v>
      </c>
      <c r="AE22" s="40">
        <v>22.54</v>
      </c>
      <c r="AF22" s="40">
        <v>21.76</v>
      </c>
      <c r="AG22" s="40">
        <v>19.39</v>
      </c>
      <c r="AH22" s="42">
        <v>24</v>
      </c>
      <c r="AI22" s="9"/>
      <c r="AJ22" s="41">
        <v>1999</v>
      </c>
      <c r="AK22" s="40">
        <v>0.26</v>
      </c>
      <c r="AL22" s="40">
        <v>2.31</v>
      </c>
      <c r="AM22" s="40">
        <v>1.07</v>
      </c>
      <c r="AN22" s="40">
        <v>0.22</v>
      </c>
      <c r="AO22" s="42">
        <v>19.68</v>
      </c>
      <c r="AP22" s="9"/>
      <c r="AQ22" s="41">
        <v>1999</v>
      </c>
      <c r="AR22" s="40">
        <v>21.16</v>
      </c>
      <c r="AS22" s="40">
        <v>23.27</v>
      </c>
      <c r="AT22" s="40">
        <v>23.58</v>
      </c>
      <c r="AU22" s="40">
        <v>22.12</v>
      </c>
      <c r="AV22" s="42">
        <v>24</v>
      </c>
    </row>
    <row r="23" spans="1:48" x14ac:dyDescent="0.25">
      <c r="A23" s="41">
        <v>2000</v>
      </c>
      <c r="B23" s="40">
        <v>0.92</v>
      </c>
      <c r="C23" s="40">
        <v>4.75</v>
      </c>
      <c r="D23" s="40">
        <v>2.12</v>
      </c>
      <c r="E23" s="40">
        <v>0.43</v>
      </c>
      <c r="F23" s="42">
        <v>11.23</v>
      </c>
      <c r="G23" s="9"/>
      <c r="H23" s="41">
        <v>2000</v>
      </c>
      <c r="I23" s="40">
        <v>0.1</v>
      </c>
      <c r="J23" s="40">
        <v>1.71</v>
      </c>
      <c r="K23" s="40">
        <v>3.41</v>
      </c>
      <c r="L23" s="40">
        <v>0.06</v>
      </c>
      <c r="M23" s="42">
        <v>3.63</v>
      </c>
      <c r="N23" s="9"/>
      <c r="O23" s="41">
        <v>2000</v>
      </c>
      <c r="P23" s="40">
        <v>0.63</v>
      </c>
      <c r="Q23" s="40">
        <v>4.58</v>
      </c>
      <c r="R23" s="40">
        <v>1.97</v>
      </c>
      <c r="S23" s="40">
        <v>0.43</v>
      </c>
      <c r="T23" s="42">
        <v>10.79</v>
      </c>
      <c r="U23" s="9"/>
      <c r="V23" s="41">
        <v>2000</v>
      </c>
      <c r="W23" s="40">
        <v>9.39</v>
      </c>
      <c r="X23" s="40">
        <v>18.690000000000001</v>
      </c>
      <c r="Y23" s="40">
        <v>15.03</v>
      </c>
      <c r="Z23" s="40">
        <v>6.74</v>
      </c>
      <c r="AA23" s="42">
        <v>20.46</v>
      </c>
      <c r="AB23" s="9"/>
      <c r="AC23" s="41">
        <v>2000</v>
      </c>
      <c r="AD23" s="40">
        <v>19.14</v>
      </c>
      <c r="AE23" s="40">
        <v>22.48</v>
      </c>
      <c r="AF23" s="40">
        <v>21.01</v>
      </c>
      <c r="AG23" s="40">
        <v>18.399999999999999</v>
      </c>
      <c r="AH23" s="42">
        <v>23.96</v>
      </c>
      <c r="AI23" s="9"/>
      <c r="AJ23" s="41">
        <v>2000</v>
      </c>
      <c r="AK23" s="40">
        <v>0.71</v>
      </c>
      <c r="AL23" s="40">
        <v>3.76</v>
      </c>
      <c r="AM23" s="40">
        <v>1.63</v>
      </c>
      <c r="AN23" s="40">
        <v>0.6</v>
      </c>
      <c r="AO23" s="42">
        <v>18.68</v>
      </c>
      <c r="AP23" s="9"/>
      <c r="AQ23" s="41">
        <v>2000</v>
      </c>
      <c r="AR23" s="40">
        <v>23.16</v>
      </c>
      <c r="AS23" s="40">
        <v>23.91</v>
      </c>
      <c r="AT23" s="40">
        <v>23.93</v>
      </c>
      <c r="AU23" s="40">
        <v>23.34</v>
      </c>
      <c r="AV23" s="42">
        <v>24</v>
      </c>
    </row>
    <row r="24" spans="1:48" x14ac:dyDescent="0.25">
      <c r="A24" s="41">
        <v>2001</v>
      </c>
      <c r="B24" s="40">
        <v>0.47</v>
      </c>
      <c r="C24" s="40">
        <v>4.5599999999999996</v>
      </c>
      <c r="D24" s="40">
        <v>1.99</v>
      </c>
      <c r="E24" s="40">
        <v>0.18</v>
      </c>
      <c r="F24" s="42">
        <v>11.27</v>
      </c>
      <c r="G24" s="9"/>
      <c r="H24" s="41">
        <v>2001</v>
      </c>
      <c r="I24" s="40">
        <v>0.03</v>
      </c>
      <c r="J24" s="40">
        <v>1.8</v>
      </c>
      <c r="K24" s="40">
        <v>3.12</v>
      </c>
      <c r="L24" s="40">
        <v>0</v>
      </c>
      <c r="M24" s="42">
        <v>4.8600000000000003</v>
      </c>
      <c r="N24" s="9"/>
      <c r="O24" s="41">
        <v>2001</v>
      </c>
      <c r="P24" s="40">
        <v>0.8</v>
      </c>
      <c r="Q24" s="40">
        <v>5.79</v>
      </c>
      <c r="R24" s="40">
        <v>2.2400000000000002</v>
      </c>
      <c r="S24" s="40">
        <v>0.16</v>
      </c>
      <c r="T24" s="42">
        <v>13.02</v>
      </c>
      <c r="U24" s="9"/>
      <c r="V24" s="41">
        <v>2001</v>
      </c>
      <c r="W24" s="40">
        <v>9.7100000000000009</v>
      </c>
      <c r="X24" s="40">
        <v>18.46</v>
      </c>
      <c r="Y24" s="40">
        <v>14.67</v>
      </c>
      <c r="Z24" s="40">
        <v>7.16</v>
      </c>
      <c r="AA24" s="42">
        <v>20.94</v>
      </c>
      <c r="AB24" s="9"/>
      <c r="AC24" s="41">
        <v>2001</v>
      </c>
      <c r="AD24" s="40">
        <v>19.989999999999998</v>
      </c>
      <c r="AE24" s="40">
        <v>22.63</v>
      </c>
      <c r="AF24" s="40">
        <v>21.42</v>
      </c>
      <c r="AG24" s="40">
        <v>19.309999999999999</v>
      </c>
      <c r="AH24" s="42">
        <v>23.99</v>
      </c>
      <c r="AI24" s="9"/>
      <c r="AJ24" s="41">
        <v>2001</v>
      </c>
      <c r="AK24" s="40">
        <v>0.28000000000000003</v>
      </c>
      <c r="AL24" s="40">
        <v>2.91</v>
      </c>
      <c r="AM24" s="40">
        <v>1.05</v>
      </c>
      <c r="AN24" s="40">
        <v>0.22</v>
      </c>
      <c r="AO24" s="42">
        <v>19.25</v>
      </c>
      <c r="AP24" s="9"/>
      <c r="AQ24" s="41">
        <v>2001</v>
      </c>
      <c r="AR24" s="40">
        <v>22.87</v>
      </c>
      <c r="AS24" s="40">
        <v>23.48</v>
      </c>
      <c r="AT24" s="40">
        <v>23.71</v>
      </c>
      <c r="AU24" s="40">
        <v>23.22</v>
      </c>
      <c r="AV24" s="42">
        <v>24</v>
      </c>
    </row>
    <row r="25" spans="1:48" x14ac:dyDescent="0.25">
      <c r="A25" s="41">
        <v>2002</v>
      </c>
      <c r="B25" s="40">
        <v>0.49</v>
      </c>
      <c r="C25" s="40">
        <v>4.03</v>
      </c>
      <c r="D25" s="40">
        <v>1.44</v>
      </c>
      <c r="E25" s="40">
        <v>0.18</v>
      </c>
      <c r="F25" s="42">
        <v>10.220000000000001</v>
      </c>
      <c r="G25" s="9"/>
      <c r="H25" s="41">
        <v>2002</v>
      </c>
      <c r="I25" s="40">
        <v>0</v>
      </c>
      <c r="J25" s="40">
        <v>1.1000000000000001</v>
      </c>
      <c r="K25" s="40">
        <v>2.63</v>
      </c>
      <c r="L25" s="40">
        <v>0</v>
      </c>
      <c r="M25" s="42">
        <v>3.06</v>
      </c>
      <c r="N25" s="9"/>
      <c r="O25" s="41">
        <v>2002</v>
      </c>
      <c r="P25" s="40">
        <v>0.49</v>
      </c>
      <c r="Q25" s="40">
        <v>4.0999999999999996</v>
      </c>
      <c r="R25" s="40">
        <v>1.71</v>
      </c>
      <c r="S25" s="40">
        <v>0.16</v>
      </c>
      <c r="T25" s="42">
        <v>12.52</v>
      </c>
      <c r="U25" s="9"/>
      <c r="V25" s="41">
        <v>2002</v>
      </c>
      <c r="W25" s="40">
        <v>8.9700000000000006</v>
      </c>
      <c r="X25" s="40">
        <v>18.14</v>
      </c>
      <c r="Y25" s="40">
        <v>14.06</v>
      </c>
      <c r="Z25" s="40">
        <v>6.54</v>
      </c>
      <c r="AA25" s="42">
        <v>20.73</v>
      </c>
      <c r="AB25" s="9"/>
      <c r="AC25" s="41">
        <v>2002</v>
      </c>
      <c r="AD25" s="40">
        <v>20.63</v>
      </c>
      <c r="AE25" s="40">
        <v>22.78</v>
      </c>
      <c r="AF25" s="40">
        <v>21.88</v>
      </c>
      <c r="AG25" s="40">
        <v>20.27</v>
      </c>
      <c r="AH25" s="42">
        <v>23.91</v>
      </c>
      <c r="AI25" s="9"/>
      <c r="AJ25" s="41">
        <v>2002</v>
      </c>
      <c r="AK25" s="40">
        <v>0.62</v>
      </c>
      <c r="AL25" s="40">
        <v>3.22</v>
      </c>
      <c r="AM25" s="40">
        <v>1.43</v>
      </c>
      <c r="AN25" s="40">
        <v>0.41</v>
      </c>
      <c r="AO25" s="42">
        <v>18.12</v>
      </c>
      <c r="AP25" s="9"/>
      <c r="AQ25" s="41">
        <v>2002</v>
      </c>
      <c r="AR25" s="40">
        <v>23.14</v>
      </c>
      <c r="AS25" s="40">
        <v>23.76</v>
      </c>
      <c r="AT25" s="40">
        <v>23.85</v>
      </c>
      <c r="AU25" s="40">
        <v>23.18</v>
      </c>
      <c r="AV25" s="42">
        <v>24</v>
      </c>
    </row>
    <row r="26" spans="1:48" x14ac:dyDescent="0.25">
      <c r="A26" s="41">
        <v>2003</v>
      </c>
      <c r="B26" s="40">
        <v>0.03</v>
      </c>
      <c r="C26" s="40">
        <v>4.03</v>
      </c>
      <c r="D26" s="40">
        <v>1.1000000000000001</v>
      </c>
      <c r="E26" s="40">
        <v>0</v>
      </c>
      <c r="F26" s="42">
        <v>10.43</v>
      </c>
      <c r="G26" s="9"/>
      <c r="H26" s="41">
        <v>2003</v>
      </c>
      <c r="I26" s="40">
        <v>0</v>
      </c>
      <c r="J26" s="40">
        <v>1.06</v>
      </c>
      <c r="K26" s="40">
        <v>2.0499999999999998</v>
      </c>
      <c r="L26" s="40">
        <v>0</v>
      </c>
      <c r="M26" s="42">
        <v>2.33</v>
      </c>
      <c r="N26" s="9"/>
      <c r="O26" s="41">
        <v>2003</v>
      </c>
      <c r="P26" s="40">
        <v>0.59</v>
      </c>
      <c r="Q26" s="40">
        <v>5.46</v>
      </c>
      <c r="R26" s="40">
        <v>2.2999999999999998</v>
      </c>
      <c r="S26" s="40">
        <v>0.15</v>
      </c>
      <c r="T26" s="42">
        <v>13.37</v>
      </c>
      <c r="U26" s="9"/>
      <c r="V26" s="41">
        <v>2003</v>
      </c>
      <c r="W26" s="40">
        <v>9.06</v>
      </c>
      <c r="X26" s="40">
        <v>18.12</v>
      </c>
      <c r="Y26" s="40">
        <v>13.81</v>
      </c>
      <c r="Z26" s="40">
        <v>6.3</v>
      </c>
      <c r="AA26" s="42">
        <v>20.29</v>
      </c>
      <c r="AB26" s="9"/>
      <c r="AC26" s="41">
        <v>2003</v>
      </c>
      <c r="AD26" s="40">
        <v>20.12</v>
      </c>
      <c r="AE26" s="40">
        <v>22.65</v>
      </c>
      <c r="AF26" s="40">
        <v>21.41</v>
      </c>
      <c r="AG26" s="40">
        <v>19.75</v>
      </c>
      <c r="AH26" s="42">
        <v>24</v>
      </c>
      <c r="AI26" s="9"/>
      <c r="AJ26" s="41">
        <v>2003</v>
      </c>
      <c r="AK26" s="40">
        <v>0</v>
      </c>
      <c r="AL26" s="40">
        <v>2.73</v>
      </c>
      <c r="AM26" s="40">
        <v>0.63</v>
      </c>
      <c r="AN26" s="40">
        <v>0</v>
      </c>
      <c r="AO26" s="42">
        <v>19.149999999999999</v>
      </c>
      <c r="AP26" s="9"/>
      <c r="AQ26" s="41">
        <v>2003</v>
      </c>
      <c r="AR26" s="40">
        <v>21.89</v>
      </c>
      <c r="AS26" s="40">
        <v>23.49</v>
      </c>
      <c r="AT26" s="40">
        <v>23.2</v>
      </c>
      <c r="AU26" s="40">
        <v>22.28</v>
      </c>
      <c r="AV26" s="42">
        <v>24</v>
      </c>
    </row>
    <row r="27" spans="1:48" x14ac:dyDescent="0.25">
      <c r="A27" s="41">
        <v>2004</v>
      </c>
      <c r="B27" s="40">
        <v>0.16</v>
      </c>
      <c r="C27" s="40">
        <v>3.83</v>
      </c>
      <c r="D27" s="40">
        <v>1.18</v>
      </c>
      <c r="E27" s="40">
        <v>0.05</v>
      </c>
      <c r="F27" s="42">
        <v>9.0500000000000007</v>
      </c>
      <c r="G27" s="9"/>
      <c r="H27" s="41">
        <v>2004</v>
      </c>
      <c r="I27" s="40">
        <v>0</v>
      </c>
      <c r="J27" s="40">
        <v>0.77</v>
      </c>
      <c r="K27" s="40">
        <v>2.68</v>
      </c>
      <c r="L27" s="40">
        <v>0</v>
      </c>
      <c r="M27" s="42">
        <v>1.83</v>
      </c>
      <c r="N27" s="9"/>
      <c r="O27" s="41">
        <v>2004</v>
      </c>
      <c r="P27" s="40">
        <v>0.31</v>
      </c>
      <c r="Q27" s="40">
        <v>4.2</v>
      </c>
      <c r="R27" s="40">
        <v>1.38</v>
      </c>
      <c r="S27" s="40">
        <v>7.0000000000000007E-2</v>
      </c>
      <c r="T27" s="42">
        <v>12.71</v>
      </c>
      <c r="U27" s="9"/>
      <c r="V27" s="41">
        <v>2004</v>
      </c>
      <c r="W27" s="40">
        <v>8.76</v>
      </c>
      <c r="X27" s="40">
        <v>16.940000000000001</v>
      </c>
      <c r="Y27" s="40">
        <v>13.23</v>
      </c>
      <c r="Z27" s="40">
        <v>6.8</v>
      </c>
      <c r="AA27" s="42">
        <v>19.93</v>
      </c>
      <c r="AB27" s="9"/>
      <c r="AC27" s="41">
        <v>2004</v>
      </c>
      <c r="AD27" s="40">
        <v>18.53</v>
      </c>
      <c r="AE27" s="40">
        <v>22.05</v>
      </c>
      <c r="AF27" s="40">
        <v>20.5</v>
      </c>
      <c r="AG27" s="40">
        <v>17.78</v>
      </c>
      <c r="AH27" s="42">
        <v>24</v>
      </c>
      <c r="AI27" s="9"/>
      <c r="AJ27" s="41">
        <v>2004</v>
      </c>
      <c r="AK27" s="40">
        <v>0.05</v>
      </c>
      <c r="AL27" s="40">
        <v>1.83</v>
      </c>
      <c r="AM27" s="40">
        <v>0.48</v>
      </c>
      <c r="AN27" s="40">
        <v>0.01</v>
      </c>
      <c r="AO27" s="42">
        <v>17.420000000000002</v>
      </c>
      <c r="AP27" s="9"/>
      <c r="AQ27" s="41">
        <v>2004</v>
      </c>
      <c r="AR27" s="40">
        <v>21.37</v>
      </c>
      <c r="AS27" s="40">
        <v>23.16</v>
      </c>
      <c r="AT27" s="40">
        <v>23.05</v>
      </c>
      <c r="AU27" s="40">
        <v>21.54</v>
      </c>
      <c r="AV27" s="42">
        <v>24</v>
      </c>
    </row>
    <row r="28" spans="1:48" x14ac:dyDescent="0.25">
      <c r="A28" s="41">
        <v>2005</v>
      </c>
      <c r="B28" s="40">
        <v>0.08</v>
      </c>
      <c r="C28" s="40">
        <v>3.51</v>
      </c>
      <c r="D28" s="40">
        <v>1.39</v>
      </c>
      <c r="E28" s="40">
        <v>0.01</v>
      </c>
      <c r="F28" s="42">
        <v>8.9700000000000006</v>
      </c>
      <c r="G28" s="9"/>
      <c r="H28" s="41">
        <v>2005</v>
      </c>
      <c r="I28" s="40">
        <v>0</v>
      </c>
      <c r="J28" s="40">
        <v>1.55</v>
      </c>
      <c r="K28" s="40">
        <v>2.68</v>
      </c>
      <c r="L28" s="40">
        <v>0</v>
      </c>
      <c r="M28" s="42">
        <v>3.3</v>
      </c>
      <c r="N28" s="9"/>
      <c r="O28" s="41">
        <v>2005</v>
      </c>
      <c r="P28" s="40">
        <v>0.38</v>
      </c>
      <c r="Q28" s="40">
        <v>4.5</v>
      </c>
      <c r="R28" s="40">
        <v>1.55</v>
      </c>
      <c r="S28" s="40">
        <v>0.13</v>
      </c>
      <c r="T28" s="42">
        <v>13.56</v>
      </c>
      <c r="U28" s="9"/>
      <c r="V28" s="41">
        <v>2005</v>
      </c>
      <c r="W28" s="40">
        <v>9.14</v>
      </c>
      <c r="X28" s="40">
        <v>17.75</v>
      </c>
      <c r="Y28" s="40">
        <v>14.05</v>
      </c>
      <c r="Z28" s="40">
        <v>6.59</v>
      </c>
      <c r="AA28" s="42">
        <v>20.22</v>
      </c>
      <c r="AB28" s="9"/>
      <c r="AC28" s="41">
        <v>2005</v>
      </c>
      <c r="AD28" s="40">
        <v>20.14</v>
      </c>
      <c r="AE28" s="40">
        <v>22.41</v>
      </c>
      <c r="AF28" s="40">
        <v>21.39</v>
      </c>
      <c r="AG28" s="40">
        <v>19.61</v>
      </c>
      <c r="AH28" s="42">
        <v>23.98</v>
      </c>
      <c r="AI28" s="9"/>
      <c r="AJ28" s="41">
        <v>2005</v>
      </c>
      <c r="AK28" s="40">
        <v>0.08</v>
      </c>
      <c r="AL28" s="40">
        <v>2.08</v>
      </c>
      <c r="AM28" s="40">
        <v>0.56000000000000005</v>
      </c>
      <c r="AN28" s="40">
        <v>0.05</v>
      </c>
      <c r="AO28" s="42">
        <v>17.48</v>
      </c>
      <c r="AP28" s="9"/>
      <c r="AQ28" s="41">
        <v>2005</v>
      </c>
      <c r="AR28" s="40">
        <v>22.23</v>
      </c>
      <c r="AS28" s="40">
        <v>23.39</v>
      </c>
      <c r="AT28" s="40">
        <v>23.08</v>
      </c>
      <c r="AU28" s="40">
        <v>22.31</v>
      </c>
      <c r="AV28" s="42">
        <v>24</v>
      </c>
    </row>
    <row r="29" spans="1:48" x14ac:dyDescent="0.25">
      <c r="A29" s="41">
        <v>2006</v>
      </c>
      <c r="B29" s="40">
        <v>0.11</v>
      </c>
      <c r="C29" s="40">
        <v>4.16</v>
      </c>
      <c r="D29" s="40">
        <v>1.24</v>
      </c>
      <c r="E29" s="40">
        <v>0</v>
      </c>
      <c r="F29" s="42">
        <v>9.65</v>
      </c>
      <c r="G29" s="9"/>
      <c r="H29" s="41">
        <v>2006</v>
      </c>
      <c r="I29" s="40">
        <v>0</v>
      </c>
      <c r="J29" s="40">
        <v>1.72</v>
      </c>
      <c r="K29" s="40">
        <v>2.74</v>
      </c>
      <c r="L29" s="40">
        <v>0</v>
      </c>
      <c r="M29" s="42">
        <v>3.41</v>
      </c>
      <c r="N29" s="9"/>
      <c r="O29" s="41">
        <v>2006</v>
      </c>
      <c r="P29" s="40">
        <v>0.45</v>
      </c>
      <c r="Q29" s="40">
        <v>4.7</v>
      </c>
      <c r="R29" s="40">
        <v>2.0299999999999998</v>
      </c>
      <c r="S29" s="40">
        <v>0.14000000000000001</v>
      </c>
      <c r="T29" s="42">
        <v>12.89</v>
      </c>
      <c r="U29" s="9"/>
      <c r="V29" s="41">
        <v>2006</v>
      </c>
      <c r="W29" s="40">
        <v>10.41</v>
      </c>
      <c r="X29" s="40">
        <v>19.12</v>
      </c>
      <c r="Y29" s="40">
        <v>15.37</v>
      </c>
      <c r="Z29" s="40">
        <v>7.91</v>
      </c>
      <c r="AA29" s="42">
        <v>21.33</v>
      </c>
      <c r="AB29" s="9"/>
      <c r="AC29" s="41">
        <v>2006</v>
      </c>
      <c r="AD29" s="40">
        <v>20.97</v>
      </c>
      <c r="AE29" s="40">
        <v>23.16</v>
      </c>
      <c r="AF29" s="40">
        <v>22.3</v>
      </c>
      <c r="AG29" s="40">
        <v>20.39</v>
      </c>
      <c r="AH29" s="42">
        <v>24</v>
      </c>
      <c r="AI29" s="9"/>
      <c r="AJ29" s="41">
        <v>2006</v>
      </c>
      <c r="AK29" s="40">
        <v>0.2</v>
      </c>
      <c r="AL29" s="40">
        <v>2.11</v>
      </c>
      <c r="AM29" s="40">
        <v>0.68</v>
      </c>
      <c r="AN29" s="40">
        <v>0.14000000000000001</v>
      </c>
      <c r="AO29" s="42">
        <v>18.649999999999999</v>
      </c>
      <c r="AP29" s="9"/>
      <c r="AQ29" s="41">
        <v>2006</v>
      </c>
      <c r="AR29" s="40">
        <v>23.94</v>
      </c>
      <c r="AS29" s="40">
        <v>24</v>
      </c>
      <c r="AT29" s="40">
        <v>24</v>
      </c>
      <c r="AU29" s="40">
        <v>23.89</v>
      </c>
      <c r="AV29" s="42">
        <v>24</v>
      </c>
    </row>
    <row r="30" spans="1:48" x14ac:dyDescent="0.25">
      <c r="A30" s="41">
        <v>2007</v>
      </c>
      <c r="B30" s="40">
        <v>0.31</v>
      </c>
      <c r="C30" s="40">
        <v>4.54</v>
      </c>
      <c r="D30" s="40">
        <v>1.66</v>
      </c>
      <c r="E30" s="40">
        <v>0.19</v>
      </c>
      <c r="F30" s="42">
        <v>11.03</v>
      </c>
      <c r="G30" s="9"/>
      <c r="H30" s="41">
        <v>2007</v>
      </c>
      <c r="I30" s="40">
        <v>0</v>
      </c>
      <c r="J30" s="40">
        <v>2.2799999999999998</v>
      </c>
      <c r="K30" s="40">
        <v>2.0299999999999998</v>
      </c>
      <c r="L30" s="40">
        <v>0</v>
      </c>
      <c r="M30" s="42">
        <v>3.8</v>
      </c>
      <c r="N30" s="9"/>
      <c r="O30" s="41">
        <v>2007</v>
      </c>
      <c r="P30" s="40">
        <v>1.1200000000000001</v>
      </c>
      <c r="Q30" s="40">
        <v>6.48</v>
      </c>
      <c r="R30" s="40">
        <v>3.3</v>
      </c>
      <c r="S30" s="40">
        <v>0.52</v>
      </c>
      <c r="T30" s="42">
        <v>13.64</v>
      </c>
      <c r="U30" s="9"/>
      <c r="V30" s="41">
        <v>2007</v>
      </c>
      <c r="W30" s="40">
        <v>10.71</v>
      </c>
      <c r="X30" s="40">
        <v>18.66</v>
      </c>
      <c r="Y30" s="40">
        <v>14.78</v>
      </c>
      <c r="Z30" s="40">
        <v>8.14</v>
      </c>
      <c r="AA30" s="42">
        <v>21.8</v>
      </c>
      <c r="AB30" s="9"/>
      <c r="AC30" s="41">
        <v>2007</v>
      </c>
      <c r="AD30" s="40">
        <v>21.95</v>
      </c>
      <c r="AE30" s="40">
        <v>23.4</v>
      </c>
      <c r="AF30" s="40">
        <v>22.73</v>
      </c>
      <c r="AG30" s="40">
        <v>21.61</v>
      </c>
      <c r="AH30" s="42">
        <v>23.99</v>
      </c>
      <c r="AI30" s="9"/>
      <c r="AJ30" s="41">
        <v>2007</v>
      </c>
      <c r="AK30" s="40">
        <v>0.65</v>
      </c>
      <c r="AL30" s="40">
        <v>3.53</v>
      </c>
      <c r="AM30" s="40">
        <v>1.56</v>
      </c>
      <c r="AN30" s="40">
        <v>0.69</v>
      </c>
      <c r="AO30" s="42">
        <v>18.64</v>
      </c>
      <c r="AP30" s="9"/>
      <c r="AQ30" s="41">
        <v>2007</v>
      </c>
      <c r="AR30" s="40">
        <v>23.45</v>
      </c>
      <c r="AS30" s="40">
        <v>23.88</v>
      </c>
      <c r="AT30" s="40">
        <v>23.99</v>
      </c>
      <c r="AU30" s="40">
        <v>23.27</v>
      </c>
      <c r="AV30" s="42">
        <v>24</v>
      </c>
    </row>
    <row r="31" spans="1:48" x14ac:dyDescent="0.25">
      <c r="A31" s="41">
        <v>2008</v>
      </c>
      <c r="B31" s="40">
        <v>0.53</v>
      </c>
      <c r="C31" s="40">
        <v>5.05</v>
      </c>
      <c r="D31" s="40">
        <v>2.2999999999999998</v>
      </c>
      <c r="E31" s="40">
        <v>0.25</v>
      </c>
      <c r="F31" s="42">
        <v>11.76</v>
      </c>
      <c r="G31" s="9"/>
      <c r="H31" s="41">
        <v>2008</v>
      </c>
      <c r="I31" s="40">
        <v>0</v>
      </c>
      <c r="J31" s="40">
        <v>1.53</v>
      </c>
      <c r="K31" s="40">
        <v>2.65</v>
      </c>
      <c r="L31" s="40">
        <v>0</v>
      </c>
      <c r="M31" s="42">
        <v>3.08</v>
      </c>
      <c r="N31" s="9"/>
      <c r="O31" s="41">
        <v>2008</v>
      </c>
      <c r="P31" s="40">
        <v>0.53</v>
      </c>
      <c r="Q31" s="40">
        <v>5.74</v>
      </c>
      <c r="R31" s="40">
        <v>2.48</v>
      </c>
      <c r="S31" s="40">
        <v>7.0000000000000007E-2</v>
      </c>
      <c r="T31" s="42">
        <v>13.36</v>
      </c>
      <c r="U31" s="9"/>
      <c r="V31" s="41">
        <v>2008</v>
      </c>
      <c r="W31" s="40">
        <v>9.7100000000000009</v>
      </c>
      <c r="X31" s="40">
        <v>18.149999999999999</v>
      </c>
      <c r="Y31" s="40">
        <v>14.51</v>
      </c>
      <c r="Z31" s="40">
        <v>7.36</v>
      </c>
      <c r="AA31" s="42">
        <v>20.57</v>
      </c>
      <c r="AB31" s="9"/>
      <c r="AC31" s="41">
        <v>2008</v>
      </c>
      <c r="AD31" s="40">
        <v>19.8</v>
      </c>
      <c r="AE31" s="40">
        <v>23.23</v>
      </c>
      <c r="AF31" s="40">
        <v>21.92</v>
      </c>
      <c r="AG31" s="40">
        <v>18.98</v>
      </c>
      <c r="AH31" s="42">
        <v>23.99</v>
      </c>
      <c r="AI31" s="9"/>
      <c r="AJ31" s="41">
        <v>2008</v>
      </c>
      <c r="AK31" s="40">
        <v>0.23</v>
      </c>
      <c r="AL31" s="40">
        <v>3.48</v>
      </c>
      <c r="AM31" s="40">
        <v>1.25</v>
      </c>
      <c r="AN31" s="40">
        <v>0.18</v>
      </c>
      <c r="AO31" s="42">
        <v>18.47</v>
      </c>
      <c r="AP31" s="9"/>
      <c r="AQ31" s="41">
        <v>2008</v>
      </c>
      <c r="AR31" s="40">
        <v>23.03</v>
      </c>
      <c r="AS31" s="40">
        <v>23.75</v>
      </c>
      <c r="AT31" s="40">
        <v>23.81</v>
      </c>
      <c r="AU31" s="40">
        <v>22.95</v>
      </c>
      <c r="AV31" s="42">
        <v>24</v>
      </c>
    </row>
    <row r="32" spans="1:48" x14ac:dyDescent="0.25">
      <c r="A32" s="41">
        <v>2009</v>
      </c>
      <c r="B32" s="40">
        <v>0.05</v>
      </c>
      <c r="C32" s="40">
        <v>4.0999999999999996</v>
      </c>
      <c r="D32" s="40">
        <v>1.35</v>
      </c>
      <c r="E32" s="40">
        <v>0</v>
      </c>
      <c r="F32" s="42">
        <v>10.5</v>
      </c>
      <c r="G32" s="9"/>
      <c r="H32" s="41">
        <v>2009</v>
      </c>
      <c r="I32" s="40">
        <v>0</v>
      </c>
      <c r="J32" s="40">
        <v>0.56000000000000005</v>
      </c>
      <c r="K32" s="40">
        <v>2.81</v>
      </c>
      <c r="L32" s="40">
        <v>0</v>
      </c>
      <c r="M32" s="42">
        <v>1.66</v>
      </c>
      <c r="N32" s="9"/>
      <c r="O32" s="41">
        <v>2009</v>
      </c>
      <c r="P32" s="40">
        <v>0.22</v>
      </c>
      <c r="Q32" s="40">
        <v>4.4400000000000004</v>
      </c>
      <c r="R32" s="40">
        <v>1.38</v>
      </c>
      <c r="S32" s="40">
        <v>0.08</v>
      </c>
      <c r="T32" s="42">
        <v>13.13</v>
      </c>
      <c r="U32" s="9"/>
      <c r="V32" s="41">
        <v>2009</v>
      </c>
      <c r="W32" s="40">
        <v>8.73</v>
      </c>
      <c r="X32" s="40">
        <v>17.39</v>
      </c>
      <c r="Y32" s="40">
        <v>13.21</v>
      </c>
      <c r="Z32" s="40">
        <v>6.5</v>
      </c>
      <c r="AA32" s="42">
        <v>20.03</v>
      </c>
      <c r="AB32" s="9"/>
      <c r="AC32" s="41">
        <v>2009</v>
      </c>
      <c r="AD32" s="40">
        <v>20.93</v>
      </c>
      <c r="AE32" s="40">
        <v>23.03</v>
      </c>
      <c r="AF32" s="40">
        <v>22.03</v>
      </c>
      <c r="AG32" s="40">
        <v>20.420000000000002</v>
      </c>
      <c r="AH32" s="42">
        <v>23.99</v>
      </c>
      <c r="AI32" s="9"/>
      <c r="AJ32" s="41">
        <v>2009</v>
      </c>
      <c r="AK32" s="40">
        <v>7.0000000000000007E-2</v>
      </c>
      <c r="AL32" s="40">
        <v>2.67</v>
      </c>
      <c r="AM32" s="40">
        <v>0.8</v>
      </c>
      <c r="AN32" s="40">
        <v>0.03</v>
      </c>
      <c r="AO32" s="42">
        <v>18.64</v>
      </c>
      <c r="AP32" s="9"/>
      <c r="AQ32" s="41">
        <v>2009</v>
      </c>
      <c r="AR32" s="40">
        <v>23.19</v>
      </c>
      <c r="AS32" s="40">
        <v>23.88</v>
      </c>
      <c r="AT32" s="40">
        <v>23.63</v>
      </c>
      <c r="AU32" s="40">
        <v>22.99</v>
      </c>
      <c r="AV32" s="42">
        <v>24</v>
      </c>
    </row>
    <row r="33" spans="1:48" x14ac:dyDescent="0.25">
      <c r="A33" s="41">
        <v>2010</v>
      </c>
      <c r="B33" s="40">
        <v>1.03</v>
      </c>
      <c r="C33" s="40">
        <v>6.06</v>
      </c>
      <c r="D33" s="40">
        <v>3.03</v>
      </c>
      <c r="E33" s="40">
        <v>0.69</v>
      </c>
      <c r="F33" s="42">
        <v>13.45</v>
      </c>
      <c r="G33" s="9"/>
      <c r="H33" s="41">
        <v>2010</v>
      </c>
      <c r="I33" s="40">
        <v>0</v>
      </c>
      <c r="J33" s="40">
        <v>2.29</v>
      </c>
      <c r="K33" s="40">
        <v>1.97</v>
      </c>
      <c r="L33" s="40">
        <v>0</v>
      </c>
      <c r="M33" s="42">
        <v>4.92</v>
      </c>
      <c r="N33" s="9"/>
      <c r="O33" s="41">
        <v>2010</v>
      </c>
      <c r="P33" s="40">
        <v>1.57</v>
      </c>
      <c r="Q33" s="40">
        <v>6.49</v>
      </c>
      <c r="R33" s="40">
        <v>3.14</v>
      </c>
      <c r="S33" s="40">
        <v>0.81</v>
      </c>
      <c r="T33" s="42">
        <v>14.99</v>
      </c>
      <c r="U33" s="9"/>
      <c r="V33" s="41">
        <v>2010</v>
      </c>
      <c r="W33" s="40">
        <v>11.69</v>
      </c>
      <c r="X33" s="40">
        <v>20.100000000000001</v>
      </c>
      <c r="Y33" s="40">
        <v>15.76</v>
      </c>
      <c r="Z33" s="40">
        <v>9.42</v>
      </c>
      <c r="AA33" s="42">
        <v>22.6</v>
      </c>
      <c r="AB33" s="9"/>
      <c r="AC33" s="41">
        <v>2010</v>
      </c>
      <c r="AD33" s="40">
        <v>20.66</v>
      </c>
      <c r="AE33" s="40">
        <v>22.98</v>
      </c>
      <c r="AF33" s="40">
        <v>22.02</v>
      </c>
      <c r="AG33" s="40">
        <v>19.75</v>
      </c>
      <c r="AH33" s="42">
        <v>23.97</v>
      </c>
      <c r="AI33" s="9"/>
      <c r="AJ33" s="41">
        <v>2010</v>
      </c>
      <c r="AK33" s="40">
        <v>1.28</v>
      </c>
      <c r="AL33" s="40">
        <v>4.9800000000000004</v>
      </c>
      <c r="AM33" s="40">
        <v>2.4700000000000002</v>
      </c>
      <c r="AN33" s="40">
        <v>1.27</v>
      </c>
      <c r="AO33" s="42">
        <v>19.52</v>
      </c>
      <c r="AP33" s="9"/>
      <c r="AQ33" s="41">
        <v>2010</v>
      </c>
      <c r="AR33" s="40">
        <v>22.92</v>
      </c>
      <c r="AS33" s="40">
        <v>23.82</v>
      </c>
      <c r="AT33" s="40">
        <v>23.73</v>
      </c>
      <c r="AU33" s="40">
        <v>22.8</v>
      </c>
      <c r="AV33" s="42">
        <v>24</v>
      </c>
    </row>
    <row r="34" spans="1:48" x14ac:dyDescent="0.25">
      <c r="A34" s="41">
        <v>2011</v>
      </c>
      <c r="B34" s="40">
        <v>0.31</v>
      </c>
      <c r="C34" s="40">
        <v>3.97</v>
      </c>
      <c r="D34" s="40">
        <v>1.38</v>
      </c>
      <c r="E34" s="40">
        <v>0.13</v>
      </c>
      <c r="F34" s="42">
        <v>10.48</v>
      </c>
      <c r="G34" s="9"/>
      <c r="H34" s="41">
        <v>2011</v>
      </c>
      <c r="I34" s="40">
        <v>0</v>
      </c>
      <c r="J34" s="40">
        <v>0.93</v>
      </c>
      <c r="K34" s="40">
        <v>2.44</v>
      </c>
      <c r="L34" s="40">
        <v>0</v>
      </c>
      <c r="M34" s="42">
        <v>2.29</v>
      </c>
      <c r="N34" s="9"/>
      <c r="O34" s="41">
        <v>2011</v>
      </c>
      <c r="P34" s="40">
        <v>0.28999999999999998</v>
      </c>
      <c r="Q34" s="40">
        <v>5.24</v>
      </c>
      <c r="R34" s="40">
        <v>1.95</v>
      </c>
      <c r="S34" s="40">
        <v>7.0000000000000007E-2</v>
      </c>
      <c r="T34" s="42">
        <v>13.53</v>
      </c>
      <c r="U34" s="9"/>
      <c r="V34" s="41">
        <v>2011</v>
      </c>
      <c r="W34" s="40">
        <v>10.210000000000001</v>
      </c>
      <c r="X34" s="40">
        <v>18.14</v>
      </c>
      <c r="Y34" s="40">
        <v>14.07</v>
      </c>
      <c r="Z34" s="40">
        <v>7.96</v>
      </c>
      <c r="AA34" s="42">
        <v>21.75</v>
      </c>
      <c r="AB34" s="9"/>
      <c r="AC34" s="41">
        <v>2011</v>
      </c>
      <c r="AD34" s="40">
        <v>21.68</v>
      </c>
      <c r="AE34" s="40">
        <v>23.1</v>
      </c>
      <c r="AF34" s="40">
        <v>22.47</v>
      </c>
      <c r="AG34" s="40">
        <v>21.3</v>
      </c>
      <c r="AH34" s="42">
        <v>24</v>
      </c>
      <c r="AI34" s="9"/>
      <c r="AJ34" s="41">
        <v>2011</v>
      </c>
      <c r="AK34" s="40">
        <v>0.08</v>
      </c>
      <c r="AL34" s="40">
        <v>2.37</v>
      </c>
      <c r="AM34" s="40">
        <v>0.75</v>
      </c>
      <c r="AN34" s="40">
        <v>0.08</v>
      </c>
      <c r="AO34" s="42">
        <v>18.84</v>
      </c>
      <c r="AP34" s="9"/>
      <c r="AQ34" s="41">
        <v>2011</v>
      </c>
      <c r="AR34" s="40">
        <v>23.24</v>
      </c>
      <c r="AS34" s="40">
        <v>23.89</v>
      </c>
      <c r="AT34" s="40">
        <v>23.69</v>
      </c>
      <c r="AU34" s="40">
        <v>23.35</v>
      </c>
      <c r="AV34" s="42">
        <v>24</v>
      </c>
    </row>
    <row r="35" spans="1:48" x14ac:dyDescent="0.25">
      <c r="A35" s="41">
        <v>2012</v>
      </c>
      <c r="B35" s="40">
        <v>1.03</v>
      </c>
      <c r="C35" s="40">
        <v>6.06</v>
      </c>
      <c r="D35" s="40">
        <v>3.03</v>
      </c>
      <c r="E35" s="40">
        <v>0.69</v>
      </c>
      <c r="F35" s="42">
        <v>13.45</v>
      </c>
      <c r="G35" s="9"/>
      <c r="H35" s="41">
        <v>2012</v>
      </c>
      <c r="I35" s="40">
        <v>0</v>
      </c>
      <c r="J35" s="40">
        <v>2.29</v>
      </c>
      <c r="K35" s="40">
        <v>1.97</v>
      </c>
      <c r="L35" s="40">
        <v>0</v>
      </c>
      <c r="M35" s="42">
        <v>4.92</v>
      </c>
      <c r="N35" s="9"/>
      <c r="O35" s="41">
        <v>2012</v>
      </c>
      <c r="P35" s="40">
        <v>1.57</v>
      </c>
      <c r="Q35" s="40">
        <v>6.49</v>
      </c>
      <c r="R35" s="40">
        <v>3.14</v>
      </c>
      <c r="S35" s="40">
        <v>0.81</v>
      </c>
      <c r="T35" s="42">
        <v>14.99</v>
      </c>
      <c r="U35" s="9"/>
      <c r="V35" s="41">
        <v>2012</v>
      </c>
      <c r="W35" s="40">
        <v>11.69</v>
      </c>
      <c r="X35" s="40">
        <v>20.100000000000001</v>
      </c>
      <c r="Y35" s="40">
        <v>15.76</v>
      </c>
      <c r="Z35" s="40">
        <v>9.42</v>
      </c>
      <c r="AA35" s="42">
        <v>22.6</v>
      </c>
      <c r="AB35" s="9"/>
      <c r="AC35" s="41">
        <v>2012</v>
      </c>
      <c r="AD35" s="40">
        <v>20.66</v>
      </c>
      <c r="AE35" s="40">
        <v>22.98</v>
      </c>
      <c r="AF35" s="40">
        <v>22.02</v>
      </c>
      <c r="AG35" s="40">
        <v>19.75</v>
      </c>
      <c r="AH35" s="42">
        <v>23.97</v>
      </c>
      <c r="AI35" s="9"/>
      <c r="AJ35" s="41">
        <v>2012</v>
      </c>
      <c r="AK35" s="40">
        <v>1.28</v>
      </c>
      <c r="AL35" s="40">
        <v>4.9800000000000004</v>
      </c>
      <c r="AM35" s="40">
        <v>2.4700000000000002</v>
      </c>
      <c r="AN35" s="40">
        <v>1.27</v>
      </c>
      <c r="AO35" s="42">
        <v>19.52</v>
      </c>
      <c r="AP35" s="9"/>
      <c r="AQ35" s="41">
        <v>2012</v>
      </c>
      <c r="AR35" s="40">
        <v>22.92</v>
      </c>
      <c r="AS35" s="40">
        <v>23.82</v>
      </c>
      <c r="AT35" s="40">
        <v>23.73</v>
      </c>
      <c r="AU35" s="40">
        <v>22.8</v>
      </c>
      <c r="AV35" s="42">
        <v>24</v>
      </c>
    </row>
    <row r="36" spans="1:48" x14ac:dyDescent="0.25">
      <c r="A36" s="41">
        <v>2013</v>
      </c>
      <c r="B36" s="40">
        <v>0.04</v>
      </c>
      <c r="C36" s="40">
        <v>3.46</v>
      </c>
      <c r="D36" s="40">
        <v>0.75</v>
      </c>
      <c r="E36" s="40">
        <v>0.03</v>
      </c>
      <c r="F36" s="42">
        <v>9.81</v>
      </c>
      <c r="G36" s="9"/>
      <c r="H36" s="41">
        <v>2013</v>
      </c>
      <c r="I36" s="40">
        <v>0</v>
      </c>
      <c r="J36" s="40">
        <v>0.67</v>
      </c>
      <c r="K36" s="40">
        <v>2</v>
      </c>
      <c r="L36" s="40">
        <v>0</v>
      </c>
      <c r="M36" s="42">
        <v>1.53</v>
      </c>
      <c r="N36" s="9"/>
      <c r="O36" s="41">
        <v>2013</v>
      </c>
      <c r="P36" s="40">
        <v>0.08</v>
      </c>
      <c r="Q36" s="40">
        <v>4.75</v>
      </c>
      <c r="R36" s="40">
        <v>1.44</v>
      </c>
      <c r="S36" s="40">
        <v>0.01</v>
      </c>
      <c r="T36" s="42">
        <v>12.46</v>
      </c>
      <c r="U36" s="9"/>
      <c r="V36" s="41">
        <v>2013</v>
      </c>
      <c r="W36" s="40">
        <v>8.6300000000000008</v>
      </c>
      <c r="X36" s="40">
        <v>16.57</v>
      </c>
      <c r="Y36" s="40">
        <v>12.35</v>
      </c>
      <c r="Z36" s="40">
        <v>6.74</v>
      </c>
      <c r="AA36" s="42">
        <v>21</v>
      </c>
      <c r="AB36" s="9"/>
      <c r="AC36" s="41">
        <v>2013</v>
      </c>
      <c r="AD36" s="40">
        <v>18.649999999999999</v>
      </c>
      <c r="AE36" s="40">
        <v>22.03</v>
      </c>
      <c r="AF36" s="40">
        <v>20.6</v>
      </c>
      <c r="AG36" s="40">
        <v>17.75</v>
      </c>
      <c r="AH36" s="42">
        <v>24</v>
      </c>
      <c r="AI36" s="9"/>
      <c r="AJ36" s="41">
        <v>2013</v>
      </c>
      <c r="AK36" s="40">
        <v>0.05</v>
      </c>
      <c r="AL36" s="40">
        <v>1.93</v>
      </c>
      <c r="AM36" s="40">
        <v>0.56999999999999995</v>
      </c>
      <c r="AN36" s="40">
        <v>0.02</v>
      </c>
      <c r="AO36" s="42">
        <v>19.440000000000001</v>
      </c>
      <c r="AP36" s="9"/>
      <c r="AQ36" s="41">
        <v>2013</v>
      </c>
      <c r="AR36" s="40">
        <v>21.86</v>
      </c>
      <c r="AS36" s="40">
        <v>23.9</v>
      </c>
      <c r="AT36" s="40">
        <v>23.19</v>
      </c>
      <c r="AU36" s="40">
        <v>21.88</v>
      </c>
      <c r="AV36" s="42">
        <v>24</v>
      </c>
    </row>
    <row r="37" spans="1:48" x14ac:dyDescent="0.25">
      <c r="A37" s="41">
        <v>2014</v>
      </c>
      <c r="B37" s="40">
        <v>0.12</v>
      </c>
      <c r="C37" s="40">
        <v>3.25</v>
      </c>
      <c r="D37" s="40">
        <v>1.01</v>
      </c>
      <c r="E37" s="40">
        <v>0.01</v>
      </c>
      <c r="F37" s="42">
        <v>9.65</v>
      </c>
      <c r="G37" s="9"/>
      <c r="H37" s="41">
        <v>2014</v>
      </c>
      <c r="I37" s="40">
        <v>0</v>
      </c>
      <c r="J37" s="40">
        <v>1.92</v>
      </c>
      <c r="K37" s="40">
        <v>2.0099999999999998</v>
      </c>
      <c r="L37" s="40">
        <v>0</v>
      </c>
      <c r="M37" s="42">
        <v>3.67</v>
      </c>
      <c r="N37" s="9"/>
      <c r="O37" s="41">
        <v>2014</v>
      </c>
      <c r="P37" s="40">
        <v>0.37</v>
      </c>
      <c r="Q37" s="40">
        <v>5.47</v>
      </c>
      <c r="R37" s="40">
        <v>2.12</v>
      </c>
      <c r="S37" s="40">
        <v>0.02</v>
      </c>
      <c r="T37" s="42">
        <v>13.95</v>
      </c>
      <c r="U37" s="9"/>
      <c r="V37" s="41">
        <v>2014</v>
      </c>
      <c r="W37" s="40">
        <v>10.63</v>
      </c>
      <c r="X37" s="40">
        <v>18.78</v>
      </c>
      <c r="Y37" s="40">
        <v>14.37</v>
      </c>
      <c r="Z37" s="40">
        <v>8.41</v>
      </c>
      <c r="AA37" s="42">
        <v>22.15</v>
      </c>
      <c r="AB37" s="9"/>
      <c r="AC37" s="41">
        <v>2014</v>
      </c>
      <c r="AD37" s="40">
        <v>20.48</v>
      </c>
      <c r="AE37" s="40">
        <v>22.88</v>
      </c>
      <c r="AF37" s="40">
        <v>21.81</v>
      </c>
      <c r="AG37" s="40">
        <v>19.989999999999998</v>
      </c>
      <c r="AH37" s="42">
        <v>23.97</v>
      </c>
      <c r="AI37" s="9"/>
      <c r="AJ37" s="41">
        <v>2014</v>
      </c>
      <c r="AK37" s="40">
        <v>0.14000000000000001</v>
      </c>
      <c r="AL37" s="40">
        <v>1.81</v>
      </c>
      <c r="AM37" s="40">
        <v>0.68</v>
      </c>
      <c r="AN37" s="40">
        <v>0.12</v>
      </c>
      <c r="AO37" s="42">
        <v>18.239999999999998</v>
      </c>
      <c r="AP37" s="9"/>
      <c r="AQ37" s="41">
        <v>2014</v>
      </c>
      <c r="AR37" s="40">
        <v>22.66</v>
      </c>
      <c r="AS37" s="40">
        <v>23.9</v>
      </c>
      <c r="AT37" s="40">
        <v>23.65</v>
      </c>
      <c r="AU37" s="40">
        <v>22.6</v>
      </c>
      <c r="AV37" s="42">
        <v>24</v>
      </c>
    </row>
    <row r="38" spans="1:48" x14ac:dyDescent="0.25">
      <c r="A38" s="41">
        <v>2015</v>
      </c>
      <c r="B38" s="40">
        <v>0.68</v>
      </c>
      <c r="C38" s="40">
        <v>5.15</v>
      </c>
      <c r="D38" s="40">
        <v>2.42</v>
      </c>
      <c r="E38" s="40">
        <v>0.36</v>
      </c>
      <c r="F38" s="42">
        <v>11.6</v>
      </c>
      <c r="G38" s="9"/>
      <c r="H38" s="41">
        <v>2015</v>
      </c>
      <c r="I38" s="40">
        <v>0</v>
      </c>
      <c r="J38" s="40">
        <v>1.21</v>
      </c>
      <c r="K38" s="40">
        <v>1.1100000000000001</v>
      </c>
      <c r="L38" s="40">
        <v>0</v>
      </c>
      <c r="M38" s="42">
        <v>3.19</v>
      </c>
      <c r="N38" s="9"/>
      <c r="O38" s="41">
        <v>2015</v>
      </c>
      <c r="P38" s="40">
        <v>0.28999999999999998</v>
      </c>
      <c r="Q38" s="40">
        <v>4.3899999999999997</v>
      </c>
      <c r="R38" s="40">
        <v>1.39</v>
      </c>
      <c r="S38" s="40">
        <v>0.02</v>
      </c>
      <c r="T38" s="42">
        <v>12.69</v>
      </c>
      <c r="U38" s="9"/>
      <c r="V38" s="41">
        <v>2015</v>
      </c>
      <c r="W38" s="40">
        <v>11.39</v>
      </c>
      <c r="X38" s="40">
        <v>19.62</v>
      </c>
      <c r="Y38" s="40">
        <v>15.76</v>
      </c>
      <c r="Z38" s="40">
        <v>9.23</v>
      </c>
      <c r="AA38" s="42">
        <v>22.25</v>
      </c>
      <c r="AB38" s="9"/>
      <c r="AC38" s="41">
        <v>2015</v>
      </c>
      <c r="AD38" s="40">
        <v>20.97</v>
      </c>
      <c r="AE38" s="40">
        <v>23.24</v>
      </c>
      <c r="AF38" s="40">
        <v>22.3</v>
      </c>
      <c r="AG38" s="40">
        <v>19.84</v>
      </c>
      <c r="AH38" s="42">
        <v>23.93</v>
      </c>
      <c r="AI38" s="9"/>
      <c r="AJ38" s="41">
        <v>2015</v>
      </c>
      <c r="AK38" s="40">
        <v>1.03</v>
      </c>
      <c r="AL38" s="40">
        <v>5.23</v>
      </c>
      <c r="AM38" s="40">
        <v>2.09</v>
      </c>
      <c r="AN38" s="40">
        <v>0.9</v>
      </c>
      <c r="AO38" s="42">
        <v>18.36</v>
      </c>
      <c r="AP38" s="9"/>
      <c r="AQ38" s="41">
        <v>2015</v>
      </c>
      <c r="AR38" s="40">
        <v>23.72</v>
      </c>
      <c r="AS38" s="40">
        <v>24</v>
      </c>
      <c r="AT38" s="40">
        <v>23.94</v>
      </c>
      <c r="AU38" s="40">
        <v>23.54</v>
      </c>
      <c r="AV38" s="42">
        <v>24</v>
      </c>
    </row>
    <row r="39" spans="1:48" x14ac:dyDescent="0.25">
      <c r="A39" s="41">
        <v>2016</v>
      </c>
      <c r="B39" s="40">
        <v>0.38</v>
      </c>
      <c r="C39" s="40">
        <v>5.19</v>
      </c>
      <c r="D39" s="40">
        <v>2.35</v>
      </c>
      <c r="E39" s="40">
        <v>7.0000000000000007E-2</v>
      </c>
      <c r="F39" s="42">
        <v>12.17</v>
      </c>
      <c r="G39" s="9"/>
      <c r="H39" s="41">
        <v>2016</v>
      </c>
      <c r="I39" s="40">
        <v>0</v>
      </c>
      <c r="J39" s="40">
        <v>1.38</v>
      </c>
      <c r="K39" s="40">
        <v>2.4900000000000002</v>
      </c>
      <c r="L39" s="40">
        <v>0</v>
      </c>
      <c r="M39" s="42">
        <v>3.67</v>
      </c>
      <c r="N39" s="9"/>
      <c r="O39" s="41">
        <v>2016</v>
      </c>
      <c r="P39" s="40">
        <v>0.27</v>
      </c>
      <c r="Q39" s="40">
        <v>4.95</v>
      </c>
      <c r="R39" s="40">
        <v>1.82</v>
      </c>
      <c r="S39" s="40">
        <v>0.03</v>
      </c>
      <c r="T39" s="42">
        <v>13.11</v>
      </c>
      <c r="U39" s="9"/>
      <c r="V39" s="41">
        <v>2016</v>
      </c>
      <c r="W39" s="40">
        <v>10.52</v>
      </c>
      <c r="X39" s="40">
        <v>18.86</v>
      </c>
      <c r="Y39" s="40">
        <v>14.56</v>
      </c>
      <c r="Z39" s="40">
        <v>8.51</v>
      </c>
      <c r="AA39" s="42">
        <v>21.67</v>
      </c>
      <c r="AB39" s="9"/>
      <c r="AC39" s="41">
        <v>2016</v>
      </c>
      <c r="AD39" s="40">
        <v>20.8</v>
      </c>
      <c r="AE39" s="40">
        <v>23.15</v>
      </c>
      <c r="AF39" s="40">
        <v>22.11</v>
      </c>
      <c r="AG39" s="40">
        <v>20.100000000000001</v>
      </c>
      <c r="AH39" s="42">
        <v>23.98</v>
      </c>
      <c r="AI39" s="9"/>
      <c r="AJ39" s="41">
        <v>2016</v>
      </c>
      <c r="AK39" s="40">
        <v>0.25</v>
      </c>
      <c r="AL39" s="40">
        <v>4.12</v>
      </c>
      <c r="AM39" s="40">
        <v>1.59</v>
      </c>
      <c r="AN39" s="40">
        <v>0.23</v>
      </c>
      <c r="AO39" s="42">
        <v>18.5</v>
      </c>
      <c r="AP39" s="9"/>
      <c r="AQ39" s="41">
        <v>2016</v>
      </c>
      <c r="AR39" s="40">
        <v>22.86</v>
      </c>
      <c r="AS39" s="40">
        <v>23.56</v>
      </c>
      <c r="AT39" s="40">
        <v>23.5</v>
      </c>
      <c r="AU39" s="40">
        <v>22.9</v>
      </c>
      <c r="AV39" s="42">
        <v>24</v>
      </c>
    </row>
    <row r="40" spans="1:48" x14ac:dyDescent="0.25">
      <c r="A40" s="41">
        <v>2017</v>
      </c>
      <c r="B40" s="40">
        <v>0.93</v>
      </c>
      <c r="C40" s="40">
        <v>5.85</v>
      </c>
      <c r="D40" s="40">
        <v>3.05</v>
      </c>
      <c r="E40" s="40">
        <v>0.28999999999999998</v>
      </c>
      <c r="F40" s="42">
        <v>12.62</v>
      </c>
      <c r="G40" s="9"/>
      <c r="H40" s="41">
        <v>2017</v>
      </c>
      <c r="I40" s="40">
        <v>0</v>
      </c>
      <c r="J40" s="40">
        <v>2.0299999999999998</v>
      </c>
      <c r="K40" s="40">
        <v>2.19</v>
      </c>
      <c r="L40" s="40">
        <v>0</v>
      </c>
      <c r="M40" s="42">
        <v>3.88</v>
      </c>
      <c r="N40" s="9"/>
      <c r="O40" s="41">
        <v>2017</v>
      </c>
      <c r="P40" s="40">
        <v>0.73</v>
      </c>
      <c r="Q40" s="40">
        <v>5.16</v>
      </c>
      <c r="R40" s="40">
        <v>2.15</v>
      </c>
      <c r="S40" s="40">
        <v>0.3</v>
      </c>
      <c r="T40" s="42">
        <v>12.33</v>
      </c>
      <c r="U40" s="9"/>
      <c r="V40" s="41">
        <v>2017</v>
      </c>
      <c r="W40" s="40">
        <v>10.9</v>
      </c>
      <c r="X40" s="40">
        <v>19.079999999999998</v>
      </c>
      <c r="Y40" s="40">
        <v>15.23</v>
      </c>
      <c r="Z40" s="40">
        <v>8.7899999999999991</v>
      </c>
      <c r="AA40" s="42">
        <v>21.69</v>
      </c>
      <c r="AB40" s="9"/>
      <c r="AC40" s="41">
        <v>2017</v>
      </c>
      <c r="AD40" s="40">
        <v>21.27</v>
      </c>
      <c r="AE40" s="40">
        <v>23.54</v>
      </c>
      <c r="AF40" s="40">
        <v>22.63</v>
      </c>
      <c r="AG40" s="40">
        <v>20.7</v>
      </c>
      <c r="AH40" s="42">
        <v>24</v>
      </c>
      <c r="AI40" s="9"/>
      <c r="AJ40" s="41">
        <v>2017</v>
      </c>
      <c r="AK40" s="40">
        <v>0.69</v>
      </c>
      <c r="AL40" s="40">
        <v>5.35</v>
      </c>
      <c r="AM40" s="40">
        <v>2.27</v>
      </c>
      <c r="AN40" s="40">
        <v>0.49</v>
      </c>
      <c r="AO40" s="42">
        <v>19.010000000000002</v>
      </c>
      <c r="AP40" s="9"/>
      <c r="AQ40" s="41">
        <v>2017</v>
      </c>
      <c r="AR40" s="40">
        <v>23.92</v>
      </c>
      <c r="AS40" s="40">
        <v>24</v>
      </c>
      <c r="AT40" s="40">
        <v>24</v>
      </c>
      <c r="AU40" s="40">
        <v>23.88</v>
      </c>
      <c r="AV40" s="42">
        <v>24</v>
      </c>
    </row>
    <row r="41" spans="1:48" x14ac:dyDescent="0.25">
      <c r="A41" s="41">
        <v>2018</v>
      </c>
      <c r="B41" s="40">
        <v>7.0000000000000007E-2</v>
      </c>
      <c r="C41" s="40">
        <v>4.46</v>
      </c>
      <c r="D41" s="40">
        <v>1.35</v>
      </c>
      <c r="E41" s="40">
        <v>0</v>
      </c>
      <c r="F41" s="42">
        <v>12.07</v>
      </c>
      <c r="G41" s="9"/>
      <c r="H41" s="41">
        <v>2018</v>
      </c>
      <c r="I41" s="40">
        <v>0</v>
      </c>
      <c r="J41" s="40">
        <v>1.07</v>
      </c>
      <c r="K41" s="40">
        <v>0.97</v>
      </c>
      <c r="L41" s="40">
        <v>0</v>
      </c>
      <c r="M41" s="42">
        <v>3.1</v>
      </c>
      <c r="N41" s="9"/>
      <c r="O41" s="41">
        <v>2018</v>
      </c>
      <c r="P41" s="40">
        <v>0.23</v>
      </c>
      <c r="Q41" s="40">
        <v>5.0199999999999996</v>
      </c>
      <c r="R41" s="40">
        <v>1.35</v>
      </c>
      <c r="S41" s="40">
        <v>0.05</v>
      </c>
      <c r="T41" s="42">
        <v>15.07</v>
      </c>
      <c r="U41" s="9"/>
      <c r="V41" s="41">
        <v>2018</v>
      </c>
      <c r="W41" s="40">
        <v>10.68</v>
      </c>
      <c r="X41" s="40">
        <v>18.28</v>
      </c>
      <c r="Y41" s="40">
        <v>13.95</v>
      </c>
      <c r="Z41" s="40">
        <v>8.41</v>
      </c>
      <c r="AA41" s="42">
        <v>22.51</v>
      </c>
      <c r="AB41" s="9"/>
      <c r="AC41" s="41">
        <v>2018</v>
      </c>
      <c r="AD41" s="40">
        <v>20.440000000000001</v>
      </c>
      <c r="AE41" s="40">
        <v>23.52</v>
      </c>
      <c r="AF41" s="40">
        <v>22.31</v>
      </c>
      <c r="AG41" s="40">
        <v>19.760000000000002</v>
      </c>
      <c r="AH41" s="42">
        <v>24</v>
      </c>
      <c r="AI41" s="9"/>
      <c r="AJ41" s="41">
        <v>2018</v>
      </c>
      <c r="AK41" s="40">
        <v>0.23</v>
      </c>
      <c r="AL41" s="40">
        <v>2.78</v>
      </c>
      <c r="AM41" s="40">
        <v>1.24</v>
      </c>
      <c r="AN41" s="40">
        <v>0.11</v>
      </c>
      <c r="AO41" s="42">
        <v>21.2</v>
      </c>
      <c r="AP41" s="9"/>
      <c r="AQ41" s="41">
        <v>2018</v>
      </c>
      <c r="AR41" s="40">
        <v>23.84</v>
      </c>
      <c r="AS41" s="40">
        <v>24</v>
      </c>
      <c r="AT41" s="40">
        <v>24</v>
      </c>
      <c r="AU41" s="40">
        <v>23.5</v>
      </c>
      <c r="AV41" s="42">
        <v>24</v>
      </c>
    </row>
    <row r="42" spans="1:48" x14ac:dyDescent="0.25">
      <c r="A42" s="41">
        <v>2019</v>
      </c>
      <c r="B42" s="40">
        <v>0.22</v>
      </c>
      <c r="C42" s="40">
        <v>5.31</v>
      </c>
      <c r="D42" s="40">
        <v>2.0099999999999998</v>
      </c>
      <c r="E42" s="40">
        <v>0.01</v>
      </c>
      <c r="F42" s="42">
        <v>12.27</v>
      </c>
      <c r="G42" s="9"/>
      <c r="H42" s="41">
        <v>2019</v>
      </c>
      <c r="I42" s="40">
        <v>0</v>
      </c>
      <c r="J42" s="40">
        <v>0.57999999999999996</v>
      </c>
      <c r="K42" s="40">
        <v>1.76</v>
      </c>
      <c r="L42" s="40">
        <v>0</v>
      </c>
      <c r="M42" s="42">
        <v>2.56</v>
      </c>
      <c r="N42" s="9"/>
      <c r="O42" s="41">
        <v>2019</v>
      </c>
      <c r="P42" s="40">
        <v>0.3</v>
      </c>
      <c r="Q42" s="40">
        <v>4.9800000000000004</v>
      </c>
      <c r="R42" s="40">
        <v>1.95</v>
      </c>
      <c r="S42" s="40">
        <v>0.03</v>
      </c>
      <c r="T42" s="42">
        <v>13.59</v>
      </c>
      <c r="U42" s="9"/>
      <c r="V42" s="41">
        <v>2019</v>
      </c>
      <c r="W42" s="40">
        <v>11.31</v>
      </c>
      <c r="X42" s="40">
        <v>19.059999999999999</v>
      </c>
      <c r="Y42" s="40">
        <v>14.89</v>
      </c>
      <c r="Z42" s="40">
        <v>9.1</v>
      </c>
      <c r="AA42" s="42">
        <v>22.06</v>
      </c>
      <c r="AB42" s="9"/>
      <c r="AC42" s="41">
        <v>2019</v>
      </c>
      <c r="AD42" s="40">
        <v>20.350000000000001</v>
      </c>
      <c r="AE42" s="40">
        <v>22.83</v>
      </c>
      <c r="AF42" s="40">
        <v>21.79</v>
      </c>
      <c r="AG42" s="40">
        <v>19.61</v>
      </c>
      <c r="AH42" s="42">
        <v>24</v>
      </c>
      <c r="AI42" s="9"/>
      <c r="AJ42" s="41">
        <v>2019</v>
      </c>
      <c r="AK42" s="40">
        <v>0.23</v>
      </c>
      <c r="AL42" s="40">
        <v>3.65</v>
      </c>
      <c r="AM42" s="40">
        <v>1.36</v>
      </c>
      <c r="AN42" s="40">
        <v>0.12</v>
      </c>
      <c r="AO42" s="42">
        <v>20.52</v>
      </c>
      <c r="AP42" s="9"/>
      <c r="AQ42" s="41">
        <v>2019</v>
      </c>
      <c r="AR42" s="40">
        <v>22.76</v>
      </c>
      <c r="AS42" s="40">
        <v>23.59</v>
      </c>
      <c r="AT42" s="40">
        <v>23.37</v>
      </c>
      <c r="AU42" s="40">
        <v>22.82</v>
      </c>
      <c r="AV42" s="42">
        <v>24</v>
      </c>
    </row>
    <row r="43" spans="1:48" x14ac:dyDescent="0.25">
      <c r="A43" s="41">
        <v>2020</v>
      </c>
      <c r="B43" s="40">
        <v>1.1399999999999999</v>
      </c>
      <c r="C43" s="40">
        <v>6.25</v>
      </c>
      <c r="D43" s="40">
        <v>3.03</v>
      </c>
      <c r="E43" s="40">
        <v>0.71</v>
      </c>
      <c r="F43" s="42">
        <v>12.74</v>
      </c>
      <c r="G43" s="9"/>
      <c r="H43" s="41">
        <v>2020</v>
      </c>
      <c r="I43" s="40">
        <v>0</v>
      </c>
      <c r="J43" s="40">
        <v>1.8</v>
      </c>
      <c r="K43" s="40">
        <v>1.9</v>
      </c>
      <c r="L43" s="40">
        <v>0</v>
      </c>
      <c r="M43" s="42">
        <v>3.86</v>
      </c>
      <c r="N43" s="9"/>
      <c r="O43" s="41">
        <v>2020</v>
      </c>
      <c r="P43" s="40">
        <v>0.25</v>
      </c>
      <c r="Q43" s="40">
        <v>5.01</v>
      </c>
      <c r="R43" s="40">
        <v>1.98</v>
      </c>
      <c r="S43" s="40">
        <v>0.08</v>
      </c>
      <c r="T43" s="42">
        <v>13.95</v>
      </c>
      <c r="U43" s="9"/>
      <c r="V43" s="41">
        <v>2020</v>
      </c>
      <c r="W43" s="40">
        <v>10.95</v>
      </c>
      <c r="X43" s="40">
        <v>18.61</v>
      </c>
      <c r="Y43" s="40">
        <v>14.81</v>
      </c>
      <c r="Z43" s="40">
        <v>8.98</v>
      </c>
      <c r="AA43" s="42">
        <v>21.71</v>
      </c>
      <c r="AB43" s="9"/>
      <c r="AC43" s="41">
        <v>2020</v>
      </c>
      <c r="AD43" s="40">
        <v>20.75</v>
      </c>
      <c r="AE43" s="40">
        <v>23.22</v>
      </c>
      <c r="AF43" s="40">
        <v>22.02</v>
      </c>
      <c r="AG43" s="40">
        <v>20.2</v>
      </c>
      <c r="AH43" s="42">
        <v>24</v>
      </c>
      <c r="AI43" s="9"/>
      <c r="AJ43" s="41">
        <v>2020</v>
      </c>
      <c r="AK43" s="40">
        <v>1.31</v>
      </c>
      <c r="AL43" s="40">
        <v>5.95</v>
      </c>
      <c r="AM43" s="40">
        <v>2.79</v>
      </c>
      <c r="AN43" s="40">
        <v>1.25</v>
      </c>
      <c r="AO43" s="42">
        <v>18.78</v>
      </c>
      <c r="AP43" s="9"/>
      <c r="AQ43" s="41">
        <v>2020</v>
      </c>
      <c r="AR43" s="40">
        <v>23.64</v>
      </c>
      <c r="AS43" s="40">
        <v>24</v>
      </c>
      <c r="AT43" s="40">
        <v>23.93</v>
      </c>
      <c r="AU43" s="40">
        <v>23.59</v>
      </c>
      <c r="AV43" s="42">
        <v>24</v>
      </c>
    </row>
    <row r="44" spans="1:48" x14ac:dyDescent="0.25">
      <c r="A44" s="41">
        <v>2021</v>
      </c>
      <c r="B44" s="40">
        <v>0.27</v>
      </c>
      <c r="C44" s="40">
        <v>5</v>
      </c>
      <c r="D44" s="40">
        <v>2.19</v>
      </c>
      <c r="E44" s="40">
        <v>0.12</v>
      </c>
      <c r="F44" s="40">
        <v>11.94</v>
      </c>
      <c r="G44" s="9"/>
      <c r="H44" s="41">
        <v>2021</v>
      </c>
      <c r="I44" s="40">
        <v>0</v>
      </c>
      <c r="J44" s="40">
        <v>1.1599999999999999</v>
      </c>
      <c r="K44">
        <v>2.69</v>
      </c>
      <c r="L44">
        <v>0</v>
      </c>
      <c r="M44" s="43">
        <v>2.4900000000000002</v>
      </c>
      <c r="N44" s="9"/>
      <c r="O44" s="41">
        <v>2021</v>
      </c>
      <c r="P44" s="40">
        <v>1.07</v>
      </c>
      <c r="Q44" s="40">
        <v>6.13</v>
      </c>
      <c r="R44">
        <v>2.66</v>
      </c>
      <c r="S44">
        <v>0.51</v>
      </c>
      <c r="T44" s="43">
        <v>13.63</v>
      </c>
      <c r="U44" s="9"/>
      <c r="V44" s="41">
        <v>2021</v>
      </c>
      <c r="W44" s="40">
        <v>11.33</v>
      </c>
      <c r="X44" s="40">
        <v>18.25</v>
      </c>
      <c r="Y44">
        <v>14.88</v>
      </c>
      <c r="Z44">
        <v>8.75</v>
      </c>
      <c r="AA44" s="43">
        <v>20.9</v>
      </c>
      <c r="AB44" s="9"/>
      <c r="AC44" s="41">
        <v>2021</v>
      </c>
      <c r="AD44" s="40">
        <v>21.78</v>
      </c>
      <c r="AE44" s="40">
        <v>23.4</v>
      </c>
      <c r="AF44" s="40">
        <v>22.78</v>
      </c>
      <c r="AG44" s="40">
        <v>21.38</v>
      </c>
      <c r="AH44" s="40">
        <v>24</v>
      </c>
      <c r="AI44" s="9"/>
      <c r="AJ44" s="41">
        <v>2021</v>
      </c>
      <c r="AK44" s="40">
        <v>0.71</v>
      </c>
      <c r="AL44" s="40">
        <v>5.38</v>
      </c>
      <c r="AM44">
        <v>2.54</v>
      </c>
      <c r="AN44">
        <v>0.38</v>
      </c>
      <c r="AO44" s="43">
        <v>19.54</v>
      </c>
      <c r="AP44" s="9"/>
      <c r="AQ44" s="41">
        <v>2021</v>
      </c>
      <c r="AR44" s="40">
        <v>23.51</v>
      </c>
      <c r="AS44" s="40">
        <v>23.99</v>
      </c>
      <c r="AT44" s="40">
        <v>23.92</v>
      </c>
      <c r="AU44" s="40">
        <v>23.43</v>
      </c>
      <c r="AV44" s="42">
        <v>24</v>
      </c>
    </row>
    <row r="45" spans="1:48" x14ac:dyDescent="0.25">
      <c r="A45" s="40">
        <v>2022</v>
      </c>
      <c r="B45" s="40">
        <v>0.56000000000000005</v>
      </c>
      <c r="C45" s="40">
        <v>5.3</v>
      </c>
      <c r="D45" s="40">
        <v>2.0499999999999998</v>
      </c>
      <c r="E45" s="40">
        <v>0.24</v>
      </c>
      <c r="F45" s="56">
        <v>12.01</v>
      </c>
      <c r="G45" s="9"/>
      <c r="H45" s="40">
        <v>2022</v>
      </c>
      <c r="I45" s="40">
        <v>0</v>
      </c>
      <c r="J45" s="40">
        <v>1.27</v>
      </c>
      <c r="K45">
        <v>2.56</v>
      </c>
      <c r="L45">
        <v>0</v>
      </c>
      <c r="M45" s="54">
        <v>3.03</v>
      </c>
      <c r="N45" s="9"/>
      <c r="O45" s="40">
        <v>2022</v>
      </c>
      <c r="P45" s="40">
        <v>0.18</v>
      </c>
      <c r="Q45" s="40">
        <v>5.0599999999999996</v>
      </c>
      <c r="R45">
        <v>1.54</v>
      </c>
      <c r="S45">
        <v>0</v>
      </c>
      <c r="T45" s="54">
        <v>14.79</v>
      </c>
      <c r="U45" s="9"/>
      <c r="V45" s="41">
        <v>2022</v>
      </c>
      <c r="W45" s="40">
        <v>9.8000000000000007</v>
      </c>
      <c r="X45" s="40">
        <v>17.86</v>
      </c>
      <c r="Y45">
        <v>13.56</v>
      </c>
      <c r="Z45">
        <v>8.5</v>
      </c>
      <c r="AA45" s="54">
        <v>20.5</v>
      </c>
      <c r="AB45" s="9"/>
      <c r="AC45" s="41">
        <v>2022</v>
      </c>
      <c r="AD45" s="40">
        <v>19.41</v>
      </c>
      <c r="AE45" s="40">
        <v>22.37</v>
      </c>
      <c r="AF45" s="40">
        <v>21.13</v>
      </c>
      <c r="AG45" s="40">
        <v>18.71</v>
      </c>
      <c r="AH45" s="56">
        <v>24</v>
      </c>
      <c r="AI45" s="9"/>
      <c r="AJ45" s="40">
        <v>2022</v>
      </c>
      <c r="AK45" s="40">
        <v>0.45</v>
      </c>
      <c r="AL45" s="40">
        <v>3.59</v>
      </c>
      <c r="AM45">
        <v>1.24</v>
      </c>
      <c r="AN45">
        <v>0.41</v>
      </c>
      <c r="AO45" s="54">
        <v>19.46</v>
      </c>
      <c r="AP45" s="9"/>
      <c r="AQ45" s="40">
        <v>2022</v>
      </c>
      <c r="AR45" s="40">
        <v>22.93</v>
      </c>
      <c r="AS45" s="40">
        <v>23.9</v>
      </c>
      <c r="AT45" s="40">
        <v>23.76</v>
      </c>
      <c r="AU45" s="40">
        <v>22.8</v>
      </c>
      <c r="AV45" s="42">
        <v>24</v>
      </c>
    </row>
    <row r="46" spans="1:48" x14ac:dyDescent="0.25">
      <c r="A46" s="52">
        <v>2023</v>
      </c>
      <c r="B46" s="40">
        <v>0.76</v>
      </c>
      <c r="C46" s="40">
        <v>5.5</v>
      </c>
      <c r="D46" s="40">
        <v>2.72</v>
      </c>
      <c r="E46" s="40">
        <v>0.49</v>
      </c>
      <c r="F46" s="40">
        <v>11.67</v>
      </c>
      <c r="G46" s="9"/>
      <c r="H46" s="55">
        <v>2023</v>
      </c>
      <c r="I46" s="40">
        <v>0.01</v>
      </c>
      <c r="J46" s="40">
        <v>1.9</v>
      </c>
      <c r="K46">
        <v>1.8</v>
      </c>
      <c r="L46">
        <v>0</v>
      </c>
      <c r="M46">
        <v>3.7</v>
      </c>
      <c r="N46" s="9"/>
      <c r="O46" s="55">
        <v>2023</v>
      </c>
      <c r="P46" s="40">
        <v>0.9</v>
      </c>
      <c r="Q46" s="40">
        <v>5.75</v>
      </c>
      <c r="R46">
        <v>2.54</v>
      </c>
      <c r="S46">
        <v>0.48</v>
      </c>
      <c r="T46" s="54">
        <v>14.03</v>
      </c>
      <c r="U46" s="9"/>
      <c r="V46" s="55">
        <v>2023</v>
      </c>
      <c r="W46" s="40">
        <v>10.81</v>
      </c>
      <c r="X46" s="40">
        <v>19.09</v>
      </c>
      <c r="Y46">
        <v>15.17</v>
      </c>
      <c r="Z46">
        <v>8.44</v>
      </c>
      <c r="AA46">
        <v>21.69</v>
      </c>
      <c r="AB46" s="9"/>
      <c r="AC46" s="55">
        <v>2023</v>
      </c>
      <c r="AD46" s="40">
        <v>20.88</v>
      </c>
      <c r="AE46" s="40">
        <v>22.76</v>
      </c>
      <c r="AF46" s="40">
        <v>21.93</v>
      </c>
      <c r="AG46" s="40">
        <v>20.29</v>
      </c>
      <c r="AH46" s="56">
        <v>23.95</v>
      </c>
      <c r="AI46" s="9"/>
      <c r="AJ46" s="55">
        <v>2023</v>
      </c>
      <c r="AK46" s="40">
        <v>1.01</v>
      </c>
      <c r="AL46" s="40">
        <v>5.36</v>
      </c>
      <c r="AM46">
        <v>2.41</v>
      </c>
      <c r="AN46">
        <v>0.9</v>
      </c>
      <c r="AO46">
        <v>18.78</v>
      </c>
      <c r="AP46" s="9"/>
      <c r="AQ46" s="55">
        <v>2023</v>
      </c>
      <c r="AR46" s="51">
        <v>23</v>
      </c>
      <c r="AS46" s="40">
        <v>23.86</v>
      </c>
      <c r="AT46" s="40">
        <v>23.5</v>
      </c>
      <c r="AU46" s="40">
        <v>22.99</v>
      </c>
      <c r="AV46" s="42">
        <v>24</v>
      </c>
    </row>
    <row r="47" spans="1:48" x14ac:dyDescent="0.2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row>
    <row r="48" spans="1:48" x14ac:dyDescent="0.2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row>
    <row r="49" spans="1:48" ht="16.5" customHeight="1" x14ac:dyDescent="0.25">
      <c r="A49" s="41"/>
      <c r="B49" s="110" t="s">
        <v>11</v>
      </c>
      <c r="C49" s="110"/>
      <c r="D49" s="110"/>
      <c r="E49" s="110"/>
      <c r="F49" s="111"/>
      <c r="G49" s="9"/>
      <c r="H49" s="41"/>
      <c r="I49" s="110" t="s">
        <v>12</v>
      </c>
      <c r="J49" s="110"/>
      <c r="K49" s="110"/>
      <c r="L49" s="110"/>
      <c r="M49" s="111"/>
      <c r="N49" s="9"/>
      <c r="O49"/>
      <c r="P49" s="110" t="s">
        <v>13</v>
      </c>
      <c r="Q49" s="110"/>
      <c r="R49" s="110"/>
      <c r="S49" s="110"/>
      <c r="T49" s="111"/>
      <c r="U49" s="9"/>
      <c r="V49"/>
      <c r="W49" s="110" t="s">
        <v>40</v>
      </c>
      <c r="X49" s="110"/>
      <c r="Y49" s="110"/>
      <c r="Z49" s="110"/>
      <c r="AA49" s="111"/>
      <c r="AB49" s="9"/>
      <c r="AC49"/>
      <c r="AD49" s="110" t="s">
        <v>15</v>
      </c>
      <c r="AE49" s="110"/>
      <c r="AF49" s="110"/>
      <c r="AG49" s="110"/>
      <c r="AH49" s="111"/>
      <c r="AI49" s="9"/>
      <c r="AJ49"/>
      <c r="AK49" s="110" t="s">
        <v>36</v>
      </c>
      <c r="AL49" s="110"/>
      <c r="AM49" s="110"/>
      <c r="AN49" s="110"/>
      <c r="AO49" s="111"/>
      <c r="AP49" s="9"/>
      <c r="AQ49" s="44"/>
      <c r="AR49" s="110" t="s">
        <v>17</v>
      </c>
      <c r="AS49" s="110"/>
      <c r="AT49" s="110"/>
      <c r="AU49" s="110"/>
      <c r="AV49" s="111"/>
    </row>
    <row r="50" spans="1:48" ht="16.5" customHeight="1" x14ac:dyDescent="0.25">
      <c r="A50" s="41" t="s">
        <v>35</v>
      </c>
      <c r="B50" s="40" t="s">
        <v>24</v>
      </c>
      <c r="C50" s="40" t="s">
        <v>25</v>
      </c>
      <c r="D50" s="40" t="s">
        <v>23</v>
      </c>
      <c r="E50" s="40" t="s">
        <v>26</v>
      </c>
      <c r="F50" s="42" t="s">
        <v>27</v>
      </c>
      <c r="G50" s="9"/>
      <c r="H50" s="41" t="s">
        <v>35</v>
      </c>
      <c r="I50" s="40" t="s">
        <v>24</v>
      </c>
      <c r="J50" s="40" t="s">
        <v>25</v>
      </c>
      <c r="K50" s="40" t="s">
        <v>23</v>
      </c>
      <c r="L50" s="40" t="s">
        <v>26</v>
      </c>
      <c r="M50" s="42" t="s">
        <v>27</v>
      </c>
      <c r="N50" s="9"/>
      <c r="O50" s="41" t="s">
        <v>35</v>
      </c>
      <c r="P50" s="40" t="s">
        <v>24</v>
      </c>
      <c r="Q50" s="40" t="s">
        <v>25</v>
      </c>
      <c r="R50" s="40" t="s">
        <v>23</v>
      </c>
      <c r="S50" s="40" t="s">
        <v>26</v>
      </c>
      <c r="T50" s="42" t="s">
        <v>27</v>
      </c>
      <c r="U50" s="9"/>
      <c r="V50" s="41" t="s">
        <v>35</v>
      </c>
      <c r="W50" s="40" t="s">
        <v>24</v>
      </c>
      <c r="X50" s="40" t="s">
        <v>25</v>
      </c>
      <c r="Y50" s="40" t="s">
        <v>23</v>
      </c>
      <c r="Z50" s="40" t="s">
        <v>26</v>
      </c>
      <c r="AA50" s="42" t="s">
        <v>27</v>
      </c>
      <c r="AB50" s="9"/>
      <c r="AC50" s="41" t="s">
        <v>35</v>
      </c>
      <c r="AD50" s="40" t="s">
        <v>24</v>
      </c>
      <c r="AE50" s="40" t="s">
        <v>25</v>
      </c>
      <c r="AF50" s="40" t="s">
        <v>23</v>
      </c>
      <c r="AG50" s="40" t="s">
        <v>26</v>
      </c>
      <c r="AH50" s="42" t="s">
        <v>27</v>
      </c>
      <c r="AI50" s="9"/>
      <c r="AJ50" s="41" t="s">
        <v>35</v>
      </c>
      <c r="AK50" s="40" t="s">
        <v>24</v>
      </c>
      <c r="AL50" s="40" t="s">
        <v>25</v>
      </c>
      <c r="AM50" s="40" t="s">
        <v>23</v>
      </c>
      <c r="AN50" s="40" t="s">
        <v>26</v>
      </c>
      <c r="AO50" s="42" t="s">
        <v>27</v>
      </c>
      <c r="AP50" s="9"/>
      <c r="AQ50" s="41" t="s">
        <v>35</v>
      </c>
      <c r="AR50" s="40" t="s">
        <v>24</v>
      </c>
      <c r="AS50" s="40" t="s">
        <v>25</v>
      </c>
      <c r="AT50" s="40" t="s">
        <v>23</v>
      </c>
      <c r="AU50" s="40" t="s">
        <v>26</v>
      </c>
      <c r="AV50" s="42" t="s">
        <v>27</v>
      </c>
    </row>
    <row r="51" spans="1:48" ht="16.5" customHeight="1" x14ac:dyDescent="0.25">
      <c r="A51" s="41">
        <v>1980</v>
      </c>
      <c r="B51" s="40">
        <v>1.42</v>
      </c>
      <c r="C51" s="40">
        <v>7.04</v>
      </c>
      <c r="D51" s="40">
        <v>3.97</v>
      </c>
      <c r="E51" s="40">
        <v>0.3</v>
      </c>
      <c r="F51" s="42">
        <v>17.21</v>
      </c>
      <c r="G51" s="9"/>
      <c r="H51" s="41">
        <v>1980</v>
      </c>
      <c r="I51" s="40">
        <v>0.28000000000000003</v>
      </c>
      <c r="J51" s="40">
        <v>3.54</v>
      </c>
      <c r="K51" s="40">
        <v>1.39</v>
      </c>
      <c r="L51" s="40">
        <v>0.05</v>
      </c>
      <c r="M51" s="42">
        <v>6.76</v>
      </c>
      <c r="N51" s="9"/>
      <c r="O51" s="41">
        <v>1980</v>
      </c>
      <c r="P51" s="40">
        <v>15.91</v>
      </c>
      <c r="Q51" s="40">
        <v>20.72</v>
      </c>
      <c r="R51" s="40">
        <v>18.48</v>
      </c>
      <c r="S51" s="40">
        <v>14.3</v>
      </c>
      <c r="T51" s="40">
        <v>23.84</v>
      </c>
      <c r="U51" s="9"/>
      <c r="V51" s="41">
        <v>1980</v>
      </c>
      <c r="W51" s="40">
        <v>0</v>
      </c>
      <c r="X51" s="40">
        <v>0.1</v>
      </c>
      <c r="Y51" s="40">
        <v>0.27</v>
      </c>
      <c r="Z51" s="40">
        <v>0</v>
      </c>
      <c r="AA51" s="40">
        <v>8.51</v>
      </c>
      <c r="AB51" s="9"/>
      <c r="AC51" s="41">
        <v>1980</v>
      </c>
      <c r="AD51" s="40">
        <v>0.35</v>
      </c>
      <c r="AE51" s="40">
        <v>4.93</v>
      </c>
      <c r="AF51" s="40">
        <v>1.88</v>
      </c>
      <c r="AG51" s="40">
        <v>0.09</v>
      </c>
      <c r="AH51" s="42">
        <v>13.76</v>
      </c>
      <c r="AI51" s="9"/>
      <c r="AJ51" s="41">
        <v>1980</v>
      </c>
      <c r="AK51" s="40">
        <v>7.71</v>
      </c>
      <c r="AL51" s="40">
        <v>15.59</v>
      </c>
      <c r="AM51" s="40">
        <v>12.17</v>
      </c>
      <c r="AN51" s="40">
        <v>5.22</v>
      </c>
      <c r="AO51" s="42">
        <v>18.93</v>
      </c>
      <c r="AP51" s="9"/>
      <c r="AQ51" s="41">
        <v>1980</v>
      </c>
      <c r="AR51" s="40">
        <v>19.29</v>
      </c>
      <c r="AS51" s="40">
        <v>21.8</v>
      </c>
      <c r="AT51" s="40">
        <v>21.01</v>
      </c>
      <c r="AU51" s="40">
        <v>18.41</v>
      </c>
      <c r="AV51" s="40">
        <v>24</v>
      </c>
    </row>
    <row r="52" spans="1:48" ht="16.5" customHeight="1" x14ac:dyDescent="0.25">
      <c r="A52" s="41">
        <v>1981</v>
      </c>
      <c r="B52" s="40">
        <v>1.2</v>
      </c>
      <c r="C52" s="40">
        <v>6.46</v>
      </c>
      <c r="D52" s="40">
        <v>3.5</v>
      </c>
      <c r="E52" s="40">
        <v>0.56000000000000005</v>
      </c>
      <c r="F52" s="42">
        <v>17.13</v>
      </c>
      <c r="G52" s="9"/>
      <c r="H52" s="41">
        <v>1981</v>
      </c>
      <c r="I52" s="40">
        <v>0.05</v>
      </c>
      <c r="J52" s="40">
        <v>3.42</v>
      </c>
      <c r="K52" s="40">
        <v>2.3199999999999998</v>
      </c>
      <c r="L52" s="40">
        <v>0</v>
      </c>
      <c r="M52" s="42">
        <v>6.04</v>
      </c>
      <c r="N52" s="9"/>
      <c r="O52" s="41">
        <v>1981</v>
      </c>
      <c r="P52" s="40">
        <v>14.97</v>
      </c>
      <c r="Q52" s="40">
        <v>20.12</v>
      </c>
      <c r="R52" s="40">
        <v>17.649999999999999</v>
      </c>
      <c r="S52" s="40">
        <v>13.91</v>
      </c>
      <c r="T52" s="40">
        <v>23.9</v>
      </c>
      <c r="U52" s="9"/>
      <c r="V52" s="41">
        <v>1981</v>
      </c>
      <c r="W52" s="40">
        <v>0</v>
      </c>
      <c r="X52" s="40">
        <v>0.08</v>
      </c>
      <c r="Y52" s="40">
        <v>0.15</v>
      </c>
      <c r="Z52" s="40">
        <v>0</v>
      </c>
      <c r="AA52" s="42">
        <v>9.58</v>
      </c>
      <c r="AB52" s="9"/>
      <c r="AC52" s="41">
        <v>1981</v>
      </c>
      <c r="AD52" s="40">
        <v>0.38</v>
      </c>
      <c r="AE52" s="40">
        <v>4.82</v>
      </c>
      <c r="AF52" s="40">
        <v>1.82</v>
      </c>
      <c r="AG52" s="40">
        <v>0.15</v>
      </c>
      <c r="AH52" s="42">
        <v>12.73</v>
      </c>
      <c r="AI52" s="9"/>
      <c r="AJ52" s="41">
        <v>1981</v>
      </c>
      <c r="AK52" s="40">
        <v>7.79</v>
      </c>
      <c r="AL52" s="40">
        <v>16.22</v>
      </c>
      <c r="AM52" s="40">
        <v>13.02</v>
      </c>
      <c r="AN52" s="40">
        <v>5.5</v>
      </c>
      <c r="AO52" s="42">
        <v>18.61</v>
      </c>
      <c r="AP52" s="9"/>
      <c r="AQ52" s="41">
        <v>1981</v>
      </c>
      <c r="AR52" s="40">
        <v>17.38</v>
      </c>
      <c r="AS52" s="40">
        <v>21.03</v>
      </c>
      <c r="AT52" s="40">
        <v>20.02</v>
      </c>
      <c r="AU52" s="40">
        <v>16.79</v>
      </c>
      <c r="AV52" s="40">
        <v>24</v>
      </c>
    </row>
    <row r="53" spans="1:48" ht="16.5" customHeight="1" x14ac:dyDescent="0.25">
      <c r="A53" s="41">
        <v>1982</v>
      </c>
      <c r="B53" s="40">
        <v>0.86</v>
      </c>
      <c r="C53" s="40">
        <v>6.5</v>
      </c>
      <c r="D53" s="40">
        <v>3.3</v>
      </c>
      <c r="E53" s="40">
        <v>0.25</v>
      </c>
      <c r="F53" s="42">
        <v>17.02</v>
      </c>
      <c r="G53" s="9"/>
      <c r="H53" s="41">
        <v>1982</v>
      </c>
      <c r="I53" s="40">
        <v>0</v>
      </c>
      <c r="J53" s="40">
        <v>1.95</v>
      </c>
      <c r="K53" s="40">
        <v>0.67</v>
      </c>
      <c r="L53" s="40">
        <v>0</v>
      </c>
      <c r="M53" s="42">
        <v>5.01</v>
      </c>
      <c r="N53" s="9"/>
      <c r="O53" s="41">
        <v>1982</v>
      </c>
      <c r="P53" s="40">
        <v>15.41</v>
      </c>
      <c r="Q53" s="40">
        <v>21.12</v>
      </c>
      <c r="R53" s="40">
        <v>18.52</v>
      </c>
      <c r="S53" s="40">
        <v>13.76</v>
      </c>
      <c r="T53" s="40">
        <v>23.98</v>
      </c>
      <c r="U53" s="9"/>
      <c r="V53" s="41">
        <v>1982</v>
      </c>
      <c r="W53" s="40">
        <v>0</v>
      </c>
      <c r="X53" s="40">
        <v>0.16</v>
      </c>
      <c r="Y53" s="40">
        <v>0.03</v>
      </c>
      <c r="Z53" s="40">
        <v>0</v>
      </c>
      <c r="AA53" s="42">
        <v>10.1</v>
      </c>
      <c r="AB53" s="9"/>
      <c r="AC53" s="41">
        <v>1982</v>
      </c>
      <c r="AD53" s="40">
        <v>0.09</v>
      </c>
      <c r="AE53" s="40">
        <v>3.85</v>
      </c>
      <c r="AF53" s="40">
        <v>1.01</v>
      </c>
      <c r="AG53" s="40">
        <v>0.01</v>
      </c>
      <c r="AH53" s="42">
        <v>11.82</v>
      </c>
      <c r="AI53" s="9"/>
      <c r="AJ53" s="41">
        <v>1982</v>
      </c>
      <c r="AK53" s="40">
        <v>7.86</v>
      </c>
      <c r="AL53" s="40">
        <v>17.010000000000002</v>
      </c>
      <c r="AM53" s="40">
        <v>13.59</v>
      </c>
      <c r="AN53" s="40">
        <v>4.78</v>
      </c>
      <c r="AO53" s="42">
        <v>20.12</v>
      </c>
      <c r="AP53" s="9"/>
      <c r="AQ53" s="41">
        <v>1982</v>
      </c>
      <c r="AR53" s="40">
        <v>19.64</v>
      </c>
      <c r="AS53" s="40">
        <v>21.56</v>
      </c>
      <c r="AT53" s="40">
        <v>21.17</v>
      </c>
      <c r="AU53" s="40">
        <v>19.059999999999999</v>
      </c>
      <c r="AV53" s="40">
        <v>24</v>
      </c>
    </row>
    <row r="54" spans="1:48" ht="16.5" customHeight="1" x14ac:dyDescent="0.25">
      <c r="A54" s="41">
        <v>1983</v>
      </c>
      <c r="B54" s="40">
        <v>0.95</v>
      </c>
      <c r="C54" s="40">
        <v>7.09</v>
      </c>
      <c r="D54" s="40">
        <v>3.5</v>
      </c>
      <c r="E54" s="40">
        <v>0.41</v>
      </c>
      <c r="F54" s="42">
        <v>18.12</v>
      </c>
      <c r="G54" s="9"/>
      <c r="H54" s="41">
        <v>1983</v>
      </c>
      <c r="I54" s="40">
        <v>0</v>
      </c>
      <c r="J54" s="40">
        <v>2.1</v>
      </c>
      <c r="K54" s="40">
        <v>0.59</v>
      </c>
      <c r="L54" s="40">
        <v>0</v>
      </c>
      <c r="M54" s="42">
        <v>5.07</v>
      </c>
      <c r="N54" s="9"/>
      <c r="O54" s="41">
        <v>1983</v>
      </c>
      <c r="P54" s="40">
        <v>14.76</v>
      </c>
      <c r="Q54" s="40">
        <v>20.82</v>
      </c>
      <c r="R54" s="40">
        <v>18.05</v>
      </c>
      <c r="S54" s="40">
        <v>12.93</v>
      </c>
      <c r="T54" s="42">
        <v>23.91</v>
      </c>
      <c r="U54" s="9"/>
      <c r="V54" s="41">
        <v>1983</v>
      </c>
      <c r="W54" s="40">
        <v>0</v>
      </c>
      <c r="X54" s="40">
        <v>0.05</v>
      </c>
      <c r="Y54" s="40">
        <v>0</v>
      </c>
      <c r="Z54" s="40">
        <v>0</v>
      </c>
      <c r="AA54" s="42">
        <v>7.85</v>
      </c>
      <c r="AB54" s="9"/>
      <c r="AC54" s="41">
        <v>1983</v>
      </c>
      <c r="AD54" s="40">
        <v>0.15</v>
      </c>
      <c r="AE54" s="40">
        <v>3.71</v>
      </c>
      <c r="AF54" s="40">
        <v>0.92</v>
      </c>
      <c r="AG54" s="40">
        <v>0.03</v>
      </c>
      <c r="AH54" s="42">
        <v>12.36</v>
      </c>
      <c r="AI54" s="9"/>
      <c r="AJ54" s="41">
        <v>1983</v>
      </c>
      <c r="AK54" s="40">
        <v>7.84</v>
      </c>
      <c r="AL54" s="40">
        <v>17.05</v>
      </c>
      <c r="AM54" s="40">
        <v>13.75</v>
      </c>
      <c r="AN54" s="40">
        <v>4.75</v>
      </c>
      <c r="AO54" s="42">
        <v>19.97</v>
      </c>
      <c r="AP54" s="9"/>
      <c r="AQ54" s="41">
        <v>1983</v>
      </c>
      <c r="AR54" s="40">
        <v>17.75</v>
      </c>
      <c r="AS54" s="40">
        <v>21.71</v>
      </c>
      <c r="AT54" s="40">
        <v>20.67</v>
      </c>
      <c r="AU54" s="40">
        <v>17.16</v>
      </c>
      <c r="AV54" s="42">
        <v>24</v>
      </c>
    </row>
    <row r="55" spans="1:48" ht="16.5" customHeight="1" x14ac:dyDescent="0.25">
      <c r="A55" s="41">
        <v>1984</v>
      </c>
      <c r="B55" s="40">
        <v>0.68</v>
      </c>
      <c r="C55" s="40">
        <v>6.92</v>
      </c>
      <c r="D55" s="40">
        <v>3.08</v>
      </c>
      <c r="E55" s="40">
        <v>0.09</v>
      </c>
      <c r="F55" s="42">
        <v>16.54</v>
      </c>
      <c r="G55" s="9"/>
      <c r="H55" s="41">
        <v>1984</v>
      </c>
      <c r="I55" s="40">
        <v>0</v>
      </c>
      <c r="J55" s="40">
        <v>1.77</v>
      </c>
      <c r="K55" s="40">
        <v>0.76</v>
      </c>
      <c r="L55" s="40">
        <v>0</v>
      </c>
      <c r="M55" s="42">
        <v>5.03</v>
      </c>
      <c r="N55" s="9"/>
      <c r="O55" s="41">
        <v>1984</v>
      </c>
      <c r="P55" s="40">
        <v>11.76</v>
      </c>
      <c r="Q55" s="40">
        <v>18.86</v>
      </c>
      <c r="R55" s="40">
        <v>15.7</v>
      </c>
      <c r="S55" s="40">
        <v>9.93</v>
      </c>
      <c r="T55" s="42">
        <v>23.5</v>
      </c>
      <c r="U55" s="9"/>
      <c r="V55" s="41">
        <v>1984</v>
      </c>
      <c r="W55" s="40">
        <v>0</v>
      </c>
      <c r="X55" s="40">
        <v>0.14000000000000001</v>
      </c>
      <c r="Y55" s="40">
        <v>0</v>
      </c>
      <c r="Z55" s="40">
        <v>0</v>
      </c>
      <c r="AA55" s="42">
        <v>8.1</v>
      </c>
      <c r="AB55" s="9"/>
      <c r="AC55" s="41">
        <v>1984</v>
      </c>
      <c r="AD55" s="40">
        <v>0.03</v>
      </c>
      <c r="AE55" s="40">
        <v>4.17</v>
      </c>
      <c r="AF55" s="40">
        <v>0.87</v>
      </c>
      <c r="AG55" s="40">
        <v>0.03</v>
      </c>
      <c r="AH55" s="42">
        <v>11.22</v>
      </c>
      <c r="AI55" s="9"/>
      <c r="AJ55" s="41">
        <v>1984</v>
      </c>
      <c r="AK55" s="40">
        <v>5.65</v>
      </c>
      <c r="AL55" s="40">
        <v>15.14</v>
      </c>
      <c r="AM55" s="40">
        <v>12.02</v>
      </c>
      <c r="AN55" s="40">
        <v>2.48</v>
      </c>
      <c r="AO55" s="42">
        <v>16.8</v>
      </c>
      <c r="AP55" s="9"/>
      <c r="AQ55" s="41">
        <v>1984</v>
      </c>
      <c r="AR55" s="40">
        <v>14.98</v>
      </c>
      <c r="AS55" s="40">
        <v>20.04</v>
      </c>
      <c r="AT55" s="40">
        <v>18.22</v>
      </c>
      <c r="AU55" s="40">
        <v>14.21</v>
      </c>
      <c r="AV55" s="42">
        <v>23.82</v>
      </c>
    </row>
    <row r="56" spans="1:48" ht="16.5" customHeight="1" x14ac:dyDescent="0.25">
      <c r="A56" s="41">
        <v>1985</v>
      </c>
      <c r="B56" s="40">
        <v>1.1000000000000001</v>
      </c>
      <c r="C56" s="40">
        <v>7.46</v>
      </c>
      <c r="D56" s="40">
        <v>4.13</v>
      </c>
      <c r="E56" s="40">
        <v>0.39</v>
      </c>
      <c r="F56" s="42">
        <v>17.98</v>
      </c>
      <c r="G56" s="9"/>
      <c r="H56" s="41">
        <v>1985</v>
      </c>
      <c r="I56" s="40">
        <v>0.03</v>
      </c>
      <c r="J56" s="40">
        <v>3.51</v>
      </c>
      <c r="K56" s="40">
        <v>1.37</v>
      </c>
      <c r="L56" s="40">
        <v>0</v>
      </c>
      <c r="M56" s="42">
        <v>7.06</v>
      </c>
      <c r="N56" s="9"/>
      <c r="O56" s="41">
        <v>1985</v>
      </c>
      <c r="P56" s="40">
        <v>14.9</v>
      </c>
      <c r="Q56" s="40">
        <v>20.25</v>
      </c>
      <c r="R56" s="40">
        <v>17.579999999999998</v>
      </c>
      <c r="S56" s="40">
        <v>13.28</v>
      </c>
      <c r="T56" s="42">
        <v>23.9</v>
      </c>
      <c r="U56" s="9"/>
      <c r="V56" s="41">
        <v>1985</v>
      </c>
      <c r="W56" s="40">
        <v>0</v>
      </c>
      <c r="X56" s="40">
        <v>0.15</v>
      </c>
      <c r="Y56" s="40">
        <v>0.11</v>
      </c>
      <c r="Z56" s="40">
        <v>0</v>
      </c>
      <c r="AA56" s="42">
        <v>7.53</v>
      </c>
      <c r="AB56" s="9"/>
      <c r="AC56" s="41">
        <v>1985</v>
      </c>
      <c r="AD56" s="40">
        <v>0.68</v>
      </c>
      <c r="AE56" s="40">
        <v>5.04</v>
      </c>
      <c r="AF56" s="40">
        <v>1.92</v>
      </c>
      <c r="AG56" s="40">
        <v>0.43</v>
      </c>
      <c r="AH56" s="42">
        <v>13.32</v>
      </c>
      <c r="AI56" s="9"/>
      <c r="AJ56" s="41">
        <v>1985</v>
      </c>
      <c r="AK56" s="40">
        <v>7.34</v>
      </c>
      <c r="AL56" s="40">
        <v>16.04</v>
      </c>
      <c r="AM56" s="40">
        <v>13.5</v>
      </c>
      <c r="AN56" s="40">
        <v>4.3099999999999996</v>
      </c>
      <c r="AO56" s="42">
        <v>18.18</v>
      </c>
      <c r="AP56" s="9"/>
      <c r="AQ56" s="41">
        <v>1985</v>
      </c>
      <c r="AR56" s="40">
        <v>19.690000000000001</v>
      </c>
      <c r="AS56" s="40">
        <v>22.43</v>
      </c>
      <c r="AT56" s="40">
        <v>21.65</v>
      </c>
      <c r="AU56" s="40">
        <v>18.86</v>
      </c>
      <c r="AV56" s="42">
        <v>24</v>
      </c>
    </row>
    <row r="57" spans="1:48" ht="16.5" customHeight="1" x14ac:dyDescent="0.25">
      <c r="A57" s="41">
        <v>1986</v>
      </c>
      <c r="B57" s="40">
        <v>1.93</v>
      </c>
      <c r="C57" s="40">
        <v>7.77</v>
      </c>
      <c r="D57" s="40">
        <v>4.8600000000000003</v>
      </c>
      <c r="E57" s="40">
        <v>0.79</v>
      </c>
      <c r="F57" s="42">
        <v>17.96</v>
      </c>
      <c r="G57" s="9"/>
      <c r="H57" s="41">
        <v>1986</v>
      </c>
      <c r="I57" s="40">
        <v>0</v>
      </c>
      <c r="J57" s="40">
        <v>3.86</v>
      </c>
      <c r="K57" s="40">
        <v>1.95</v>
      </c>
      <c r="L57" s="40">
        <v>0</v>
      </c>
      <c r="M57" s="42">
        <v>7.05</v>
      </c>
      <c r="N57" s="9"/>
      <c r="O57" s="41">
        <v>1986</v>
      </c>
      <c r="P57" s="40">
        <v>17.079999999999998</v>
      </c>
      <c r="Q57" s="40">
        <v>21.95</v>
      </c>
      <c r="R57" s="40">
        <v>19.75</v>
      </c>
      <c r="S57" s="40">
        <v>16.22</v>
      </c>
      <c r="T57" s="42">
        <v>23.92</v>
      </c>
      <c r="U57" s="9"/>
      <c r="V57" s="41">
        <v>1986</v>
      </c>
      <c r="W57" s="40">
        <v>0</v>
      </c>
      <c r="X57" s="40">
        <v>0.03</v>
      </c>
      <c r="Y57" s="40">
        <v>0.33</v>
      </c>
      <c r="Z57" s="40">
        <v>0</v>
      </c>
      <c r="AA57" s="42">
        <v>12.18</v>
      </c>
      <c r="AB57" s="9"/>
      <c r="AC57" s="41">
        <v>1986</v>
      </c>
      <c r="AD57" s="40">
        <v>0.54</v>
      </c>
      <c r="AE57" s="40">
        <v>5.22</v>
      </c>
      <c r="AF57" s="40">
        <v>2.16</v>
      </c>
      <c r="AG57" s="40">
        <v>0.16</v>
      </c>
      <c r="AH57" s="42">
        <v>13.53</v>
      </c>
      <c r="AI57" s="9"/>
      <c r="AJ57" s="41">
        <v>1986</v>
      </c>
      <c r="AK57" s="40">
        <v>9.35</v>
      </c>
      <c r="AL57" s="40">
        <v>17.41</v>
      </c>
      <c r="AM57" s="40">
        <v>14.22</v>
      </c>
      <c r="AN57" s="40">
        <v>6.44</v>
      </c>
      <c r="AO57" s="42">
        <v>19.690000000000001</v>
      </c>
      <c r="AP57" s="9"/>
      <c r="AQ57" s="41">
        <v>1986</v>
      </c>
      <c r="AR57" s="40">
        <v>20.14</v>
      </c>
      <c r="AS57" s="40">
        <v>21.62</v>
      </c>
      <c r="AT57" s="40">
        <v>21.14</v>
      </c>
      <c r="AU57" s="40">
        <v>19.54</v>
      </c>
      <c r="AV57" s="42">
        <v>24</v>
      </c>
    </row>
    <row r="58" spans="1:48" ht="16.5" customHeight="1" x14ac:dyDescent="0.25">
      <c r="A58" s="41">
        <v>1987</v>
      </c>
      <c r="B58" s="40">
        <v>2.08</v>
      </c>
      <c r="C58" s="40">
        <v>7.97</v>
      </c>
      <c r="D58" s="40">
        <v>4.6900000000000004</v>
      </c>
      <c r="E58" s="40">
        <v>1.17</v>
      </c>
      <c r="F58" s="42">
        <v>18.16</v>
      </c>
      <c r="G58" s="9"/>
      <c r="H58" s="41">
        <v>1987</v>
      </c>
      <c r="I58" s="40">
        <v>0.26</v>
      </c>
      <c r="J58" s="40">
        <v>3.99</v>
      </c>
      <c r="K58" s="40">
        <v>2.1</v>
      </c>
      <c r="L58" s="40">
        <v>0.09</v>
      </c>
      <c r="M58" s="42">
        <v>7.59</v>
      </c>
      <c r="N58" s="9"/>
      <c r="O58" s="41">
        <v>1987</v>
      </c>
      <c r="P58" s="40">
        <v>16.61</v>
      </c>
      <c r="Q58" s="40">
        <v>21.83</v>
      </c>
      <c r="R58" s="40">
        <v>19.329999999999998</v>
      </c>
      <c r="S58" s="40">
        <v>15.06</v>
      </c>
      <c r="T58" s="42">
        <v>23.95</v>
      </c>
      <c r="U58" s="9"/>
      <c r="V58" s="41">
        <v>1987</v>
      </c>
      <c r="W58" s="40">
        <v>0</v>
      </c>
      <c r="X58" s="40">
        <v>0.39</v>
      </c>
      <c r="Y58" s="40">
        <v>0.27</v>
      </c>
      <c r="Z58" s="40">
        <v>0</v>
      </c>
      <c r="AA58" s="42">
        <v>8.7799999999999994</v>
      </c>
      <c r="AB58" s="9"/>
      <c r="AC58" s="41">
        <v>1987</v>
      </c>
      <c r="AD58" s="40">
        <v>0.97</v>
      </c>
      <c r="AE58" s="40">
        <v>5.73</v>
      </c>
      <c r="AF58" s="40">
        <v>2.42</v>
      </c>
      <c r="AG58" s="40">
        <v>0.53</v>
      </c>
      <c r="AH58" s="42">
        <v>13.78</v>
      </c>
      <c r="AI58" s="9"/>
      <c r="AJ58" s="41">
        <v>1987</v>
      </c>
      <c r="AK58" s="40">
        <v>9.61</v>
      </c>
      <c r="AL58" s="40">
        <v>18.190000000000001</v>
      </c>
      <c r="AM58" s="40">
        <v>14.92</v>
      </c>
      <c r="AN58" s="40">
        <v>6.59</v>
      </c>
      <c r="AO58" s="42">
        <v>20.56</v>
      </c>
      <c r="AP58" s="9"/>
      <c r="AQ58" s="41">
        <v>1987</v>
      </c>
      <c r="AR58" s="40">
        <v>20.63</v>
      </c>
      <c r="AS58" s="40">
        <v>22.29</v>
      </c>
      <c r="AT58" s="40">
        <v>21.84</v>
      </c>
      <c r="AU58" s="40">
        <v>19.96</v>
      </c>
      <c r="AV58" s="42">
        <v>24</v>
      </c>
    </row>
    <row r="59" spans="1:48" ht="16.5" customHeight="1" x14ac:dyDescent="0.25">
      <c r="A59" s="41">
        <v>1988</v>
      </c>
      <c r="B59" s="40">
        <v>3.2</v>
      </c>
      <c r="C59" s="40">
        <v>9.3699999999999992</v>
      </c>
      <c r="D59" s="40">
        <v>6.21</v>
      </c>
      <c r="E59" s="40">
        <v>1.84</v>
      </c>
      <c r="F59" s="42">
        <v>19.18</v>
      </c>
      <c r="G59" s="9"/>
      <c r="H59" s="41">
        <v>1988</v>
      </c>
      <c r="I59" s="40">
        <v>0</v>
      </c>
      <c r="J59" s="40">
        <v>3.6</v>
      </c>
      <c r="K59" s="40">
        <v>1.56</v>
      </c>
      <c r="L59" s="40">
        <v>0</v>
      </c>
      <c r="M59" s="42">
        <v>7.38</v>
      </c>
      <c r="N59" s="9"/>
      <c r="O59" s="41">
        <v>1988</v>
      </c>
      <c r="P59" s="40">
        <v>16.48</v>
      </c>
      <c r="Q59" s="40">
        <v>20.9</v>
      </c>
      <c r="R59" s="40">
        <v>18.95</v>
      </c>
      <c r="S59" s="40">
        <v>14.85</v>
      </c>
      <c r="T59" s="42">
        <v>24</v>
      </c>
      <c r="U59" s="9"/>
      <c r="V59" s="41">
        <v>1988</v>
      </c>
      <c r="W59" s="40">
        <v>0</v>
      </c>
      <c r="X59" s="40">
        <v>0.34</v>
      </c>
      <c r="Y59" s="40">
        <v>0.34</v>
      </c>
      <c r="Z59" s="40">
        <v>0</v>
      </c>
      <c r="AA59" s="42">
        <v>11.59</v>
      </c>
      <c r="AB59" s="9"/>
      <c r="AC59" s="41">
        <v>1988</v>
      </c>
      <c r="AD59" s="40">
        <v>0.78</v>
      </c>
      <c r="AE59" s="40">
        <v>6.22</v>
      </c>
      <c r="AF59" s="40">
        <v>2.81</v>
      </c>
      <c r="AG59" s="40">
        <v>0.19</v>
      </c>
      <c r="AH59" s="42">
        <v>14.54</v>
      </c>
      <c r="AI59" s="9"/>
      <c r="AJ59" s="41">
        <v>1988</v>
      </c>
      <c r="AK59" s="40">
        <v>8.1999999999999993</v>
      </c>
      <c r="AL59" s="40">
        <v>17.02</v>
      </c>
      <c r="AM59" s="40">
        <v>13.97</v>
      </c>
      <c r="AN59" s="40">
        <v>5.31</v>
      </c>
      <c r="AO59" s="42">
        <v>19.18</v>
      </c>
      <c r="AP59" s="9"/>
      <c r="AQ59" s="41">
        <v>1988</v>
      </c>
      <c r="AR59" s="40">
        <v>18.95</v>
      </c>
      <c r="AS59" s="40">
        <v>21.78</v>
      </c>
      <c r="AT59" s="40">
        <v>21.03</v>
      </c>
      <c r="AU59" s="40">
        <v>18.440000000000001</v>
      </c>
      <c r="AV59" s="42">
        <v>24</v>
      </c>
    </row>
    <row r="60" spans="1:48" ht="16.5" customHeight="1" x14ac:dyDescent="0.25">
      <c r="A60" s="41">
        <v>1989</v>
      </c>
      <c r="B60" s="40">
        <v>1.64</v>
      </c>
      <c r="C60" s="40">
        <v>7.92</v>
      </c>
      <c r="D60" s="40">
        <v>5.05</v>
      </c>
      <c r="E60" s="40">
        <v>0.49</v>
      </c>
      <c r="F60" s="42">
        <v>17.760000000000002</v>
      </c>
      <c r="G60" s="9"/>
      <c r="H60" s="41">
        <v>1989</v>
      </c>
      <c r="I60" s="40">
        <v>0</v>
      </c>
      <c r="J60" s="40">
        <v>3.23</v>
      </c>
      <c r="K60" s="40">
        <v>0.93</v>
      </c>
      <c r="L60" s="40">
        <v>0</v>
      </c>
      <c r="M60" s="42">
        <v>6.27</v>
      </c>
      <c r="N60" s="9"/>
      <c r="O60" s="41">
        <v>1989</v>
      </c>
      <c r="P60" s="40">
        <v>15.54</v>
      </c>
      <c r="Q60" s="40">
        <v>20.29</v>
      </c>
      <c r="R60" s="40">
        <v>18.079999999999998</v>
      </c>
      <c r="S60" s="40">
        <v>14.24</v>
      </c>
      <c r="T60" s="42">
        <v>23.92</v>
      </c>
      <c r="U60" s="9"/>
      <c r="V60" s="41">
        <v>1989</v>
      </c>
      <c r="W60" s="40">
        <v>0</v>
      </c>
      <c r="X60" s="40">
        <v>0.1</v>
      </c>
      <c r="Y60" s="40">
        <v>0.1</v>
      </c>
      <c r="Z60" s="40">
        <v>0</v>
      </c>
      <c r="AA60" s="42">
        <v>9.18</v>
      </c>
      <c r="AB60" s="9"/>
      <c r="AC60" s="41">
        <v>1989</v>
      </c>
      <c r="AD60" s="40">
        <v>0.15</v>
      </c>
      <c r="AE60" s="40">
        <v>4.8499999999999996</v>
      </c>
      <c r="AF60" s="40">
        <v>1.48</v>
      </c>
      <c r="AG60" s="40">
        <v>0</v>
      </c>
      <c r="AH60" s="42">
        <v>13.59</v>
      </c>
      <c r="AI60" s="9"/>
      <c r="AJ60" s="41">
        <v>1989</v>
      </c>
      <c r="AK60" s="40">
        <v>8.11</v>
      </c>
      <c r="AL60" s="40">
        <v>16.12</v>
      </c>
      <c r="AM60" s="40">
        <v>13.1</v>
      </c>
      <c r="AN60" s="40">
        <v>5.68</v>
      </c>
      <c r="AO60" s="42">
        <v>19.670000000000002</v>
      </c>
      <c r="AP60" s="9"/>
      <c r="AQ60" s="41">
        <v>1989</v>
      </c>
      <c r="AR60" s="40">
        <v>17.440000000000001</v>
      </c>
      <c r="AS60" s="40">
        <v>21.08</v>
      </c>
      <c r="AT60" s="40">
        <v>19.809999999999999</v>
      </c>
      <c r="AU60" s="40">
        <v>16.66</v>
      </c>
      <c r="AV60" s="42">
        <v>24</v>
      </c>
    </row>
    <row r="61" spans="1:48" ht="16.5" customHeight="1" x14ac:dyDescent="0.25">
      <c r="A61" s="41">
        <v>1990</v>
      </c>
      <c r="B61" s="40">
        <v>0.93</v>
      </c>
      <c r="C61" s="40">
        <v>7.15</v>
      </c>
      <c r="D61" s="40">
        <v>3.88</v>
      </c>
      <c r="E61" s="40">
        <v>0.26</v>
      </c>
      <c r="F61" s="42">
        <v>17.12</v>
      </c>
      <c r="G61" s="9"/>
      <c r="H61" s="41">
        <v>1990</v>
      </c>
      <c r="I61" s="40">
        <v>0</v>
      </c>
      <c r="J61" s="40">
        <v>3.18</v>
      </c>
      <c r="K61" s="40">
        <v>1.17</v>
      </c>
      <c r="L61" s="40">
        <v>0</v>
      </c>
      <c r="M61" s="42">
        <v>5.88</v>
      </c>
      <c r="N61" s="9"/>
      <c r="O61" s="41">
        <v>1990</v>
      </c>
      <c r="P61" s="40">
        <v>15.62</v>
      </c>
      <c r="Q61" s="40">
        <v>20.89</v>
      </c>
      <c r="R61" s="40">
        <v>18.53</v>
      </c>
      <c r="S61" s="40">
        <v>14.12</v>
      </c>
      <c r="T61" s="42">
        <v>23.93</v>
      </c>
      <c r="U61" s="9"/>
      <c r="V61" s="41">
        <v>1990</v>
      </c>
      <c r="W61" s="40">
        <v>0</v>
      </c>
      <c r="X61" s="40">
        <v>0.01</v>
      </c>
      <c r="Y61" s="40">
        <v>0.36</v>
      </c>
      <c r="Z61" s="40">
        <v>0</v>
      </c>
      <c r="AA61" s="42">
        <v>9.76</v>
      </c>
      <c r="AB61" s="9"/>
      <c r="AC61" s="41">
        <v>1990</v>
      </c>
      <c r="AD61" s="40">
        <v>0.08</v>
      </c>
      <c r="AE61" s="40">
        <v>4.2</v>
      </c>
      <c r="AF61" s="40">
        <v>1.2</v>
      </c>
      <c r="AG61" s="40">
        <v>0.02</v>
      </c>
      <c r="AH61" s="42">
        <v>12.29</v>
      </c>
      <c r="AI61" s="9"/>
      <c r="AJ61" s="41">
        <v>1990</v>
      </c>
      <c r="AK61" s="40">
        <v>8.1300000000000008</v>
      </c>
      <c r="AL61" s="40">
        <v>16.27</v>
      </c>
      <c r="AM61" s="40">
        <v>13.27</v>
      </c>
      <c r="AN61" s="40">
        <v>5.33</v>
      </c>
      <c r="AO61" s="42">
        <v>18.54</v>
      </c>
      <c r="AP61" s="9"/>
      <c r="AQ61" s="41">
        <v>1990</v>
      </c>
      <c r="AR61" s="40">
        <v>18.78</v>
      </c>
      <c r="AS61" s="40">
        <v>21.12</v>
      </c>
      <c r="AT61" s="40">
        <v>20.43</v>
      </c>
      <c r="AU61" s="40">
        <v>18.239999999999998</v>
      </c>
      <c r="AV61" s="42">
        <v>24</v>
      </c>
    </row>
    <row r="62" spans="1:48" ht="16.5" customHeight="1" x14ac:dyDescent="0.25">
      <c r="A62" s="41">
        <v>1991</v>
      </c>
      <c r="B62" s="40">
        <v>1.0900000000000001</v>
      </c>
      <c r="C62" s="40">
        <v>6.97</v>
      </c>
      <c r="D62" s="40">
        <v>3.82</v>
      </c>
      <c r="E62" s="40">
        <v>0.57999999999999996</v>
      </c>
      <c r="F62" s="42">
        <v>16.37</v>
      </c>
      <c r="G62" s="9"/>
      <c r="H62" s="41">
        <v>1991</v>
      </c>
      <c r="I62" s="40">
        <v>0</v>
      </c>
      <c r="J62" s="40">
        <v>2.37</v>
      </c>
      <c r="K62" s="40">
        <v>1.07</v>
      </c>
      <c r="L62" s="40">
        <v>0</v>
      </c>
      <c r="M62" s="42">
        <v>6.03</v>
      </c>
      <c r="N62" s="9"/>
      <c r="O62" s="41">
        <v>1991</v>
      </c>
      <c r="P62" s="40">
        <v>12.5</v>
      </c>
      <c r="Q62" s="40">
        <v>18.53</v>
      </c>
      <c r="R62" s="40">
        <v>15.72</v>
      </c>
      <c r="S62" s="40">
        <v>11.26</v>
      </c>
      <c r="T62" s="42">
        <v>23.16</v>
      </c>
      <c r="U62" s="9"/>
      <c r="V62" s="41">
        <v>1991</v>
      </c>
      <c r="W62" s="40">
        <v>0</v>
      </c>
      <c r="X62" s="40">
        <v>0.21</v>
      </c>
      <c r="Y62" s="40">
        <v>0.03</v>
      </c>
      <c r="Z62" s="40">
        <v>0</v>
      </c>
      <c r="AA62" s="42">
        <v>9.9</v>
      </c>
      <c r="AB62" s="9"/>
      <c r="AC62" s="41">
        <v>1991</v>
      </c>
      <c r="AD62" s="40">
        <v>7.0000000000000007E-2</v>
      </c>
      <c r="AE62" s="40">
        <v>3.9</v>
      </c>
      <c r="AF62" s="40">
        <v>1.07</v>
      </c>
      <c r="AG62" s="40">
        <v>0</v>
      </c>
      <c r="AH62" s="42">
        <v>12.96</v>
      </c>
      <c r="AI62" s="9"/>
      <c r="AJ62" s="41">
        <v>1991</v>
      </c>
      <c r="AK62" s="40">
        <v>7.15</v>
      </c>
      <c r="AL62" s="40">
        <v>15.59</v>
      </c>
      <c r="AM62" s="40">
        <v>12.29</v>
      </c>
      <c r="AN62" s="40">
        <v>4.8</v>
      </c>
      <c r="AO62" s="42">
        <v>18.91</v>
      </c>
      <c r="AP62" s="9"/>
      <c r="AQ62" s="41">
        <v>1991</v>
      </c>
      <c r="AR62" s="40">
        <v>15.11</v>
      </c>
      <c r="AS62" s="40">
        <v>17.09</v>
      </c>
      <c r="AT62" s="40">
        <v>16.350000000000001</v>
      </c>
      <c r="AU62" s="40">
        <v>14.86</v>
      </c>
      <c r="AV62" s="42">
        <v>23.92</v>
      </c>
    </row>
    <row r="63" spans="1:48" ht="16.5" customHeight="1" x14ac:dyDescent="0.25">
      <c r="A63" s="41">
        <v>1992</v>
      </c>
      <c r="B63" s="40">
        <v>1.37</v>
      </c>
      <c r="C63" s="40">
        <v>7.14</v>
      </c>
      <c r="D63" s="40">
        <v>3.8</v>
      </c>
      <c r="E63" s="40">
        <v>0.46</v>
      </c>
      <c r="F63" s="42">
        <v>17.03</v>
      </c>
      <c r="G63" s="9"/>
      <c r="H63" s="41">
        <v>1992</v>
      </c>
      <c r="I63" s="40">
        <v>0</v>
      </c>
      <c r="J63" s="40">
        <v>2.27</v>
      </c>
      <c r="K63" s="40">
        <v>0.87</v>
      </c>
      <c r="L63" s="40">
        <v>0</v>
      </c>
      <c r="M63" s="42">
        <v>5.21</v>
      </c>
      <c r="N63" s="9"/>
      <c r="O63" s="41">
        <v>1992</v>
      </c>
      <c r="P63" s="40">
        <v>14.78</v>
      </c>
      <c r="Q63" s="40">
        <v>20.69</v>
      </c>
      <c r="R63" s="40">
        <v>18</v>
      </c>
      <c r="S63" s="40">
        <v>13.29</v>
      </c>
      <c r="T63" s="42">
        <v>23.98</v>
      </c>
      <c r="U63" s="9"/>
      <c r="V63" s="41">
        <v>1992</v>
      </c>
      <c r="W63" s="40">
        <v>0</v>
      </c>
      <c r="X63" s="40">
        <v>0.22</v>
      </c>
      <c r="Y63" s="40">
        <v>0.33</v>
      </c>
      <c r="Z63" s="40">
        <v>0</v>
      </c>
      <c r="AA63" s="42">
        <v>9.4</v>
      </c>
      <c r="AB63" s="9"/>
      <c r="AC63" s="41">
        <v>1992</v>
      </c>
      <c r="AD63" s="40">
        <v>0.42</v>
      </c>
      <c r="AE63" s="40">
        <v>3.77</v>
      </c>
      <c r="AF63" s="40">
        <v>1.49</v>
      </c>
      <c r="AG63" s="40">
        <v>0.22</v>
      </c>
      <c r="AH63" s="42">
        <v>12.42</v>
      </c>
      <c r="AI63" s="9"/>
      <c r="AJ63" s="41">
        <v>1992</v>
      </c>
      <c r="AK63" s="40">
        <v>6.27</v>
      </c>
      <c r="AL63" s="40">
        <v>15.08</v>
      </c>
      <c r="AM63" s="40">
        <v>11.39</v>
      </c>
      <c r="AN63" s="40">
        <v>3.92</v>
      </c>
      <c r="AO63" s="42">
        <v>18.329999999999998</v>
      </c>
      <c r="AP63" s="9"/>
      <c r="AQ63" s="41">
        <v>1992</v>
      </c>
      <c r="AR63" s="40">
        <v>18.13</v>
      </c>
      <c r="AS63" s="40">
        <v>20.39</v>
      </c>
      <c r="AT63" s="40">
        <v>19.809999999999999</v>
      </c>
      <c r="AU63" s="40">
        <v>17.18</v>
      </c>
      <c r="AV63" s="42">
        <v>24</v>
      </c>
    </row>
    <row r="64" spans="1:48" ht="16.5" customHeight="1" x14ac:dyDescent="0.25">
      <c r="A64" s="41">
        <v>1993</v>
      </c>
      <c r="B64" s="40">
        <v>1.8</v>
      </c>
      <c r="C64" s="40">
        <v>7.69</v>
      </c>
      <c r="D64" s="40">
        <v>4.66</v>
      </c>
      <c r="E64" s="40">
        <v>0.67</v>
      </c>
      <c r="F64" s="42">
        <v>17.53</v>
      </c>
      <c r="G64" s="9"/>
      <c r="H64" s="41">
        <v>1993</v>
      </c>
      <c r="I64" s="40">
        <v>0</v>
      </c>
      <c r="J64" s="40">
        <v>3.39</v>
      </c>
      <c r="K64" s="40">
        <v>1.26</v>
      </c>
      <c r="L64" s="40">
        <v>0</v>
      </c>
      <c r="M64" s="42">
        <v>6.19</v>
      </c>
      <c r="N64" s="9"/>
      <c r="O64" s="41">
        <v>1993</v>
      </c>
      <c r="P64" s="40">
        <v>16.18</v>
      </c>
      <c r="Q64" s="40">
        <v>20.63</v>
      </c>
      <c r="R64" s="40">
        <v>18.41</v>
      </c>
      <c r="S64" s="40">
        <v>15.22</v>
      </c>
      <c r="T64" s="42">
        <v>23.87</v>
      </c>
      <c r="U64" s="9"/>
      <c r="V64" s="41">
        <v>1993</v>
      </c>
      <c r="W64" s="40">
        <v>0</v>
      </c>
      <c r="X64" s="40">
        <v>0.06</v>
      </c>
      <c r="Y64" s="40">
        <v>0.02</v>
      </c>
      <c r="Z64" s="40">
        <v>0</v>
      </c>
      <c r="AA64" s="42">
        <v>8.67</v>
      </c>
      <c r="AB64" s="9"/>
      <c r="AC64" s="41">
        <v>1993</v>
      </c>
      <c r="AD64" s="40">
        <v>0.39</v>
      </c>
      <c r="AE64" s="40">
        <v>4</v>
      </c>
      <c r="AF64" s="40">
        <v>1.61</v>
      </c>
      <c r="AG64" s="40">
        <v>0.1</v>
      </c>
      <c r="AH64" s="42">
        <v>12.92</v>
      </c>
      <c r="AI64" s="9"/>
      <c r="AJ64" s="41">
        <v>1993</v>
      </c>
      <c r="AK64" s="40">
        <v>8.59</v>
      </c>
      <c r="AL64" s="40">
        <v>16.59</v>
      </c>
      <c r="AM64" s="40">
        <v>13.17</v>
      </c>
      <c r="AN64" s="40">
        <v>6.09</v>
      </c>
      <c r="AO64" s="42">
        <v>20.21</v>
      </c>
      <c r="AP64" s="9"/>
      <c r="AQ64" s="41">
        <v>1993</v>
      </c>
      <c r="AR64" s="40">
        <v>18.8</v>
      </c>
      <c r="AS64" s="40">
        <v>21.1</v>
      </c>
      <c r="AT64" s="40">
        <v>20.5</v>
      </c>
      <c r="AU64" s="40">
        <v>18.12</v>
      </c>
      <c r="AV64" s="42">
        <v>24</v>
      </c>
    </row>
    <row r="65" spans="1:48" ht="16.5" customHeight="1" x14ac:dyDescent="0.25">
      <c r="A65" s="41">
        <v>1994</v>
      </c>
      <c r="B65" s="40">
        <v>1.71</v>
      </c>
      <c r="C65" s="40">
        <v>8.64</v>
      </c>
      <c r="D65" s="40">
        <v>5.22</v>
      </c>
      <c r="E65" s="40">
        <v>0.54</v>
      </c>
      <c r="F65" s="42">
        <v>19.38</v>
      </c>
      <c r="G65" s="9"/>
      <c r="H65" s="41">
        <v>1994</v>
      </c>
      <c r="I65" s="40">
        <v>0.03</v>
      </c>
      <c r="J65" s="40">
        <v>3.19</v>
      </c>
      <c r="K65" s="40">
        <v>0.8</v>
      </c>
      <c r="L65" s="40">
        <v>0</v>
      </c>
      <c r="M65" s="42">
        <v>7.45</v>
      </c>
      <c r="N65" s="9"/>
      <c r="O65" s="41">
        <v>1994</v>
      </c>
      <c r="P65" s="40">
        <v>15.61</v>
      </c>
      <c r="Q65" s="40">
        <v>21.26</v>
      </c>
      <c r="R65" s="40">
        <v>18.7</v>
      </c>
      <c r="S65" s="40">
        <v>13.91</v>
      </c>
      <c r="T65" s="42">
        <v>23.97</v>
      </c>
      <c r="U65" s="9"/>
      <c r="V65" s="41">
        <v>1994</v>
      </c>
      <c r="W65" s="40">
        <v>0</v>
      </c>
      <c r="X65" s="40">
        <v>0.31</v>
      </c>
      <c r="Y65" s="40">
        <v>0.23</v>
      </c>
      <c r="Z65" s="40">
        <v>0</v>
      </c>
      <c r="AA65" s="42">
        <v>14.46</v>
      </c>
      <c r="AB65" s="9"/>
      <c r="AC65" s="41">
        <v>1994</v>
      </c>
      <c r="AD65" s="40">
        <v>0.34</v>
      </c>
      <c r="AE65" s="40">
        <v>4.8</v>
      </c>
      <c r="AF65" s="40">
        <v>1.86</v>
      </c>
      <c r="AG65" s="40">
        <v>0.18</v>
      </c>
      <c r="AH65" s="42">
        <v>15.14</v>
      </c>
      <c r="AI65" s="9"/>
      <c r="AJ65" s="41">
        <v>1994</v>
      </c>
      <c r="AK65" s="40">
        <v>6.88</v>
      </c>
      <c r="AL65" s="40">
        <v>16.46</v>
      </c>
      <c r="AM65" s="40">
        <v>12.86</v>
      </c>
      <c r="AN65" s="40">
        <v>4.16</v>
      </c>
      <c r="AO65" s="42">
        <v>19.989999999999998</v>
      </c>
      <c r="AP65" s="9"/>
      <c r="AQ65" s="41">
        <v>1994</v>
      </c>
      <c r="AR65" s="40">
        <v>18.75</v>
      </c>
      <c r="AS65" s="40">
        <v>21.08</v>
      </c>
      <c r="AT65" s="40">
        <v>20.14</v>
      </c>
      <c r="AU65" s="40">
        <v>18.079999999999998</v>
      </c>
      <c r="AV65" s="42">
        <v>24</v>
      </c>
    </row>
    <row r="66" spans="1:48" ht="16.5" customHeight="1" x14ac:dyDescent="0.25">
      <c r="A66" s="41">
        <v>1995</v>
      </c>
      <c r="B66" s="40">
        <v>2.48</v>
      </c>
      <c r="C66" s="40">
        <v>9.1999999999999993</v>
      </c>
      <c r="D66" s="40">
        <v>6.06</v>
      </c>
      <c r="E66" s="40">
        <v>1.2</v>
      </c>
      <c r="F66" s="42">
        <v>19.37</v>
      </c>
      <c r="G66" s="9"/>
      <c r="H66" s="41">
        <v>1995</v>
      </c>
      <c r="I66" s="40">
        <v>0</v>
      </c>
      <c r="J66" s="40">
        <v>3.39</v>
      </c>
      <c r="K66" s="40">
        <v>1.29</v>
      </c>
      <c r="L66" s="40">
        <v>0</v>
      </c>
      <c r="M66" s="42">
        <v>7.95</v>
      </c>
      <c r="N66" s="9"/>
      <c r="O66" s="41">
        <v>1995</v>
      </c>
      <c r="P66" s="40">
        <v>15.73</v>
      </c>
      <c r="Q66" s="40">
        <v>21.01</v>
      </c>
      <c r="R66" s="40">
        <v>18.649999999999999</v>
      </c>
      <c r="S66" s="40">
        <v>14.44</v>
      </c>
      <c r="T66" s="42">
        <v>23.78</v>
      </c>
      <c r="U66" s="9"/>
      <c r="V66" s="41">
        <v>1995</v>
      </c>
      <c r="W66" s="40">
        <v>0</v>
      </c>
      <c r="X66" s="40">
        <v>0.12</v>
      </c>
      <c r="Y66" s="40">
        <v>0.41</v>
      </c>
      <c r="Z66" s="40">
        <v>0</v>
      </c>
      <c r="AA66" s="42">
        <v>12.59</v>
      </c>
      <c r="AB66" s="9"/>
      <c r="AC66" s="41">
        <v>1995</v>
      </c>
      <c r="AD66" s="40">
        <v>0.79</v>
      </c>
      <c r="AE66" s="40">
        <v>5.87</v>
      </c>
      <c r="AF66" s="40">
        <v>2.42</v>
      </c>
      <c r="AG66" s="40">
        <v>0.26</v>
      </c>
      <c r="AH66" s="42">
        <v>16.48</v>
      </c>
      <c r="AI66" s="9"/>
      <c r="AJ66" s="41">
        <v>1995</v>
      </c>
      <c r="AK66" s="40">
        <v>8.1199999999999992</v>
      </c>
      <c r="AL66" s="40">
        <v>16.61</v>
      </c>
      <c r="AM66" s="40">
        <v>13.43</v>
      </c>
      <c r="AN66" s="40">
        <v>5.42</v>
      </c>
      <c r="AO66" s="42">
        <v>19.89</v>
      </c>
      <c r="AP66" s="9"/>
      <c r="AQ66" s="41">
        <v>1995</v>
      </c>
      <c r="AR66" s="40">
        <v>19.32</v>
      </c>
      <c r="AS66" s="40">
        <v>21.64</v>
      </c>
      <c r="AT66" s="40">
        <v>20.38</v>
      </c>
      <c r="AU66" s="40">
        <v>18.96</v>
      </c>
      <c r="AV66" s="42">
        <v>24</v>
      </c>
    </row>
    <row r="67" spans="1:48" ht="16.5" customHeight="1" x14ac:dyDescent="0.25">
      <c r="A67" s="41">
        <v>1996</v>
      </c>
      <c r="B67" s="40">
        <v>2.39</v>
      </c>
      <c r="C67" s="40">
        <v>8.59</v>
      </c>
      <c r="D67" s="40">
        <v>5.37</v>
      </c>
      <c r="E67" s="40">
        <v>1.2</v>
      </c>
      <c r="F67" s="42">
        <v>18.95</v>
      </c>
      <c r="G67" s="9"/>
      <c r="H67" s="41">
        <v>1996</v>
      </c>
      <c r="I67" s="40">
        <v>0.13</v>
      </c>
      <c r="J67" s="40">
        <v>4.71</v>
      </c>
      <c r="K67" s="40">
        <v>1.92</v>
      </c>
      <c r="L67" s="40">
        <v>0</v>
      </c>
      <c r="M67" s="42">
        <v>9.16</v>
      </c>
      <c r="N67" s="9"/>
      <c r="O67" s="41">
        <v>1996</v>
      </c>
      <c r="P67" s="40">
        <v>18.850000000000001</v>
      </c>
      <c r="Q67" s="40">
        <v>22.27</v>
      </c>
      <c r="R67" s="40">
        <v>20.95</v>
      </c>
      <c r="S67" s="40">
        <v>17.850000000000001</v>
      </c>
      <c r="T67" s="42">
        <v>23.96</v>
      </c>
      <c r="U67" s="9"/>
      <c r="V67" s="41">
        <v>1996</v>
      </c>
      <c r="W67" s="40">
        <v>0</v>
      </c>
      <c r="X67" s="40">
        <v>0.15</v>
      </c>
      <c r="Y67" s="40">
        <v>0.03</v>
      </c>
      <c r="Z67" s="40">
        <v>0</v>
      </c>
      <c r="AA67" s="42">
        <v>9.5500000000000007</v>
      </c>
      <c r="AB67" s="9"/>
      <c r="AC67" s="41">
        <v>1996</v>
      </c>
      <c r="AD67" s="40">
        <v>1.1200000000000001</v>
      </c>
      <c r="AE67" s="40">
        <v>6.04</v>
      </c>
      <c r="AF67" s="40">
        <v>2.89</v>
      </c>
      <c r="AG67" s="40">
        <v>0.42</v>
      </c>
      <c r="AH67" s="42">
        <v>15.64</v>
      </c>
      <c r="AI67" s="9"/>
      <c r="AJ67" s="41">
        <v>1996</v>
      </c>
      <c r="AK67" s="40">
        <v>9.75</v>
      </c>
      <c r="AL67" s="40">
        <v>18.18</v>
      </c>
      <c r="AM67" s="40">
        <v>14.54</v>
      </c>
      <c r="AN67" s="40">
        <v>7.05</v>
      </c>
      <c r="AO67" s="42">
        <v>21.25</v>
      </c>
      <c r="AP67" s="9"/>
      <c r="AQ67" s="41">
        <v>1996</v>
      </c>
      <c r="AR67" s="40">
        <v>20.82</v>
      </c>
      <c r="AS67" s="40">
        <v>23.29</v>
      </c>
      <c r="AT67" s="40">
        <v>22.61</v>
      </c>
      <c r="AU67" s="40">
        <v>20.47</v>
      </c>
      <c r="AV67" s="42">
        <v>24</v>
      </c>
    </row>
    <row r="68" spans="1:48" ht="16.5" customHeight="1" x14ac:dyDescent="0.25">
      <c r="A68" s="41">
        <v>1997</v>
      </c>
      <c r="B68" s="40">
        <v>2.0099999999999998</v>
      </c>
      <c r="C68" s="40">
        <v>8.66</v>
      </c>
      <c r="D68" s="40">
        <v>4.75</v>
      </c>
      <c r="E68" s="40">
        <v>0.79</v>
      </c>
      <c r="F68" s="42">
        <v>18.96</v>
      </c>
      <c r="G68" s="9"/>
      <c r="H68" s="41">
        <v>1997</v>
      </c>
      <c r="I68" s="40">
        <v>0</v>
      </c>
      <c r="J68" s="40">
        <v>2.4700000000000002</v>
      </c>
      <c r="K68" s="40">
        <v>0.74</v>
      </c>
      <c r="L68" s="40">
        <v>0</v>
      </c>
      <c r="M68" s="42">
        <v>6.31</v>
      </c>
      <c r="N68" s="9"/>
      <c r="O68" s="41">
        <v>1997</v>
      </c>
      <c r="P68" s="40">
        <v>16.440000000000001</v>
      </c>
      <c r="Q68" s="40">
        <v>21.41</v>
      </c>
      <c r="R68" s="40">
        <v>19.41</v>
      </c>
      <c r="S68" s="40">
        <v>15.15</v>
      </c>
      <c r="T68" s="42">
        <v>23.6</v>
      </c>
      <c r="U68" s="9"/>
      <c r="V68" s="41">
        <v>1997</v>
      </c>
      <c r="W68" s="40">
        <v>0</v>
      </c>
      <c r="X68" s="40">
        <v>0.16</v>
      </c>
      <c r="Y68" s="40">
        <v>0.08</v>
      </c>
      <c r="Z68" s="40">
        <v>0</v>
      </c>
      <c r="AA68" s="42">
        <v>8.18</v>
      </c>
      <c r="AB68" s="9"/>
      <c r="AC68" s="41">
        <v>1997</v>
      </c>
      <c r="AD68" s="40">
        <v>0.27</v>
      </c>
      <c r="AE68" s="40">
        <v>5.37</v>
      </c>
      <c r="AF68" s="40">
        <v>1.75</v>
      </c>
      <c r="AG68" s="40">
        <v>0.01</v>
      </c>
      <c r="AH68" s="42">
        <v>15.14</v>
      </c>
      <c r="AI68" s="9"/>
      <c r="AJ68" s="41">
        <v>1997</v>
      </c>
      <c r="AK68" s="40">
        <v>8.0399999999999991</v>
      </c>
      <c r="AL68" s="40">
        <v>16.690000000000001</v>
      </c>
      <c r="AM68" s="40">
        <v>13.22</v>
      </c>
      <c r="AN68" s="40">
        <v>5.05</v>
      </c>
      <c r="AO68" s="42">
        <v>19.79</v>
      </c>
      <c r="AP68" s="9"/>
      <c r="AQ68" s="41">
        <v>1997</v>
      </c>
      <c r="AR68" s="40">
        <v>19.86</v>
      </c>
      <c r="AS68" s="40">
        <v>21.82</v>
      </c>
      <c r="AT68" s="40">
        <v>21.04</v>
      </c>
      <c r="AU68" s="40">
        <v>19.46</v>
      </c>
      <c r="AV68" s="42">
        <v>24</v>
      </c>
    </row>
    <row r="69" spans="1:48" ht="16.5" customHeight="1" x14ac:dyDescent="0.25">
      <c r="A69" s="41">
        <v>1998</v>
      </c>
      <c r="B69" s="40">
        <v>3.86</v>
      </c>
      <c r="C69" s="40">
        <v>9.74</v>
      </c>
      <c r="D69" s="40">
        <v>6.46</v>
      </c>
      <c r="E69" s="40">
        <v>2.39</v>
      </c>
      <c r="F69" s="42">
        <v>19.07</v>
      </c>
      <c r="G69" s="9"/>
      <c r="H69" s="41">
        <v>1998</v>
      </c>
      <c r="I69" s="40">
        <v>0.57999999999999996</v>
      </c>
      <c r="J69" s="40">
        <v>5.27</v>
      </c>
      <c r="K69" s="40">
        <v>2.64</v>
      </c>
      <c r="L69" s="40">
        <v>0.25</v>
      </c>
      <c r="M69" s="42">
        <v>9.27</v>
      </c>
      <c r="N69" s="9"/>
      <c r="O69" s="41">
        <v>1998</v>
      </c>
      <c r="P69" s="40">
        <v>20.43</v>
      </c>
      <c r="Q69" s="40">
        <v>22.76</v>
      </c>
      <c r="R69" s="40">
        <v>21.82</v>
      </c>
      <c r="S69" s="40">
        <v>19.61</v>
      </c>
      <c r="T69" s="42">
        <v>23.88</v>
      </c>
      <c r="U69" s="9"/>
      <c r="V69" s="41">
        <v>1998</v>
      </c>
      <c r="W69" s="40">
        <v>0.06</v>
      </c>
      <c r="X69" s="40">
        <v>0.41</v>
      </c>
      <c r="Y69" s="40">
        <v>0.24</v>
      </c>
      <c r="Z69" s="40">
        <v>0</v>
      </c>
      <c r="AA69" s="42">
        <v>11.05</v>
      </c>
      <c r="AB69" s="9"/>
      <c r="AC69" s="41">
        <v>1998</v>
      </c>
      <c r="AD69" s="40">
        <v>1.82</v>
      </c>
      <c r="AE69" s="40">
        <v>6.95</v>
      </c>
      <c r="AF69" s="40">
        <v>3.85</v>
      </c>
      <c r="AG69" s="40">
        <v>0.86</v>
      </c>
      <c r="AH69" s="42">
        <v>16.02</v>
      </c>
      <c r="AI69" s="9"/>
      <c r="AJ69" s="41">
        <v>1998</v>
      </c>
      <c r="AK69" s="40">
        <v>10.82</v>
      </c>
      <c r="AL69" s="40">
        <v>19.23</v>
      </c>
      <c r="AM69" s="40">
        <v>15.8</v>
      </c>
      <c r="AN69" s="40">
        <v>8.4600000000000009</v>
      </c>
      <c r="AO69" s="42">
        <v>21.61</v>
      </c>
      <c r="AP69" s="9"/>
      <c r="AQ69" s="41">
        <v>1998</v>
      </c>
      <c r="AR69" s="40">
        <v>21.07</v>
      </c>
      <c r="AS69" s="40">
        <v>22.18</v>
      </c>
      <c r="AT69" s="40">
        <v>21.91</v>
      </c>
      <c r="AU69" s="40">
        <v>20.89</v>
      </c>
      <c r="AV69" s="42">
        <v>24</v>
      </c>
    </row>
    <row r="70" spans="1:48" ht="16.5" customHeight="1" x14ac:dyDescent="0.25">
      <c r="A70" s="41">
        <v>1999</v>
      </c>
      <c r="B70" s="40">
        <v>2.79</v>
      </c>
      <c r="C70" s="40">
        <v>9.8699999999999992</v>
      </c>
      <c r="D70" s="40">
        <v>6.46</v>
      </c>
      <c r="E70" s="40">
        <v>1.35</v>
      </c>
      <c r="F70" s="42">
        <v>20.47</v>
      </c>
      <c r="G70" s="9"/>
      <c r="H70" s="41">
        <v>1999</v>
      </c>
      <c r="I70" s="40">
        <v>0.1</v>
      </c>
      <c r="J70" s="40">
        <v>4.1399999999999997</v>
      </c>
      <c r="K70" s="40">
        <v>1.32</v>
      </c>
      <c r="L70" s="40">
        <v>0</v>
      </c>
      <c r="M70" s="42">
        <v>8.76</v>
      </c>
      <c r="N70" s="9"/>
      <c r="O70" s="41">
        <v>1999</v>
      </c>
      <c r="P70" s="40">
        <v>18.72</v>
      </c>
      <c r="Q70" s="40">
        <v>22.24</v>
      </c>
      <c r="R70" s="40">
        <v>20.77</v>
      </c>
      <c r="S70" s="40">
        <v>17.760000000000002</v>
      </c>
      <c r="T70" s="42">
        <v>23.99</v>
      </c>
      <c r="U70" s="9"/>
      <c r="V70" s="41">
        <v>1999</v>
      </c>
      <c r="W70" s="40">
        <v>0.05</v>
      </c>
      <c r="X70" s="40">
        <v>0.51</v>
      </c>
      <c r="Y70" s="40">
        <v>0.56000000000000005</v>
      </c>
      <c r="Z70" s="40">
        <v>0.03</v>
      </c>
      <c r="AA70" s="42">
        <v>12.34</v>
      </c>
      <c r="AB70" s="9"/>
      <c r="AC70" s="41">
        <v>1999</v>
      </c>
      <c r="AD70" s="40">
        <v>1.1299999999999999</v>
      </c>
      <c r="AE70" s="40">
        <v>6.56</v>
      </c>
      <c r="AF70" s="40">
        <v>3.08</v>
      </c>
      <c r="AG70" s="40">
        <v>0.6</v>
      </c>
      <c r="AH70" s="42">
        <v>16.84</v>
      </c>
      <c r="AI70" s="9"/>
      <c r="AJ70" s="41">
        <v>1999</v>
      </c>
      <c r="AK70" s="40">
        <v>10.23</v>
      </c>
      <c r="AL70" s="40">
        <v>19.16</v>
      </c>
      <c r="AM70" s="40">
        <v>15.48</v>
      </c>
      <c r="AN70" s="40">
        <v>7.48</v>
      </c>
      <c r="AO70" s="42">
        <v>21.27</v>
      </c>
      <c r="AP70" s="9"/>
      <c r="AQ70" s="41">
        <v>1999</v>
      </c>
      <c r="AR70" s="40">
        <v>20.56</v>
      </c>
      <c r="AS70" s="40">
        <v>22.41</v>
      </c>
      <c r="AT70" s="40">
        <v>21.84</v>
      </c>
      <c r="AU70" s="40">
        <v>20.22</v>
      </c>
      <c r="AV70" s="42">
        <v>24</v>
      </c>
    </row>
    <row r="71" spans="1:48" ht="16.5" customHeight="1" x14ac:dyDescent="0.25">
      <c r="A71" s="41">
        <v>2000</v>
      </c>
      <c r="B71" s="40">
        <v>2.98</v>
      </c>
      <c r="C71" s="40">
        <v>8.6199999999999992</v>
      </c>
      <c r="D71" s="40">
        <v>5.69</v>
      </c>
      <c r="E71" s="40">
        <v>1.36</v>
      </c>
      <c r="F71" s="42">
        <v>19.03</v>
      </c>
      <c r="G71" s="9"/>
      <c r="H71" s="41">
        <v>2000</v>
      </c>
      <c r="I71" s="40">
        <v>0.61</v>
      </c>
      <c r="J71" s="40">
        <v>5.12</v>
      </c>
      <c r="K71" s="40">
        <v>2.59</v>
      </c>
      <c r="L71" s="40">
        <v>0.1</v>
      </c>
      <c r="M71" s="42">
        <v>8.9600000000000009</v>
      </c>
      <c r="N71" s="9"/>
      <c r="O71" s="41">
        <v>2000</v>
      </c>
      <c r="P71" s="40">
        <v>17.37</v>
      </c>
      <c r="Q71" s="40">
        <v>21.49</v>
      </c>
      <c r="R71" s="40">
        <v>19.52</v>
      </c>
      <c r="S71" s="40">
        <v>16.14</v>
      </c>
      <c r="T71" s="42">
        <v>24</v>
      </c>
      <c r="U71" s="9"/>
      <c r="V71" s="41">
        <v>2000</v>
      </c>
      <c r="W71" s="40">
        <v>0.01</v>
      </c>
      <c r="X71" s="40">
        <v>0.66</v>
      </c>
      <c r="Y71" s="40">
        <v>0.53</v>
      </c>
      <c r="Z71" s="40">
        <v>0</v>
      </c>
      <c r="AA71" s="42">
        <v>10.19</v>
      </c>
      <c r="AB71" s="9"/>
      <c r="AC71" s="41">
        <v>2000</v>
      </c>
      <c r="AD71" s="40">
        <v>1.65</v>
      </c>
      <c r="AE71" s="40">
        <v>6.59</v>
      </c>
      <c r="AF71" s="40">
        <v>3.78</v>
      </c>
      <c r="AG71" s="40">
        <v>1.02</v>
      </c>
      <c r="AH71" s="42">
        <v>16.32</v>
      </c>
      <c r="AI71" s="9"/>
      <c r="AJ71" s="41">
        <v>2000</v>
      </c>
      <c r="AK71" s="40">
        <v>9.44</v>
      </c>
      <c r="AL71" s="40">
        <v>18.38</v>
      </c>
      <c r="AM71" s="40">
        <v>14.94</v>
      </c>
      <c r="AN71" s="40">
        <v>6.27</v>
      </c>
      <c r="AO71" s="42">
        <v>20.12</v>
      </c>
      <c r="AP71" s="9"/>
      <c r="AQ71" s="41">
        <v>2000</v>
      </c>
      <c r="AR71" s="40">
        <v>19.75</v>
      </c>
      <c r="AS71" s="40">
        <v>22.73</v>
      </c>
      <c r="AT71" s="40">
        <v>22.24</v>
      </c>
      <c r="AU71" s="40">
        <v>18.84</v>
      </c>
      <c r="AV71" s="42">
        <v>24</v>
      </c>
    </row>
    <row r="72" spans="1:48" ht="16.5" customHeight="1" x14ac:dyDescent="0.25">
      <c r="A72" s="41">
        <v>2001</v>
      </c>
      <c r="B72" s="40">
        <v>3.65</v>
      </c>
      <c r="C72" s="40">
        <v>9.16</v>
      </c>
      <c r="D72" s="40">
        <v>6.18</v>
      </c>
      <c r="E72" s="40">
        <v>2.17</v>
      </c>
      <c r="F72" s="42">
        <v>18.989999999999998</v>
      </c>
      <c r="G72" s="9"/>
      <c r="H72" s="41">
        <v>2001</v>
      </c>
      <c r="I72" s="40">
        <v>0.31</v>
      </c>
      <c r="J72" s="40">
        <v>5.18</v>
      </c>
      <c r="K72" s="40">
        <v>2.2000000000000002</v>
      </c>
      <c r="L72" s="40">
        <v>0.04</v>
      </c>
      <c r="M72" s="42">
        <v>9.31</v>
      </c>
      <c r="N72" s="9"/>
      <c r="O72" s="41">
        <v>2001</v>
      </c>
      <c r="P72" s="40">
        <v>17.29</v>
      </c>
      <c r="Q72" s="40">
        <v>21.73</v>
      </c>
      <c r="R72" s="40">
        <v>19.7</v>
      </c>
      <c r="S72" s="40">
        <v>15.97</v>
      </c>
      <c r="T72" s="42">
        <v>23.88</v>
      </c>
      <c r="U72" s="9"/>
      <c r="V72" s="41">
        <v>2001</v>
      </c>
      <c r="W72" s="40">
        <v>0</v>
      </c>
      <c r="X72" s="40">
        <v>0.53</v>
      </c>
      <c r="Y72" s="40">
        <v>0.28999999999999998</v>
      </c>
      <c r="Z72" s="40">
        <v>0</v>
      </c>
      <c r="AA72" s="42">
        <v>12.71</v>
      </c>
      <c r="AB72" s="9"/>
      <c r="AC72" s="41">
        <v>2001</v>
      </c>
      <c r="AD72" s="40">
        <v>1.41</v>
      </c>
      <c r="AE72" s="40">
        <v>6.45</v>
      </c>
      <c r="AF72" s="40">
        <v>3.36</v>
      </c>
      <c r="AG72" s="40">
        <v>0.77</v>
      </c>
      <c r="AH72" s="42">
        <v>16.02</v>
      </c>
      <c r="AI72" s="9"/>
      <c r="AJ72" s="41">
        <v>2001</v>
      </c>
      <c r="AK72" s="40">
        <v>9.48</v>
      </c>
      <c r="AL72" s="40">
        <v>18.05</v>
      </c>
      <c r="AM72" s="40">
        <v>14.77</v>
      </c>
      <c r="AN72" s="40">
        <v>6.78</v>
      </c>
      <c r="AO72" s="42">
        <v>20.309999999999999</v>
      </c>
      <c r="AP72" s="9"/>
      <c r="AQ72" s="41">
        <v>2001</v>
      </c>
      <c r="AR72" s="40">
        <v>19.03</v>
      </c>
      <c r="AS72" s="40">
        <v>22.29</v>
      </c>
      <c r="AT72" s="40">
        <v>21.31</v>
      </c>
      <c r="AU72" s="40">
        <v>18.37</v>
      </c>
      <c r="AV72" s="42">
        <v>24</v>
      </c>
    </row>
    <row r="73" spans="1:48" ht="16.5" customHeight="1" x14ac:dyDescent="0.25">
      <c r="A73" s="41">
        <v>2002</v>
      </c>
      <c r="B73" s="40">
        <v>4</v>
      </c>
      <c r="C73" s="40">
        <v>9.69</v>
      </c>
      <c r="D73" s="40">
        <v>6.46</v>
      </c>
      <c r="E73" s="40">
        <v>2.61</v>
      </c>
      <c r="F73" s="42">
        <v>19.829999999999998</v>
      </c>
      <c r="G73" s="9"/>
      <c r="H73" s="41">
        <v>2002</v>
      </c>
      <c r="I73" s="40">
        <v>0.2</v>
      </c>
      <c r="J73" s="40">
        <v>3.7</v>
      </c>
      <c r="K73" s="40">
        <v>1.53</v>
      </c>
      <c r="L73" s="40">
        <v>0</v>
      </c>
      <c r="M73" s="42">
        <v>7.75</v>
      </c>
      <c r="N73" s="9"/>
      <c r="O73" s="41">
        <v>2002</v>
      </c>
      <c r="P73" s="40">
        <v>17.75</v>
      </c>
      <c r="Q73" s="40">
        <v>22.09</v>
      </c>
      <c r="R73" s="40">
        <v>19.989999999999998</v>
      </c>
      <c r="S73" s="40">
        <v>16.64</v>
      </c>
      <c r="T73" s="42">
        <v>24</v>
      </c>
      <c r="U73" s="9"/>
      <c r="V73" s="41">
        <v>2002</v>
      </c>
      <c r="W73" s="40">
        <v>0.08</v>
      </c>
      <c r="X73" s="40">
        <v>1.1499999999999999</v>
      </c>
      <c r="Y73" s="40">
        <v>0.33</v>
      </c>
      <c r="Z73" s="40">
        <v>0.05</v>
      </c>
      <c r="AA73" s="42">
        <v>13</v>
      </c>
      <c r="AB73" s="9"/>
      <c r="AC73" s="41">
        <v>2002</v>
      </c>
      <c r="AD73" s="40">
        <v>1.53</v>
      </c>
      <c r="AE73" s="40">
        <v>6.79</v>
      </c>
      <c r="AF73" s="40">
        <v>3.49</v>
      </c>
      <c r="AG73" s="40">
        <v>0.79</v>
      </c>
      <c r="AH73" s="42">
        <v>16.239999999999998</v>
      </c>
      <c r="AI73" s="9"/>
      <c r="AJ73" s="41">
        <v>2002</v>
      </c>
      <c r="AK73" s="40">
        <v>8.56</v>
      </c>
      <c r="AL73" s="40">
        <v>17.98</v>
      </c>
      <c r="AM73" s="40">
        <v>14.24</v>
      </c>
      <c r="AN73" s="40">
        <v>5.88</v>
      </c>
      <c r="AO73" s="42">
        <v>20.98</v>
      </c>
      <c r="AP73" s="9"/>
      <c r="AQ73" s="41">
        <v>2002</v>
      </c>
      <c r="AR73" s="40">
        <v>20.59</v>
      </c>
      <c r="AS73" s="40">
        <v>22.5</v>
      </c>
      <c r="AT73" s="40">
        <v>22.24</v>
      </c>
      <c r="AU73" s="40">
        <v>20.22</v>
      </c>
      <c r="AV73" s="42">
        <v>24</v>
      </c>
    </row>
    <row r="74" spans="1:48" ht="16.5" customHeight="1" x14ac:dyDescent="0.25">
      <c r="A74" s="41">
        <v>2003</v>
      </c>
      <c r="B74" s="40">
        <v>3.38</v>
      </c>
      <c r="C74" s="40">
        <v>9.76</v>
      </c>
      <c r="D74" s="40">
        <v>6.03</v>
      </c>
      <c r="E74" s="40">
        <v>1.78</v>
      </c>
      <c r="F74" s="42">
        <v>19.940000000000001</v>
      </c>
      <c r="G74" s="9"/>
      <c r="H74" s="41">
        <v>2003</v>
      </c>
      <c r="I74" s="40">
        <v>0.06</v>
      </c>
      <c r="J74" s="40">
        <v>3.87</v>
      </c>
      <c r="K74" s="40">
        <v>1.33</v>
      </c>
      <c r="L74" s="40">
        <v>0</v>
      </c>
      <c r="M74" s="42">
        <v>7.82</v>
      </c>
      <c r="N74" s="9"/>
      <c r="O74" s="41">
        <v>2003</v>
      </c>
      <c r="P74" s="40">
        <v>17.989999999999998</v>
      </c>
      <c r="Q74" s="40">
        <v>21.95</v>
      </c>
      <c r="R74" s="40">
        <v>20.350000000000001</v>
      </c>
      <c r="S74" s="40">
        <v>16.62</v>
      </c>
      <c r="T74" s="42">
        <v>23.88</v>
      </c>
      <c r="U74" s="9"/>
      <c r="V74" s="41">
        <v>2003</v>
      </c>
      <c r="W74" s="40">
        <v>0</v>
      </c>
      <c r="X74" s="40">
        <v>0.31</v>
      </c>
      <c r="Y74" s="40">
        <v>0.03</v>
      </c>
      <c r="Z74" s="40">
        <v>0</v>
      </c>
      <c r="AA74" s="42">
        <v>11.14</v>
      </c>
      <c r="AB74" s="9"/>
      <c r="AC74" s="41">
        <v>2003</v>
      </c>
      <c r="AD74" s="40">
        <v>0.97</v>
      </c>
      <c r="AE74" s="40">
        <v>6.44</v>
      </c>
      <c r="AF74" s="40">
        <v>3.18</v>
      </c>
      <c r="AG74" s="40">
        <v>0.27</v>
      </c>
      <c r="AH74" s="42">
        <v>16.309999999999999</v>
      </c>
      <c r="AI74" s="9"/>
      <c r="AJ74" s="41">
        <v>2003</v>
      </c>
      <c r="AK74" s="40">
        <v>8.93</v>
      </c>
      <c r="AL74" s="40">
        <v>17.899999999999999</v>
      </c>
      <c r="AM74" s="40">
        <v>14.39</v>
      </c>
      <c r="AN74" s="40">
        <v>6.21</v>
      </c>
      <c r="AO74" s="42">
        <v>20.52</v>
      </c>
      <c r="AP74" s="9"/>
      <c r="AQ74" s="41">
        <v>2003</v>
      </c>
      <c r="AR74" s="40">
        <v>19.68</v>
      </c>
      <c r="AS74" s="40">
        <v>21.87</v>
      </c>
      <c r="AT74" s="40">
        <v>21.31</v>
      </c>
      <c r="AU74" s="40">
        <v>19.34</v>
      </c>
      <c r="AV74" s="42">
        <v>24</v>
      </c>
    </row>
    <row r="75" spans="1:48" ht="16.5" customHeight="1" x14ac:dyDescent="0.25">
      <c r="A75" s="41">
        <v>2004</v>
      </c>
      <c r="B75" s="40">
        <v>2.33</v>
      </c>
      <c r="C75" s="40">
        <v>8.27</v>
      </c>
      <c r="D75" s="40">
        <v>5.22</v>
      </c>
      <c r="E75" s="40">
        <v>1.24</v>
      </c>
      <c r="F75" s="42">
        <v>18.86</v>
      </c>
      <c r="G75" s="9"/>
      <c r="H75" s="41">
        <v>2004</v>
      </c>
      <c r="I75" s="40">
        <v>0.05</v>
      </c>
      <c r="J75" s="40">
        <v>3.89</v>
      </c>
      <c r="K75" s="40">
        <v>1.04</v>
      </c>
      <c r="L75" s="40">
        <v>0</v>
      </c>
      <c r="M75" s="42">
        <v>7.29</v>
      </c>
      <c r="N75" s="9"/>
      <c r="O75" s="41">
        <v>2004</v>
      </c>
      <c r="P75" s="40">
        <v>16.27</v>
      </c>
      <c r="Q75" s="40">
        <v>20.93</v>
      </c>
      <c r="R75" s="40">
        <v>18.73</v>
      </c>
      <c r="S75" s="40">
        <v>14.92</v>
      </c>
      <c r="T75" s="42">
        <v>23.92</v>
      </c>
      <c r="U75" s="9"/>
      <c r="V75" s="41">
        <v>2004</v>
      </c>
      <c r="W75" s="40">
        <v>0</v>
      </c>
      <c r="X75" s="40">
        <v>0.27</v>
      </c>
      <c r="Y75" s="40">
        <v>0.03</v>
      </c>
      <c r="Z75" s="40">
        <v>0</v>
      </c>
      <c r="AA75" s="42">
        <v>10.06</v>
      </c>
      <c r="AB75" s="9"/>
      <c r="AC75" s="41">
        <v>2004</v>
      </c>
      <c r="AD75" s="40">
        <v>0.76</v>
      </c>
      <c r="AE75" s="40">
        <v>5.93</v>
      </c>
      <c r="AF75" s="40">
        <v>2.76</v>
      </c>
      <c r="AG75" s="40">
        <v>0.31</v>
      </c>
      <c r="AH75" s="42">
        <v>14.01</v>
      </c>
      <c r="AI75" s="9"/>
      <c r="AJ75" s="41">
        <v>2004</v>
      </c>
      <c r="AK75" s="40">
        <v>8.41</v>
      </c>
      <c r="AL75" s="40">
        <v>17.239999999999998</v>
      </c>
      <c r="AM75" s="40">
        <v>13.52</v>
      </c>
      <c r="AN75" s="40">
        <v>5.9</v>
      </c>
      <c r="AO75" s="42">
        <v>19.809999999999999</v>
      </c>
      <c r="AP75" s="9"/>
      <c r="AQ75" s="41">
        <v>2004</v>
      </c>
      <c r="AR75" s="40">
        <v>18.78</v>
      </c>
      <c r="AS75" s="40">
        <v>20.99</v>
      </c>
      <c r="AT75" s="40">
        <v>20.23</v>
      </c>
      <c r="AU75" s="40">
        <v>18.12</v>
      </c>
      <c r="AV75" s="42">
        <v>24</v>
      </c>
    </row>
    <row r="76" spans="1:48" ht="16.5" customHeight="1" x14ac:dyDescent="0.25">
      <c r="A76" s="41">
        <v>2005</v>
      </c>
      <c r="B76" s="40">
        <v>2.85</v>
      </c>
      <c r="C76" s="40">
        <v>9.2200000000000006</v>
      </c>
      <c r="D76" s="40">
        <v>5.67</v>
      </c>
      <c r="E76" s="40">
        <v>1.64</v>
      </c>
      <c r="F76" s="42">
        <v>19.309999999999999</v>
      </c>
      <c r="G76" s="9"/>
      <c r="H76" s="41">
        <v>2005</v>
      </c>
      <c r="I76" s="40">
        <v>0.01</v>
      </c>
      <c r="J76" s="40">
        <v>3.45</v>
      </c>
      <c r="K76" s="40">
        <v>1.73</v>
      </c>
      <c r="L76" s="40">
        <v>0</v>
      </c>
      <c r="M76" s="42">
        <v>6.69</v>
      </c>
      <c r="N76" s="9"/>
      <c r="O76" s="41">
        <v>2005</v>
      </c>
      <c r="P76" s="40">
        <v>17.149999999999999</v>
      </c>
      <c r="Q76" s="40">
        <v>21.35</v>
      </c>
      <c r="R76" s="40">
        <v>19.45</v>
      </c>
      <c r="S76" s="40">
        <v>15.82</v>
      </c>
      <c r="T76" s="42">
        <v>23.73</v>
      </c>
      <c r="U76" s="9"/>
      <c r="V76" s="41">
        <v>2005</v>
      </c>
      <c r="W76" s="40">
        <v>0</v>
      </c>
      <c r="X76" s="40">
        <v>0.26</v>
      </c>
      <c r="Y76" s="40">
        <v>7.0000000000000007E-2</v>
      </c>
      <c r="Z76" s="40">
        <v>0</v>
      </c>
      <c r="AA76" s="42">
        <v>11.37</v>
      </c>
      <c r="AB76" s="9"/>
      <c r="AC76" s="41">
        <v>2005</v>
      </c>
      <c r="AD76" s="40">
        <v>0.89</v>
      </c>
      <c r="AE76" s="40">
        <v>5.8</v>
      </c>
      <c r="AF76" s="40">
        <v>2.75</v>
      </c>
      <c r="AG76" s="40">
        <v>0.28999999999999998</v>
      </c>
      <c r="AH76" s="42">
        <v>14.57</v>
      </c>
      <c r="AI76" s="9"/>
      <c r="AJ76" s="41">
        <v>2005</v>
      </c>
      <c r="AK76" s="40">
        <v>8.81</v>
      </c>
      <c r="AL76" s="40">
        <v>17.82</v>
      </c>
      <c r="AM76" s="40">
        <v>14.29</v>
      </c>
      <c r="AN76" s="40">
        <v>5.84</v>
      </c>
      <c r="AO76" s="42">
        <v>20.69</v>
      </c>
      <c r="AP76" s="9"/>
      <c r="AQ76" s="41">
        <v>2005</v>
      </c>
      <c r="AR76" s="40">
        <v>20.22</v>
      </c>
      <c r="AS76" s="40">
        <v>21.92</v>
      </c>
      <c r="AT76" s="40">
        <v>21.41</v>
      </c>
      <c r="AU76" s="40">
        <v>19.86</v>
      </c>
      <c r="AV76" s="42">
        <v>23.99</v>
      </c>
    </row>
    <row r="77" spans="1:48" ht="16.5" customHeight="1" x14ac:dyDescent="0.25">
      <c r="A77" s="41">
        <v>2006</v>
      </c>
      <c r="B77" s="40">
        <v>3.01</v>
      </c>
      <c r="C77" s="40">
        <v>8.99</v>
      </c>
      <c r="D77" s="40">
        <v>5.86</v>
      </c>
      <c r="E77" s="40">
        <v>1.57</v>
      </c>
      <c r="F77" s="42">
        <v>19.46</v>
      </c>
      <c r="G77" s="9"/>
      <c r="H77" s="41">
        <v>2006</v>
      </c>
      <c r="I77" s="40">
        <v>0</v>
      </c>
      <c r="J77" s="40">
        <v>4.22</v>
      </c>
      <c r="K77" s="40">
        <v>1.41</v>
      </c>
      <c r="L77" s="40">
        <v>0</v>
      </c>
      <c r="M77" s="42">
        <v>7.95</v>
      </c>
      <c r="N77" s="9"/>
      <c r="O77" s="41">
        <v>2006</v>
      </c>
      <c r="P77" s="40">
        <v>19.41</v>
      </c>
      <c r="Q77" s="40">
        <v>22.52</v>
      </c>
      <c r="R77" s="40">
        <v>21.25</v>
      </c>
      <c r="S77" s="40">
        <v>18.239999999999998</v>
      </c>
      <c r="T77" s="42">
        <v>24</v>
      </c>
      <c r="U77" s="9"/>
      <c r="V77" s="41">
        <v>2006</v>
      </c>
      <c r="W77" s="40">
        <v>0</v>
      </c>
      <c r="X77" s="40">
        <v>0.62</v>
      </c>
      <c r="Y77" s="40">
        <v>0.39</v>
      </c>
      <c r="Z77" s="40">
        <v>0</v>
      </c>
      <c r="AA77" s="42">
        <v>11.27</v>
      </c>
      <c r="AB77" s="9"/>
      <c r="AC77" s="41">
        <v>2006</v>
      </c>
      <c r="AD77" s="40">
        <v>0.73</v>
      </c>
      <c r="AE77" s="40">
        <v>6.45</v>
      </c>
      <c r="AF77" s="40">
        <v>2.82</v>
      </c>
      <c r="AG77" s="40">
        <v>0.31</v>
      </c>
      <c r="AH77" s="42">
        <v>14.44</v>
      </c>
      <c r="AI77" s="9"/>
      <c r="AJ77" s="41">
        <v>2006</v>
      </c>
      <c r="AK77" s="40">
        <v>10.41</v>
      </c>
      <c r="AL77" s="40">
        <v>18.920000000000002</v>
      </c>
      <c r="AM77" s="40">
        <v>15.37</v>
      </c>
      <c r="AN77" s="40">
        <v>7.86</v>
      </c>
      <c r="AO77" s="42">
        <v>21.53</v>
      </c>
      <c r="AP77" s="9"/>
      <c r="AQ77" s="41">
        <v>2006</v>
      </c>
      <c r="AR77" s="40">
        <v>21.42</v>
      </c>
      <c r="AS77" s="40">
        <v>23.71</v>
      </c>
      <c r="AT77" s="40">
        <v>23.44</v>
      </c>
      <c r="AU77" s="40">
        <v>20.79</v>
      </c>
      <c r="AV77" s="42">
        <v>24</v>
      </c>
    </row>
    <row r="78" spans="1:48" ht="16.5" customHeight="1" x14ac:dyDescent="0.25">
      <c r="A78" s="41">
        <v>2007</v>
      </c>
      <c r="B78" s="40">
        <v>3.29</v>
      </c>
      <c r="C78" s="40">
        <v>9.4600000000000009</v>
      </c>
      <c r="D78" s="40">
        <v>5.99</v>
      </c>
      <c r="E78" s="40">
        <v>1.88</v>
      </c>
      <c r="F78" s="42">
        <v>19.95</v>
      </c>
      <c r="G78" s="9"/>
      <c r="H78" s="41">
        <v>2007</v>
      </c>
      <c r="I78" s="40">
        <v>0.16</v>
      </c>
      <c r="J78" s="40">
        <v>4.74</v>
      </c>
      <c r="K78" s="40">
        <v>1.56</v>
      </c>
      <c r="L78" s="40">
        <v>0</v>
      </c>
      <c r="M78" s="42">
        <v>8.91</v>
      </c>
      <c r="N78" s="9"/>
      <c r="O78" s="41">
        <v>2007</v>
      </c>
      <c r="P78" s="40">
        <v>19.989999999999998</v>
      </c>
      <c r="Q78" s="40">
        <v>22.91</v>
      </c>
      <c r="R78" s="40">
        <v>21.76</v>
      </c>
      <c r="S78" s="40">
        <v>18.75</v>
      </c>
      <c r="T78" s="42">
        <v>24</v>
      </c>
      <c r="U78" s="9"/>
      <c r="V78" s="41">
        <v>2007</v>
      </c>
      <c r="W78" s="40">
        <v>0.02</v>
      </c>
      <c r="X78" s="40">
        <v>1.05</v>
      </c>
      <c r="Y78" s="40">
        <v>0.21</v>
      </c>
      <c r="Z78" s="40">
        <v>0</v>
      </c>
      <c r="AA78" s="42">
        <v>12.93</v>
      </c>
      <c r="AB78" s="9"/>
      <c r="AC78" s="41">
        <v>2007</v>
      </c>
      <c r="AD78" s="40">
        <v>1.48</v>
      </c>
      <c r="AE78" s="40">
        <v>6.71</v>
      </c>
      <c r="AF78" s="40">
        <v>3.47</v>
      </c>
      <c r="AG78" s="40">
        <v>0.64</v>
      </c>
      <c r="AH78" s="42">
        <v>14.75</v>
      </c>
      <c r="AI78" s="9"/>
      <c r="AJ78" s="41">
        <v>2007</v>
      </c>
      <c r="AK78" s="40">
        <v>9.41</v>
      </c>
      <c r="AL78" s="40">
        <v>18.7</v>
      </c>
      <c r="AM78" s="40">
        <v>14.9</v>
      </c>
      <c r="AN78" s="40">
        <v>6.78</v>
      </c>
      <c r="AO78" s="42">
        <v>21.58</v>
      </c>
      <c r="AP78" s="9"/>
      <c r="AQ78" s="41">
        <v>2007</v>
      </c>
      <c r="AR78" s="40">
        <v>21.41</v>
      </c>
      <c r="AS78" s="40">
        <v>22.7</v>
      </c>
      <c r="AT78" s="40">
        <v>22.36</v>
      </c>
      <c r="AU78" s="40">
        <v>21.12</v>
      </c>
      <c r="AV78" s="42">
        <v>24</v>
      </c>
    </row>
    <row r="79" spans="1:48" ht="16.5" customHeight="1" x14ac:dyDescent="0.25">
      <c r="A79" s="41">
        <v>2008</v>
      </c>
      <c r="B79" s="40">
        <v>4.5199999999999996</v>
      </c>
      <c r="C79" s="40">
        <v>10.35</v>
      </c>
      <c r="D79" s="40">
        <v>7.4</v>
      </c>
      <c r="E79" s="40">
        <v>2.54</v>
      </c>
      <c r="F79" s="42">
        <v>20.18</v>
      </c>
      <c r="G79" s="9"/>
      <c r="H79" s="41">
        <v>2008</v>
      </c>
      <c r="I79" s="40">
        <v>0.17</v>
      </c>
      <c r="J79" s="40">
        <v>4.9800000000000004</v>
      </c>
      <c r="K79" s="40">
        <v>2.39</v>
      </c>
      <c r="L79" s="40">
        <v>0</v>
      </c>
      <c r="M79" s="42">
        <v>8.8800000000000008</v>
      </c>
      <c r="N79" s="9"/>
      <c r="O79" s="41">
        <v>2008</v>
      </c>
      <c r="P79" s="40">
        <v>17.54</v>
      </c>
      <c r="Q79" s="40">
        <v>22.42</v>
      </c>
      <c r="R79" s="40">
        <v>20.399999999999999</v>
      </c>
      <c r="S79" s="40">
        <v>15.96</v>
      </c>
      <c r="T79" s="42">
        <v>24</v>
      </c>
      <c r="U79" s="9"/>
      <c r="V79" s="41">
        <v>2008</v>
      </c>
      <c r="W79" s="40">
        <v>0</v>
      </c>
      <c r="X79" s="40">
        <v>0.35</v>
      </c>
      <c r="Y79" s="40">
        <v>0.16</v>
      </c>
      <c r="Z79" s="40">
        <v>0</v>
      </c>
      <c r="AA79" s="42">
        <v>12.99</v>
      </c>
      <c r="AB79" s="9"/>
      <c r="AC79" s="41">
        <v>2008</v>
      </c>
      <c r="AD79" s="40">
        <v>1.71</v>
      </c>
      <c r="AE79" s="40">
        <v>7.1</v>
      </c>
      <c r="AF79" s="40">
        <v>4.01</v>
      </c>
      <c r="AG79" s="40">
        <v>0.76</v>
      </c>
      <c r="AH79" s="42">
        <v>16.23</v>
      </c>
      <c r="AI79" s="9"/>
      <c r="AJ79" s="41">
        <v>2008</v>
      </c>
      <c r="AK79" s="40">
        <v>9.51</v>
      </c>
      <c r="AL79" s="40">
        <v>18.489999999999998</v>
      </c>
      <c r="AM79" s="40">
        <v>14.6</v>
      </c>
      <c r="AN79" s="40">
        <v>7.16</v>
      </c>
      <c r="AO79" s="42">
        <v>20.89</v>
      </c>
      <c r="AP79" s="9"/>
      <c r="AQ79" s="41">
        <v>2008</v>
      </c>
      <c r="AR79" s="40">
        <v>18.690000000000001</v>
      </c>
      <c r="AS79" s="40">
        <v>22.23</v>
      </c>
      <c r="AT79" s="40">
        <v>21.22</v>
      </c>
      <c r="AU79" s="40">
        <v>18.09</v>
      </c>
      <c r="AV79" s="42">
        <v>24</v>
      </c>
    </row>
    <row r="80" spans="1:48" ht="16.5" customHeight="1" x14ac:dyDescent="0.25">
      <c r="A80" s="41">
        <v>2009</v>
      </c>
      <c r="B80" s="40">
        <v>3.5</v>
      </c>
      <c r="C80" s="40">
        <v>9.86</v>
      </c>
      <c r="D80" s="40">
        <v>6.74</v>
      </c>
      <c r="E80" s="40">
        <v>1.79</v>
      </c>
      <c r="F80" s="42">
        <v>20.29</v>
      </c>
      <c r="G80" s="9"/>
      <c r="H80" s="41">
        <v>2009</v>
      </c>
      <c r="I80" s="40">
        <v>0</v>
      </c>
      <c r="J80" s="40">
        <v>3.58</v>
      </c>
      <c r="K80" s="40">
        <v>1.27</v>
      </c>
      <c r="L80" s="40">
        <v>0</v>
      </c>
      <c r="M80" s="42">
        <v>7.53</v>
      </c>
      <c r="N80" s="9"/>
      <c r="O80" s="41">
        <v>2009</v>
      </c>
      <c r="P80" s="40">
        <v>17.760000000000002</v>
      </c>
      <c r="Q80" s="40">
        <v>22.16</v>
      </c>
      <c r="R80" s="40">
        <v>20.46</v>
      </c>
      <c r="S80" s="40">
        <v>16.22</v>
      </c>
      <c r="T80" s="42">
        <v>23.92</v>
      </c>
      <c r="U80" s="9"/>
      <c r="V80" s="41">
        <v>2009</v>
      </c>
      <c r="W80" s="40">
        <v>0</v>
      </c>
      <c r="X80" s="40">
        <v>0.37</v>
      </c>
      <c r="Y80" s="40">
        <v>0.03</v>
      </c>
      <c r="Z80" s="40">
        <v>0</v>
      </c>
      <c r="AA80" s="42">
        <v>11.57</v>
      </c>
      <c r="AB80" s="9"/>
      <c r="AC80" s="41">
        <v>2009</v>
      </c>
      <c r="AD80" s="40">
        <v>1.1599999999999999</v>
      </c>
      <c r="AE80" s="40">
        <v>7.12</v>
      </c>
      <c r="AF80" s="40">
        <v>3.27</v>
      </c>
      <c r="AG80" s="40">
        <v>0.38</v>
      </c>
      <c r="AH80" s="42">
        <v>16.670000000000002</v>
      </c>
      <c r="AI80" s="9"/>
      <c r="AJ80" s="41">
        <v>2009</v>
      </c>
      <c r="AK80" s="40">
        <v>9.07</v>
      </c>
      <c r="AL80" s="40">
        <v>17.63</v>
      </c>
      <c r="AM80" s="40">
        <v>14.14</v>
      </c>
      <c r="AN80" s="40">
        <v>6.55</v>
      </c>
      <c r="AO80" s="42">
        <v>21.15</v>
      </c>
      <c r="AP80" s="9"/>
      <c r="AQ80" s="41">
        <v>2009</v>
      </c>
      <c r="AR80" s="40">
        <v>20.05</v>
      </c>
      <c r="AS80" s="40">
        <v>21.68</v>
      </c>
      <c r="AT80" s="40">
        <v>21.32</v>
      </c>
      <c r="AU80" s="40">
        <v>19.71</v>
      </c>
      <c r="AV80" s="42">
        <v>24</v>
      </c>
    </row>
    <row r="81" spans="1:48" ht="16.5" customHeight="1" x14ac:dyDescent="0.25">
      <c r="A81" s="41">
        <v>2010</v>
      </c>
      <c r="B81" s="40">
        <v>4.92</v>
      </c>
      <c r="C81" s="40">
        <v>10.62</v>
      </c>
      <c r="D81" s="40">
        <v>7.57</v>
      </c>
      <c r="E81" s="40">
        <v>3.48</v>
      </c>
      <c r="F81" s="42">
        <v>20.63</v>
      </c>
      <c r="G81" s="9"/>
      <c r="H81" s="41">
        <v>2010</v>
      </c>
      <c r="I81" s="40">
        <v>0.7</v>
      </c>
      <c r="J81" s="40">
        <v>5.91</v>
      </c>
      <c r="K81" s="40">
        <v>2.78</v>
      </c>
      <c r="L81" s="40">
        <v>0.21</v>
      </c>
      <c r="M81" s="42">
        <v>10.33</v>
      </c>
      <c r="N81" s="9"/>
      <c r="O81" s="41">
        <v>2010</v>
      </c>
      <c r="P81" s="40">
        <v>19.3</v>
      </c>
      <c r="Q81" s="40">
        <v>22.49</v>
      </c>
      <c r="R81" s="40">
        <v>21.09</v>
      </c>
      <c r="S81" s="40">
        <v>18.47</v>
      </c>
      <c r="T81" s="42">
        <v>23.91</v>
      </c>
      <c r="U81" s="9"/>
      <c r="V81" s="41">
        <v>2010</v>
      </c>
      <c r="W81" s="40">
        <v>0.56000000000000005</v>
      </c>
      <c r="X81" s="40">
        <v>1.76</v>
      </c>
      <c r="Y81" s="40">
        <v>1.05</v>
      </c>
      <c r="Z81" s="40">
        <v>0.5</v>
      </c>
      <c r="AA81" s="42">
        <v>14.15</v>
      </c>
      <c r="AB81" s="9"/>
      <c r="AC81" s="41">
        <v>2010</v>
      </c>
      <c r="AD81" s="40">
        <v>2.65</v>
      </c>
      <c r="AE81" s="40">
        <v>8.31</v>
      </c>
      <c r="AF81" s="40">
        <v>4.9800000000000004</v>
      </c>
      <c r="AG81" s="40">
        <v>1.59</v>
      </c>
      <c r="AH81" s="42">
        <v>17.920000000000002</v>
      </c>
      <c r="AI81" s="9"/>
      <c r="AJ81" s="41">
        <v>2010</v>
      </c>
      <c r="AK81" s="40">
        <v>11.17</v>
      </c>
      <c r="AL81" s="40">
        <v>19.41</v>
      </c>
      <c r="AM81" s="40">
        <v>15.8</v>
      </c>
      <c r="AN81" s="40">
        <v>8.5299999999999994</v>
      </c>
      <c r="AO81" s="42">
        <v>22.27</v>
      </c>
      <c r="AP81" s="9"/>
      <c r="AQ81" s="41">
        <v>2010</v>
      </c>
      <c r="AR81" s="40">
        <v>21.26</v>
      </c>
      <c r="AS81" s="40">
        <v>22.84</v>
      </c>
      <c r="AT81" s="40">
        <v>22.36</v>
      </c>
      <c r="AU81" s="40">
        <v>20.98</v>
      </c>
      <c r="AV81" s="42">
        <v>24</v>
      </c>
    </row>
    <row r="82" spans="1:48" ht="16.5" customHeight="1" x14ac:dyDescent="0.25">
      <c r="A82" s="41">
        <v>2011</v>
      </c>
      <c r="B82" s="40">
        <v>2.65</v>
      </c>
      <c r="C82" s="40">
        <v>9.1999999999999993</v>
      </c>
      <c r="D82" s="40">
        <v>5.8</v>
      </c>
      <c r="E82" s="40">
        <v>1.29</v>
      </c>
      <c r="F82" s="42">
        <v>19.48</v>
      </c>
      <c r="G82" s="9"/>
      <c r="H82" s="41">
        <v>2011</v>
      </c>
      <c r="I82" s="40">
        <v>0.21</v>
      </c>
      <c r="J82" s="40">
        <v>4.1399999999999997</v>
      </c>
      <c r="K82" s="40">
        <v>1.88</v>
      </c>
      <c r="L82" s="40">
        <v>0.09</v>
      </c>
      <c r="M82" s="42">
        <v>7.85</v>
      </c>
      <c r="N82" s="9"/>
      <c r="O82" s="41">
        <v>2011</v>
      </c>
      <c r="P82" s="40">
        <v>18.510000000000002</v>
      </c>
      <c r="Q82" s="40">
        <v>22.99</v>
      </c>
      <c r="R82" s="40">
        <v>21.16</v>
      </c>
      <c r="S82" s="40">
        <v>17.079999999999998</v>
      </c>
      <c r="T82" s="42">
        <v>24</v>
      </c>
      <c r="U82" s="9"/>
      <c r="V82" s="41">
        <v>2011</v>
      </c>
      <c r="W82" s="40">
        <v>0</v>
      </c>
      <c r="X82" s="40">
        <v>0.47</v>
      </c>
      <c r="Y82" s="40">
        <v>0.35</v>
      </c>
      <c r="Z82" s="40">
        <v>0</v>
      </c>
      <c r="AA82" s="42">
        <v>12.07</v>
      </c>
      <c r="AB82" s="9"/>
      <c r="AC82" s="41">
        <v>2011</v>
      </c>
      <c r="AD82" s="40">
        <v>1.1399999999999999</v>
      </c>
      <c r="AE82" s="40">
        <v>6.24</v>
      </c>
      <c r="AF82" s="40">
        <v>3.12</v>
      </c>
      <c r="AG82" s="40">
        <v>0.47</v>
      </c>
      <c r="AH82" s="42">
        <v>16.07</v>
      </c>
      <c r="AI82" s="9"/>
      <c r="AJ82" s="41">
        <v>2011</v>
      </c>
      <c r="AK82" s="40">
        <v>9.32</v>
      </c>
      <c r="AL82" s="40">
        <v>18.05</v>
      </c>
      <c r="AM82" s="40">
        <v>14.42</v>
      </c>
      <c r="AN82" s="40">
        <v>6.48</v>
      </c>
      <c r="AO82" s="42">
        <v>21.46</v>
      </c>
      <c r="AP82" s="9"/>
      <c r="AQ82" s="41">
        <v>2011</v>
      </c>
      <c r="AR82" s="40">
        <v>21.07</v>
      </c>
      <c r="AS82" s="40">
        <v>22.86</v>
      </c>
      <c r="AT82" s="40">
        <v>22.57</v>
      </c>
      <c r="AU82" s="40">
        <v>20.52</v>
      </c>
      <c r="AV82" s="42">
        <v>24</v>
      </c>
    </row>
    <row r="83" spans="1:48" ht="16.5" customHeight="1" x14ac:dyDescent="0.25">
      <c r="A83" s="41">
        <v>2012</v>
      </c>
      <c r="B83" s="40">
        <v>4.92</v>
      </c>
      <c r="C83" s="40">
        <v>10.62</v>
      </c>
      <c r="D83" s="40">
        <v>7.57</v>
      </c>
      <c r="E83" s="40">
        <v>3.48</v>
      </c>
      <c r="F83" s="42">
        <v>20.63</v>
      </c>
      <c r="G83" s="9"/>
      <c r="H83" s="41">
        <v>2012</v>
      </c>
      <c r="I83" s="40">
        <v>0.7</v>
      </c>
      <c r="J83" s="40">
        <v>5.91</v>
      </c>
      <c r="K83" s="40">
        <v>2.78</v>
      </c>
      <c r="L83" s="40">
        <v>0.21</v>
      </c>
      <c r="M83" s="42">
        <v>10.33</v>
      </c>
      <c r="N83" s="9"/>
      <c r="O83" s="41">
        <v>2012</v>
      </c>
      <c r="P83" s="40">
        <v>19.3</v>
      </c>
      <c r="Q83" s="40">
        <v>22.49</v>
      </c>
      <c r="R83" s="40">
        <v>21.09</v>
      </c>
      <c r="S83" s="40">
        <v>18.47</v>
      </c>
      <c r="T83" s="42">
        <v>23.91</v>
      </c>
      <c r="U83" s="9"/>
      <c r="V83" s="41">
        <v>2012</v>
      </c>
      <c r="W83" s="40">
        <v>0.56000000000000005</v>
      </c>
      <c r="X83" s="40">
        <v>1.76</v>
      </c>
      <c r="Y83" s="40">
        <v>1.05</v>
      </c>
      <c r="Z83" s="40">
        <v>0.5</v>
      </c>
      <c r="AA83" s="42">
        <v>14.15</v>
      </c>
      <c r="AB83" s="9"/>
      <c r="AC83" s="41">
        <v>2012</v>
      </c>
      <c r="AD83" s="40">
        <v>2.65</v>
      </c>
      <c r="AE83" s="40">
        <v>8.31</v>
      </c>
      <c r="AF83" s="40">
        <v>4.9800000000000004</v>
      </c>
      <c r="AG83" s="40">
        <v>1.59</v>
      </c>
      <c r="AH83" s="42">
        <v>17.920000000000002</v>
      </c>
      <c r="AI83" s="9"/>
      <c r="AJ83" s="41">
        <v>2012</v>
      </c>
      <c r="AK83" s="40">
        <v>11.17</v>
      </c>
      <c r="AL83" s="40">
        <v>19.41</v>
      </c>
      <c r="AM83" s="40">
        <v>15.8</v>
      </c>
      <c r="AN83" s="40">
        <v>8.5299999999999994</v>
      </c>
      <c r="AO83" s="42">
        <v>22.27</v>
      </c>
      <c r="AP83" s="9"/>
      <c r="AQ83" s="41">
        <v>2012</v>
      </c>
      <c r="AR83" s="40">
        <v>21.26</v>
      </c>
      <c r="AS83" s="40">
        <v>22.84</v>
      </c>
      <c r="AT83" s="40">
        <v>22.36</v>
      </c>
      <c r="AU83" s="40">
        <v>20.98</v>
      </c>
      <c r="AV83" s="42">
        <v>24</v>
      </c>
    </row>
    <row r="84" spans="1:48" ht="16.5" customHeight="1" x14ac:dyDescent="0.25">
      <c r="A84" s="41">
        <v>2013</v>
      </c>
      <c r="B84" s="40">
        <v>2.21</v>
      </c>
      <c r="C84" s="40">
        <v>9.1999999999999993</v>
      </c>
      <c r="D84" s="40">
        <v>5.77</v>
      </c>
      <c r="E84" s="40">
        <v>0.66</v>
      </c>
      <c r="F84" s="42">
        <v>20.309999999999999</v>
      </c>
      <c r="G84" s="9"/>
      <c r="H84" s="41">
        <v>2013</v>
      </c>
      <c r="I84" s="40">
        <v>0.03</v>
      </c>
      <c r="J84" s="40">
        <v>3.93</v>
      </c>
      <c r="K84" s="40">
        <v>1.07</v>
      </c>
      <c r="L84" s="40">
        <v>0</v>
      </c>
      <c r="M84" s="42">
        <v>7.61</v>
      </c>
      <c r="N84" s="9"/>
      <c r="O84" s="41">
        <v>2013</v>
      </c>
      <c r="P84" s="40">
        <v>15.33</v>
      </c>
      <c r="Q84" s="40">
        <v>21.03</v>
      </c>
      <c r="R84" s="40">
        <v>18.239999999999998</v>
      </c>
      <c r="S84" s="40">
        <v>13.92</v>
      </c>
      <c r="T84" s="42">
        <v>24</v>
      </c>
      <c r="U84" s="9"/>
      <c r="V84" s="41">
        <v>2013</v>
      </c>
      <c r="W84" s="40">
        <v>0</v>
      </c>
      <c r="X84" s="40">
        <v>0.17</v>
      </c>
      <c r="Y84" s="40">
        <v>0</v>
      </c>
      <c r="Z84" s="40">
        <v>0</v>
      </c>
      <c r="AA84" s="42">
        <v>12.19</v>
      </c>
      <c r="AB84" s="9"/>
      <c r="AC84" s="41">
        <v>2013</v>
      </c>
      <c r="AD84" s="40">
        <v>0.45</v>
      </c>
      <c r="AE84" s="40">
        <v>6.04</v>
      </c>
      <c r="AF84" s="40">
        <v>2.44</v>
      </c>
      <c r="AG84" s="40">
        <v>0.1</v>
      </c>
      <c r="AH84" s="42">
        <v>15.97</v>
      </c>
      <c r="AI84" s="9"/>
      <c r="AJ84" s="41">
        <v>2013</v>
      </c>
      <c r="AK84" s="40">
        <v>8.7799999999999994</v>
      </c>
      <c r="AL84" s="40">
        <v>16.66</v>
      </c>
      <c r="AM84" s="40">
        <v>13.08</v>
      </c>
      <c r="AN84" s="40">
        <v>6.14</v>
      </c>
      <c r="AO84" s="42">
        <v>20.86</v>
      </c>
      <c r="AP84" s="9"/>
      <c r="AQ84" s="41">
        <v>2013</v>
      </c>
      <c r="AR84" s="40">
        <v>17.8</v>
      </c>
      <c r="AS84" s="40">
        <v>21.26</v>
      </c>
      <c r="AT84" s="40">
        <v>20.27</v>
      </c>
      <c r="AU84" s="40">
        <v>17.22</v>
      </c>
      <c r="AV84" s="42">
        <v>24</v>
      </c>
    </row>
    <row r="85" spans="1:48" ht="16.5" customHeight="1" x14ac:dyDescent="0.25">
      <c r="A85" s="41">
        <v>2014</v>
      </c>
      <c r="B85" s="40">
        <v>3.16</v>
      </c>
      <c r="C85" s="40">
        <v>9.64</v>
      </c>
      <c r="D85" s="40">
        <v>6.18</v>
      </c>
      <c r="E85" s="40">
        <v>1.69</v>
      </c>
      <c r="F85" s="42">
        <v>20.52</v>
      </c>
      <c r="G85" s="9"/>
      <c r="H85" s="41">
        <v>2014</v>
      </c>
      <c r="I85" s="40">
        <v>0.03</v>
      </c>
      <c r="J85" s="40">
        <v>3.81</v>
      </c>
      <c r="K85" s="40">
        <v>1.65</v>
      </c>
      <c r="L85" s="40">
        <v>0</v>
      </c>
      <c r="M85" s="42">
        <v>7.82</v>
      </c>
      <c r="N85" s="9"/>
      <c r="O85" s="41">
        <v>2014</v>
      </c>
      <c r="P85" s="40">
        <v>17.54</v>
      </c>
      <c r="Q85" s="40">
        <v>22.29</v>
      </c>
      <c r="R85" s="40">
        <v>20.239999999999998</v>
      </c>
      <c r="S85" s="40">
        <v>16.329999999999998</v>
      </c>
      <c r="T85" s="42">
        <v>23.93</v>
      </c>
      <c r="U85" s="9"/>
      <c r="V85" s="41">
        <v>2014</v>
      </c>
      <c r="W85" s="40">
        <v>0.03</v>
      </c>
      <c r="X85" s="40">
        <v>0.99</v>
      </c>
      <c r="Y85" s="40">
        <v>0.18</v>
      </c>
      <c r="Z85" s="40">
        <v>0.02</v>
      </c>
      <c r="AA85" s="42">
        <v>13.7</v>
      </c>
      <c r="AB85" s="9"/>
      <c r="AC85" s="41">
        <v>2014</v>
      </c>
      <c r="AD85" s="40">
        <v>0.8</v>
      </c>
      <c r="AE85" s="40">
        <v>5.88</v>
      </c>
      <c r="AF85" s="40">
        <v>2.56</v>
      </c>
      <c r="AG85" s="40">
        <v>0.27</v>
      </c>
      <c r="AH85" s="42">
        <v>15.47</v>
      </c>
      <c r="AI85" s="9"/>
      <c r="AJ85" s="41">
        <v>2014</v>
      </c>
      <c r="AK85" s="40">
        <v>10.7</v>
      </c>
      <c r="AL85" s="40">
        <v>18.45</v>
      </c>
      <c r="AM85" s="40">
        <v>14.93</v>
      </c>
      <c r="AN85" s="40">
        <v>8.16</v>
      </c>
      <c r="AO85" s="42">
        <v>21.86</v>
      </c>
      <c r="AP85" s="9"/>
      <c r="AQ85" s="41">
        <v>2014</v>
      </c>
      <c r="AR85" s="40">
        <v>21.27</v>
      </c>
      <c r="AS85" s="40">
        <v>22.95</v>
      </c>
      <c r="AT85" s="40">
        <v>22.42</v>
      </c>
      <c r="AU85" s="40">
        <v>20.94</v>
      </c>
      <c r="AV85" s="42">
        <v>24</v>
      </c>
    </row>
    <row r="86" spans="1:48" ht="16.5" customHeight="1" x14ac:dyDescent="0.25">
      <c r="A86" s="41">
        <v>2015</v>
      </c>
      <c r="B86" s="40">
        <v>4.42</v>
      </c>
      <c r="C86" s="40">
        <v>10.58</v>
      </c>
      <c r="D86" s="40">
        <v>7.21</v>
      </c>
      <c r="E86" s="40">
        <v>2.69</v>
      </c>
      <c r="F86" s="42">
        <v>20.16</v>
      </c>
      <c r="G86" s="9"/>
      <c r="H86" s="41">
        <v>2015</v>
      </c>
      <c r="I86" s="40">
        <v>0.26</v>
      </c>
      <c r="J86" s="40">
        <v>4.83</v>
      </c>
      <c r="K86" s="40">
        <v>2.08</v>
      </c>
      <c r="L86" s="40">
        <v>0.1</v>
      </c>
      <c r="M86" s="42">
        <v>9.0299999999999994</v>
      </c>
      <c r="N86" s="9"/>
      <c r="O86" s="41">
        <v>2015</v>
      </c>
      <c r="P86" s="40">
        <v>19.18</v>
      </c>
      <c r="Q86" s="40">
        <v>22.84</v>
      </c>
      <c r="R86" s="40">
        <v>21.37</v>
      </c>
      <c r="S86" s="40">
        <v>18.04</v>
      </c>
      <c r="T86" s="42">
        <v>24</v>
      </c>
      <c r="U86" s="9"/>
      <c r="V86" s="41">
        <v>2015</v>
      </c>
      <c r="W86" s="40">
        <v>0.06</v>
      </c>
      <c r="X86" s="40">
        <v>0.98</v>
      </c>
      <c r="Y86" s="40">
        <v>0.31</v>
      </c>
      <c r="Z86" s="40">
        <v>0</v>
      </c>
      <c r="AA86" s="42">
        <v>13.99</v>
      </c>
      <c r="AB86" s="9"/>
      <c r="AC86" s="41">
        <v>2015</v>
      </c>
      <c r="AD86" s="40">
        <v>2.0699999999999998</v>
      </c>
      <c r="AE86" s="40">
        <v>7.2</v>
      </c>
      <c r="AF86" s="40">
        <v>3.98</v>
      </c>
      <c r="AG86" s="40">
        <v>1.25</v>
      </c>
      <c r="AH86" s="42">
        <v>16.239999999999998</v>
      </c>
      <c r="AI86" s="9"/>
      <c r="AJ86" s="41">
        <v>2015</v>
      </c>
      <c r="AK86" s="40">
        <v>11.93</v>
      </c>
      <c r="AL86" s="40">
        <v>19.73</v>
      </c>
      <c r="AM86" s="40">
        <v>16.329999999999998</v>
      </c>
      <c r="AN86" s="40">
        <v>9.26</v>
      </c>
      <c r="AO86" s="42">
        <v>22.31</v>
      </c>
      <c r="AP86" s="9"/>
      <c r="AQ86" s="41">
        <v>2015</v>
      </c>
      <c r="AR86" s="40">
        <v>20.85</v>
      </c>
      <c r="AS86" s="40">
        <v>22.46</v>
      </c>
      <c r="AT86" s="40">
        <v>22.02</v>
      </c>
      <c r="AU86" s="40">
        <v>20.58</v>
      </c>
      <c r="AV86" s="42">
        <v>24</v>
      </c>
    </row>
    <row r="87" spans="1:48" ht="16.5" customHeight="1" x14ac:dyDescent="0.25">
      <c r="A87" s="41">
        <v>2016</v>
      </c>
      <c r="B87" s="40">
        <v>4.5599999999999996</v>
      </c>
      <c r="C87" s="40">
        <v>10.56</v>
      </c>
      <c r="D87" s="40">
        <v>7.36</v>
      </c>
      <c r="E87" s="40">
        <v>2.2400000000000002</v>
      </c>
      <c r="F87" s="42">
        <v>20.56</v>
      </c>
      <c r="G87" s="9"/>
      <c r="H87" s="41">
        <v>2016</v>
      </c>
      <c r="I87" s="40">
        <v>0.28000000000000003</v>
      </c>
      <c r="J87" s="40">
        <v>5.48</v>
      </c>
      <c r="K87" s="40">
        <v>2.52</v>
      </c>
      <c r="L87" s="40">
        <v>0.02</v>
      </c>
      <c r="M87" s="42">
        <v>9.9700000000000006</v>
      </c>
      <c r="N87" s="9"/>
      <c r="O87" s="41">
        <v>2016</v>
      </c>
      <c r="P87" s="40">
        <v>18.579999999999998</v>
      </c>
      <c r="Q87" s="40">
        <v>22.42</v>
      </c>
      <c r="R87" s="40">
        <v>20.82</v>
      </c>
      <c r="S87" s="40">
        <v>17.010000000000002</v>
      </c>
      <c r="T87" s="42">
        <v>23.95</v>
      </c>
      <c r="U87" s="9"/>
      <c r="V87" s="41">
        <v>2016</v>
      </c>
      <c r="W87" s="40">
        <v>0.01</v>
      </c>
      <c r="X87" s="40">
        <v>0.67</v>
      </c>
      <c r="Y87" s="40">
        <v>0.28000000000000003</v>
      </c>
      <c r="Z87" s="40">
        <v>0</v>
      </c>
      <c r="AA87" s="42">
        <v>13.77</v>
      </c>
      <c r="AB87" s="9"/>
      <c r="AC87" s="41">
        <v>2016</v>
      </c>
      <c r="AD87" s="40">
        <v>1.65</v>
      </c>
      <c r="AE87" s="40">
        <v>7.2</v>
      </c>
      <c r="AF87" s="40">
        <v>4.1399999999999997</v>
      </c>
      <c r="AG87" s="40">
        <v>0.68</v>
      </c>
      <c r="AH87" s="42">
        <v>17.190000000000001</v>
      </c>
      <c r="AI87" s="9"/>
      <c r="AJ87" s="41">
        <v>2016</v>
      </c>
      <c r="AK87" s="40">
        <v>10.76</v>
      </c>
      <c r="AL87" s="40">
        <v>19.07</v>
      </c>
      <c r="AM87" s="40">
        <v>15.31</v>
      </c>
      <c r="AN87" s="40">
        <v>8.41</v>
      </c>
      <c r="AO87" s="42">
        <v>21.35</v>
      </c>
      <c r="AP87" s="9"/>
      <c r="AQ87" s="41">
        <v>2016</v>
      </c>
      <c r="AR87" s="40">
        <v>21.28</v>
      </c>
      <c r="AS87" s="40">
        <v>23.33</v>
      </c>
      <c r="AT87" s="40">
        <v>22.67</v>
      </c>
      <c r="AU87" s="40">
        <v>20.96</v>
      </c>
      <c r="AV87" s="42">
        <v>24</v>
      </c>
    </row>
    <row r="88" spans="1:48" ht="16.5" customHeight="1" x14ac:dyDescent="0.25">
      <c r="A88" s="41">
        <v>2017</v>
      </c>
      <c r="B88" s="40">
        <v>4.38</v>
      </c>
      <c r="C88" s="40">
        <v>10.87</v>
      </c>
      <c r="D88" s="40">
        <v>7.69</v>
      </c>
      <c r="E88" s="40">
        <v>2.46</v>
      </c>
      <c r="F88" s="42">
        <v>20.78</v>
      </c>
      <c r="G88" s="9"/>
      <c r="H88" s="41">
        <v>2017</v>
      </c>
      <c r="I88" s="40">
        <v>0.59</v>
      </c>
      <c r="J88" s="40">
        <v>6.14</v>
      </c>
      <c r="K88" s="40">
        <v>3.27</v>
      </c>
      <c r="L88" s="40">
        <v>0.05</v>
      </c>
      <c r="M88" s="42">
        <v>9.81</v>
      </c>
      <c r="N88" s="9"/>
      <c r="O88" s="41">
        <v>2017</v>
      </c>
      <c r="P88" s="40">
        <v>19.93</v>
      </c>
      <c r="Q88" s="40">
        <v>22.96</v>
      </c>
      <c r="R88" s="40">
        <v>21.63</v>
      </c>
      <c r="S88" s="40">
        <v>18.72</v>
      </c>
      <c r="T88" s="42">
        <v>24</v>
      </c>
      <c r="U88" s="9"/>
      <c r="V88" s="41">
        <v>2017</v>
      </c>
      <c r="W88" s="40">
        <v>0</v>
      </c>
      <c r="X88" s="40">
        <v>0.61</v>
      </c>
      <c r="Y88" s="40">
        <v>0.16</v>
      </c>
      <c r="Z88" s="40">
        <v>0</v>
      </c>
      <c r="AA88" s="42">
        <v>12.59</v>
      </c>
      <c r="AB88" s="9"/>
      <c r="AC88" s="41">
        <v>2017</v>
      </c>
      <c r="AD88" s="40">
        <v>2.2400000000000002</v>
      </c>
      <c r="AE88" s="40">
        <v>7.58</v>
      </c>
      <c r="AF88" s="40">
        <v>4.28</v>
      </c>
      <c r="AG88" s="40">
        <v>1.29</v>
      </c>
      <c r="AH88" s="42">
        <v>17.14</v>
      </c>
      <c r="AI88" s="9"/>
      <c r="AJ88" s="41">
        <v>2017</v>
      </c>
      <c r="AK88" s="40">
        <v>12</v>
      </c>
      <c r="AL88" s="40">
        <v>19.93</v>
      </c>
      <c r="AM88" s="40">
        <v>16.440000000000001</v>
      </c>
      <c r="AN88" s="40">
        <v>9.56</v>
      </c>
      <c r="AO88" s="42">
        <v>22.1</v>
      </c>
      <c r="AP88" s="9"/>
      <c r="AQ88" s="41">
        <v>2017</v>
      </c>
      <c r="AR88" s="40">
        <v>21.13</v>
      </c>
      <c r="AS88" s="40">
        <v>23.4</v>
      </c>
      <c r="AT88" s="40">
        <v>23</v>
      </c>
      <c r="AU88" s="40">
        <v>20.65</v>
      </c>
      <c r="AV88" s="42">
        <v>24</v>
      </c>
    </row>
    <row r="89" spans="1:48" ht="16.5" customHeight="1" x14ac:dyDescent="0.25">
      <c r="A89" s="41">
        <v>2018</v>
      </c>
      <c r="B89" s="40">
        <v>4.33</v>
      </c>
      <c r="C89" s="40">
        <v>11.14</v>
      </c>
      <c r="D89" s="40">
        <v>7.85</v>
      </c>
      <c r="E89" s="40">
        <v>2.54</v>
      </c>
      <c r="F89" s="42">
        <v>22.14</v>
      </c>
      <c r="G89" s="9"/>
      <c r="H89" s="41">
        <v>2018</v>
      </c>
      <c r="I89" s="40">
        <v>0.08</v>
      </c>
      <c r="J89" s="40">
        <v>4.5599999999999996</v>
      </c>
      <c r="K89" s="40">
        <v>1.52</v>
      </c>
      <c r="L89" s="40">
        <v>0</v>
      </c>
      <c r="M89" s="42">
        <v>9</v>
      </c>
      <c r="N89" s="9"/>
      <c r="O89" s="41">
        <v>2018</v>
      </c>
      <c r="P89" s="40">
        <v>19.55</v>
      </c>
      <c r="Q89" s="40">
        <v>22.75</v>
      </c>
      <c r="R89" s="40">
        <v>21.32</v>
      </c>
      <c r="S89" s="40">
        <v>18.54</v>
      </c>
      <c r="T89" s="42">
        <v>24</v>
      </c>
      <c r="U89" s="9"/>
      <c r="V89" s="41">
        <v>2018</v>
      </c>
      <c r="W89" s="40">
        <v>0</v>
      </c>
      <c r="X89" s="40">
        <v>0.28999999999999998</v>
      </c>
      <c r="Y89" s="40">
        <v>0.03</v>
      </c>
      <c r="Z89" s="40">
        <v>0</v>
      </c>
      <c r="AA89" s="42">
        <v>14.95</v>
      </c>
      <c r="AB89" s="9"/>
      <c r="AC89" s="41">
        <v>2018</v>
      </c>
      <c r="AD89" s="40">
        <v>0.94</v>
      </c>
      <c r="AE89" s="40">
        <v>7.38</v>
      </c>
      <c r="AF89" s="40">
        <v>3.48</v>
      </c>
      <c r="AG89" s="40">
        <v>0.28999999999999998</v>
      </c>
      <c r="AH89" s="42">
        <v>18.41</v>
      </c>
      <c r="AI89" s="9"/>
      <c r="AJ89" s="41">
        <v>2018</v>
      </c>
      <c r="AK89" s="40">
        <v>10.8</v>
      </c>
      <c r="AL89" s="40">
        <v>19.329999999999998</v>
      </c>
      <c r="AM89" s="40">
        <v>15.41</v>
      </c>
      <c r="AN89" s="40">
        <v>8.24</v>
      </c>
      <c r="AO89" s="42">
        <v>22.48</v>
      </c>
      <c r="AP89" s="9"/>
      <c r="AQ89" s="41">
        <v>2018</v>
      </c>
      <c r="AR89" s="40">
        <v>20.81</v>
      </c>
      <c r="AS89" s="40">
        <v>22.39</v>
      </c>
      <c r="AT89" s="40">
        <v>21.57</v>
      </c>
      <c r="AU89" s="40">
        <v>20.73</v>
      </c>
      <c r="AV89" s="42">
        <v>24</v>
      </c>
    </row>
    <row r="90" spans="1:48" ht="16.5" customHeight="1" x14ac:dyDescent="0.25">
      <c r="A90" s="41">
        <v>2019</v>
      </c>
      <c r="B90" s="40">
        <v>4.25</v>
      </c>
      <c r="C90" s="40">
        <v>11.43</v>
      </c>
      <c r="D90" s="40">
        <v>8.01</v>
      </c>
      <c r="E90" s="40">
        <v>1.91</v>
      </c>
      <c r="F90" s="42">
        <v>21.2</v>
      </c>
      <c r="G90" s="9"/>
      <c r="H90" s="41">
        <v>2019</v>
      </c>
      <c r="I90" s="40">
        <v>0.1</v>
      </c>
      <c r="J90" s="40">
        <v>5.26</v>
      </c>
      <c r="K90" s="40">
        <v>2.25</v>
      </c>
      <c r="L90" s="40">
        <v>0</v>
      </c>
      <c r="M90" s="42">
        <v>9.73</v>
      </c>
      <c r="N90" s="9"/>
      <c r="O90" s="41">
        <v>2019</v>
      </c>
      <c r="P90" s="40">
        <v>19.649999999999999</v>
      </c>
      <c r="Q90" s="40">
        <v>22.84</v>
      </c>
      <c r="R90" s="40">
        <v>21.52</v>
      </c>
      <c r="S90" s="40">
        <v>18.38</v>
      </c>
      <c r="T90" s="42">
        <v>23.93</v>
      </c>
      <c r="U90" s="9"/>
      <c r="V90" s="41">
        <v>2019</v>
      </c>
      <c r="W90" s="40">
        <v>0</v>
      </c>
      <c r="X90" s="40">
        <v>0.16</v>
      </c>
      <c r="Y90" s="40">
        <v>0</v>
      </c>
      <c r="Z90" s="40">
        <v>0</v>
      </c>
      <c r="AA90" s="42">
        <v>14.06</v>
      </c>
      <c r="AB90" s="9"/>
      <c r="AC90" s="41">
        <v>2019</v>
      </c>
      <c r="AD90" s="40">
        <v>1.1499999999999999</v>
      </c>
      <c r="AE90" s="40">
        <v>7.66</v>
      </c>
      <c r="AF90" s="40">
        <v>3.81</v>
      </c>
      <c r="AG90" s="40">
        <v>0.48</v>
      </c>
      <c r="AH90" s="42">
        <v>17.86</v>
      </c>
      <c r="AI90" s="9"/>
      <c r="AJ90" s="41">
        <v>2019</v>
      </c>
      <c r="AK90" s="40">
        <v>11.1</v>
      </c>
      <c r="AL90" s="40">
        <v>19.239999999999998</v>
      </c>
      <c r="AM90" s="40">
        <v>15.22</v>
      </c>
      <c r="AN90" s="40">
        <v>8.61</v>
      </c>
      <c r="AO90" s="42">
        <v>22.4</v>
      </c>
      <c r="AP90" s="9"/>
      <c r="AQ90" s="41">
        <v>2019</v>
      </c>
      <c r="AR90" s="40">
        <v>20.75</v>
      </c>
      <c r="AS90" s="40">
        <v>22.08</v>
      </c>
      <c r="AT90" s="40">
        <v>21.5</v>
      </c>
      <c r="AU90" s="40">
        <v>20.67</v>
      </c>
      <c r="AV90" s="42">
        <v>24</v>
      </c>
    </row>
    <row r="91" spans="1:48" ht="16.5" customHeight="1" x14ac:dyDescent="0.25">
      <c r="A91" s="41">
        <v>2020</v>
      </c>
      <c r="B91" s="40">
        <v>4.37</v>
      </c>
      <c r="C91" s="40">
        <v>10.36</v>
      </c>
      <c r="D91" s="40">
        <v>7.59</v>
      </c>
      <c r="E91" s="40">
        <v>2.42</v>
      </c>
      <c r="F91" s="42">
        <v>20.309999999999999</v>
      </c>
      <c r="G91" s="9"/>
      <c r="H91" s="41">
        <v>2020</v>
      </c>
      <c r="I91" s="40">
        <v>0.54</v>
      </c>
      <c r="J91" s="40">
        <v>6.5</v>
      </c>
      <c r="K91" s="40">
        <v>3.16</v>
      </c>
      <c r="L91" s="40">
        <v>0.21</v>
      </c>
      <c r="M91" s="42">
        <v>10.1</v>
      </c>
      <c r="N91" s="9"/>
      <c r="O91" s="41">
        <v>2020</v>
      </c>
      <c r="P91" s="40">
        <v>19.350000000000001</v>
      </c>
      <c r="Q91" s="40">
        <v>22.4</v>
      </c>
      <c r="R91" s="40">
        <v>21.07</v>
      </c>
      <c r="S91" s="40">
        <v>18.59</v>
      </c>
      <c r="T91" s="42">
        <v>23.97</v>
      </c>
      <c r="U91" s="9"/>
      <c r="V91" s="41">
        <v>2020</v>
      </c>
      <c r="W91" s="40">
        <v>0</v>
      </c>
      <c r="X91" s="40">
        <v>0.12</v>
      </c>
      <c r="Y91" s="40">
        <v>0.01</v>
      </c>
      <c r="Z91" s="40">
        <v>0</v>
      </c>
      <c r="AA91" s="42">
        <v>14.67</v>
      </c>
      <c r="AB91" s="9"/>
      <c r="AC91" s="41">
        <v>2020</v>
      </c>
      <c r="AD91" s="40">
        <v>2.29</v>
      </c>
      <c r="AE91" s="40">
        <v>7.99</v>
      </c>
      <c r="AF91" s="40">
        <v>4.87</v>
      </c>
      <c r="AG91" s="40">
        <v>1.47</v>
      </c>
      <c r="AH91" s="42">
        <v>17.170000000000002</v>
      </c>
      <c r="AI91" s="9"/>
      <c r="AJ91" s="41">
        <v>2020</v>
      </c>
      <c r="AK91" s="40">
        <v>11.52</v>
      </c>
      <c r="AL91" s="40">
        <v>18.7</v>
      </c>
      <c r="AM91" s="40">
        <v>15.51</v>
      </c>
      <c r="AN91" s="40">
        <v>9.4600000000000009</v>
      </c>
      <c r="AO91" s="42">
        <v>21.8</v>
      </c>
      <c r="AP91" s="9"/>
      <c r="AQ91" s="41">
        <v>2020</v>
      </c>
      <c r="AR91" s="40">
        <v>20.93</v>
      </c>
      <c r="AS91" s="40">
        <v>22</v>
      </c>
      <c r="AT91" s="40">
        <v>21.45</v>
      </c>
      <c r="AU91" s="40">
        <v>20.84</v>
      </c>
      <c r="AV91" s="42">
        <v>24</v>
      </c>
    </row>
    <row r="92" spans="1:48" ht="16.5" customHeight="1" x14ac:dyDescent="0.25">
      <c r="A92" s="41">
        <v>2021</v>
      </c>
      <c r="B92" s="40">
        <v>4.99</v>
      </c>
      <c r="C92">
        <v>11.22</v>
      </c>
      <c r="D92">
        <v>7.79</v>
      </c>
      <c r="E92">
        <v>3.14</v>
      </c>
      <c r="F92" s="43">
        <v>20.63</v>
      </c>
      <c r="G92" s="9"/>
      <c r="H92" s="41">
        <v>2021</v>
      </c>
      <c r="I92" s="40">
        <v>0.22</v>
      </c>
      <c r="J92" s="40">
        <v>5.18</v>
      </c>
      <c r="K92">
        <v>2.16</v>
      </c>
      <c r="L92">
        <v>0.06</v>
      </c>
      <c r="M92" s="43">
        <v>9.75</v>
      </c>
      <c r="N92" s="9"/>
      <c r="O92" s="41">
        <v>2021</v>
      </c>
      <c r="P92" s="40">
        <v>19.48</v>
      </c>
      <c r="Q92" s="40">
        <v>22.8</v>
      </c>
      <c r="R92">
        <v>21.22</v>
      </c>
      <c r="S92">
        <v>18.39</v>
      </c>
      <c r="T92" s="43">
        <v>24</v>
      </c>
      <c r="U92" s="9"/>
      <c r="V92" s="41">
        <v>2021</v>
      </c>
      <c r="W92" s="40">
        <v>0.16</v>
      </c>
      <c r="X92" s="40">
        <v>1.26</v>
      </c>
      <c r="Y92">
        <v>0.64</v>
      </c>
      <c r="Z92">
        <v>0.05</v>
      </c>
      <c r="AA92" s="43">
        <v>12.12</v>
      </c>
      <c r="AB92" s="9"/>
      <c r="AC92" s="41">
        <v>2021</v>
      </c>
      <c r="AD92" s="40">
        <v>1.87</v>
      </c>
      <c r="AE92">
        <v>7.86</v>
      </c>
      <c r="AF92">
        <v>4.12</v>
      </c>
      <c r="AG92">
        <v>0.8</v>
      </c>
      <c r="AH92" s="43">
        <v>17.28</v>
      </c>
      <c r="AI92" s="9"/>
      <c r="AJ92" s="41">
        <v>2021</v>
      </c>
      <c r="AK92" s="40">
        <v>11.83</v>
      </c>
      <c r="AL92" s="40">
        <v>19.39</v>
      </c>
      <c r="AM92" s="40">
        <v>16.18</v>
      </c>
      <c r="AN92" s="40">
        <v>9.48</v>
      </c>
      <c r="AO92" s="56">
        <v>21.48</v>
      </c>
      <c r="AP92" s="9"/>
      <c r="AQ92" s="41">
        <v>2021</v>
      </c>
      <c r="AR92" s="40">
        <v>22</v>
      </c>
      <c r="AS92" s="40">
        <v>23.53</v>
      </c>
      <c r="AT92" s="40">
        <v>22.88</v>
      </c>
      <c r="AU92" s="40">
        <v>21.69</v>
      </c>
      <c r="AV92" s="42">
        <v>24</v>
      </c>
    </row>
    <row r="93" spans="1:48" ht="16.5" customHeight="1" x14ac:dyDescent="0.25">
      <c r="A93" s="40">
        <v>2022</v>
      </c>
      <c r="B93" s="40">
        <v>3.67</v>
      </c>
      <c r="C93">
        <v>10.09</v>
      </c>
      <c r="D93">
        <v>6.93</v>
      </c>
      <c r="E93">
        <v>1.62</v>
      </c>
      <c r="F93" s="54">
        <v>20.67</v>
      </c>
      <c r="G93" s="9"/>
      <c r="H93" s="40">
        <v>2022</v>
      </c>
      <c r="I93" s="40">
        <v>0.35</v>
      </c>
      <c r="J93" s="40">
        <v>5.45</v>
      </c>
      <c r="K93">
        <v>2.57</v>
      </c>
      <c r="L93">
        <v>0.11</v>
      </c>
      <c r="M93" s="54">
        <v>9.75</v>
      </c>
      <c r="N93" s="9"/>
      <c r="O93" s="41">
        <v>2022</v>
      </c>
      <c r="P93" s="40">
        <v>18.23</v>
      </c>
      <c r="Q93" s="40">
        <v>21.86</v>
      </c>
      <c r="R93">
        <v>20.37</v>
      </c>
      <c r="S93">
        <v>17.22</v>
      </c>
      <c r="T93" s="54">
        <v>23.94</v>
      </c>
      <c r="U93" s="9"/>
      <c r="V93" s="40">
        <v>2022</v>
      </c>
      <c r="W93" s="40">
        <v>0</v>
      </c>
      <c r="X93" s="40">
        <v>0.38</v>
      </c>
      <c r="Y93">
        <v>0.06</v>
      </c>
      <c r="Z93">
        <v>0</v>
      </c>
      <c r="AA93" s="54">
        <v>13.12</v>
      </c>
      <c r="AB93" s="9"/>
      <c r="AC93" s="40">
        <v>2022</v>
      </c>
      <c r="AD93" s="40">
        <v>1.39</v>
      </c>
      <c r="AE93">
        <v>7.12</v>
      </c>
      <c r="AF93">
        <v>3.67</v>
      </c>
      <c r="AG93">
        <v>0.76</v>
      </c>
      <c r="AH93" s="54">
        <v>16.97</v>
      </c>
      <c r="AI93" s="9"/>
      <c r="AJ93" s="41">
        <v>2022</v>
      </c>
      <c r="AK93" s="40">
        <v>11.18</v>
      </c>
      <c r="AL93" s="40">
        <v>18.760000000000002</v>
      </c>
      <c r="AM93" s="40">
        <v>15.34</v>
      </c>
      <c r="AN93" s="40">
        <v>9.2100000000000009</v>
      </c>
      <c r="AO93" s="56">
        <v>21.01</v>
      </c>
      <c r="AP93" s="9"/>
      <c r="AQ93" s="41">
        <v>2022</v>
      </c>
      <c r="AR93" s="40">
        <v>18.84</v>
      </c>
      <c r="AS93" s="40">
        <v>20.37</v>
      </c>
      <c r="AT93" s="40">
        <v>19.760000000000002</v>
      </c>
      <c r="AU93" s="40">
        <v>18.75</v>
      </c>
      <c r="AV93" s="42">
        <v>24</v>
      </c>
    </row>
    <row r="94" spans="1:48" ht="16.5" customHeight="1" x14ac:dyDescent="0.25">
      <c r="A94" s="55">
        <v>2023</v>
      </c>
      <c r="B94">
        <v>4.25</v>
      </c>
      <c r="C94">
        <v>10.56</v>
      </c>
      <c r="D94">
        <v>7.25</v>
      </c>
      <c r="E94">
        <v>2.63</v>
      </c>
      <c r="F94">
        <v>20.76</v>
      </c>
      <c r="G94" s="9"/>
      <c r="H94" s="55">
        <v>2023</v>
      </c>
      <c r="I94" s="40">
        <v>0.66</v>
      </c>
      <c r="J94" s="40">
        <v>5.5</v>
      </c>
      <c r="K94">
        <v>2.95</v>
      </c>
      <c r="L94">
        <v>0.26</v>
      </c>
      <c r="M94" s="54">
        <v>9.18</v>
      </c>
      <c r="N94" s="9"/>
      <c r="O94" s="55">
        <v>2023</v>
      </c>
      <c r="P94" s="40">
        <v>19.010000000000002</v>
      </c>
      <c r="Q94" s="40">
        <v>22.5</v>
      </c>
      <c r="R94">
        <v>21.07</v>
      </c>
      <c r="S94">
        <v>18.16</v>
      </c>
      <c r="T94">
        <v>23.95</v>
      </c>
      <c r="U94" s="9"/>
      <c r="V94" s="55">
        <v>2023</v>
      </c>
      <c r="W94" s="40">
        <v>0.03</v>
      </c>
      <c r="X94" s="40">
        <v>1.1399999999999999</v>
      </c>
      <c r="Y94">
        <v>0.35</v>
      </c>
      <c r="Z94">
        <v>0</v>
      </c>
      <c r="AA94">
        <v>13.45</v>
      </c>
      <c r="AB94" s="9"/>
      <c r="AC94" s="55">
        <v>2023</v>
      </c>
      <c r="AD94">
        <v>2.2200000000000002</v>
      </c>
      <c r="AE94">
        <v>7.73</v>
      </c>
      <c r="AF94">
        <v>4.2300000000000004</v>
      </c>
      <c r="AG94">
        <v>1.29</v>
      </c>
      <c r="AH94">
        <v>16.88</v>
      </c>
      <c r="AI94" s="9"/>
      <c r="AJ94" s="41">
        <v>2023</v>
      </c>
      <c r="AK94" s="40">
        <v>11.01</v>
      </c>
      <c r="AL94" s="40">
        <v>19.22</v>
      </c>
      <c r="AM94" s="52">
        <v>15.59</v>
      </c>
      <c r="AN94" s="40">
        <v>8.68</v>
      </c>
      <c r="AO94" s="56">
        <v>22.19</v>
      </c>
      <c r="AP94" s="9"/>
      <c r="AQ94" s="55">
        <v>2023</v>
      </c>
      <c r="AR94" s="51">
        <v>21.21</v>
      </c>
      <c r="AS94" s="40">
        <v>22.25</v>
      </c>
      <c r="AT94" s="40">
        <v>21.89</v>
      </c>
      <c r="AU94" s="40">
        <v>21.03</v>
      </c>
      <c r="AV94" s="42">
        <v>24</v>
      </c>
    </row>
    <row r="95" spans="1:48" x14ac:dyDescent="0.25">
      <c r="A95" s="44"/>
      <c r="B95" s="110" t="s">
        <v>20</v>
      </c>
      <c r="C95" s="110"/>
      <c r="D95" s="112"/>
      <c r="E95" s="110"/>
      <c r="F95" s="111"/>
      <c r="G95" s="9"/>
      <c r="H95"/>
      <c r="I95" s="110" t="s">
        <v>21</v>
      </c>
      <c r="J95" s="110"/>
      <c r="K95" s="110"/>
      <c r="L95" s="110"/>
      <c r="M95" s="111"/>
      <c r="N95" s="9"/>
      <c r="O95" s="9"/>
      <c r="P95" s="93"/>
      <c r="Q95" s="94"/>
      <c r="R95" s="94"/>
      <c r="S95" s="94"/>
      <c r="T95" s="95"/>
      <c r="U95" s="9"/>
      <c r="V95"/>
      <c r="W95" s="110" t="s">
        <v>22</v>
      </c>
      <c r="X95" s="110"/>
      <c r="Y95" s="110"/>
      <c r="Z95" s="110"/>
      <c r="AA95" s="111"/>
      <c r="AB95" s="9"/>
      <c r="AC95" s="9"/>
      <c r="AD95" s="93"/>
      <c r="AE95" s="94"/>
      <c r="AF95" s="94"/>
      <c r="AG95" s="94"/>
      <c r="AH95" s="95"/>
      <c r="AI95" s="9"/>
      <c r="AJ95" s="44"/>
      <c r="AK95" s="110" t="s">
        <v>19</v>
      </c>
      <c r="AL95" s="110"/>
      <c r="AM95" s="110"/>
      <c r="AN95" s="110"/>
      <c r="AO95" s="111"/>
      <c r="AP95" s="6"/>
      <c r="AQ95" s="9"/>
      <c r="AR95" s="9"/>
      <c r="AS95" s="9"/>
      <c r="AT95" s="9"/>
      <c r="AU95" s="9"/>
      <c r="AV95" s="9"/>
    </row>
    <row r="96" spans="1:48" ht="16.5" customHeight="1" x14ac:dyDescent="0.25">
      <c r="A96" s="41" t="s">
        <v>35</v>
      </c>
      <c r="B96" s="40" t="s">
        <v>24</v>
      </c>
      <c r="C96" s="40" t="s">
        <v>25</v>
      </c>
      <c r="D96" s="40" t="s">
        <v>23</v>
      </c>
      <c r="E96" s="40" t="s">
        <v>26</v>
      </c>
      <c r="F96" s="42" t="s">
        <v>27</v>
      </c>
      <c r="G96" s="9"/>
      <c r="H96" s="41" t="s">
        <v>35</v>
      </c>
      <c r="I96" s="40" t="s">
        <v>24</v>
      </c>
      <c r="J96" s="40" t="s">
        <v>25</v>
      </c>
      <c r="K96" s="40" t="s">
        <v>23</v>
      </c>
      <c r="L96" s="40" t="s">
        <v>26</v>
      </c>
      <c r="M96" s="42" t="s">
        <v>27</v>
      </c>
      <c r="N96" s="9"/>
      <c r="O96" s="11"/>
      <c r="P96" s="11"/>
      <c r="Q96" s="11"/>
      <c r="R96" s="11"/>
      <c r="S96" s="11"/>
      <c r="T96" s="11"/>
      <c r="U96" s="9"/>
      <c r="V96" s="41" t="s">
        <v>35</v>
      </c>
      <c r="W96" s="40" t="s">
        <v>24</v>
      </c>
      <c r="X96" s="40" t="s">
        <v>25</v>
      </c>
      <c r="Y96" s="40" t="s">
        <v>23</v>
      </c>
      <c r="Z96" s="40" t="s">
        <v>26</v>
      </c>
      <c r="AA96" s="42" t="s">
        <v>27</v>
      </c>
      <c r="AB96" s="9"/>
      <c r="AC96" s="11"/>
      <c r="AD96" s="11"/>
      <c r="AE96" s="11"/>
      <c r="AF96" s="11"/>
      <c r="AG96" s="11"/>
      <c r="AH96" s="11"/>
      <c r="AI96" s="9"/>
      <c r="AJ96" s="41" t="s">
        <v>35</v>
      </c>
      <c r="AK96" s="40" t="s">
        <v>24</v>
      </c>
      <c r="AL96" s="40" t="s">
        <v>25</v>
      </c>
      <c r="AM96" s="40" t="s">
        <v>23</v>
      </c>
      <c r="AN96" s="40" t="s">
        <v>26</v>
      </c>
      <c r="AO96" s="42" t="s">
        <v>27</v>
      </c>
      <c r="AP96" s="6"/>
      <c r="AQ96" s="9"/>
      <c r="AR96" s="9"/>
      <c r="AS96" s="9"/>
      <c r="AT96" s="9"/>
      <c r="AU96" s="9"/>
      <c r="AV96" s="9"/>
    </row>
    <row r="97" spans="1:48" ht="16.5" customHeight="1" x14ac:dyDescent="0.25">
      <c r="A97" s="41">
        <v>1980</v>
      </c>
      <c r="B97" s="40">
        <v>4.33</v>
      </c>
      <c r="C97" s="40">
        <v>14.03</v>
      </c>
      <c r="D97" s="40">
        <v>10.83</v>
      </c>
      <c r="E97" s="40">
        <v>1.03</v>
      </c>
      <c r="F97" s="42">
        <v>15.2</v>
      </c>
      <c r="G97" s="9"/>
      <c r="H97" s="41">
        <v>1980</v>
      </c>
      <c r="I97" s="40">
        <v>0</v>
      </c>
      <c r="J97" s="40">
        <v>0</v>
      </c>
      <c r="K97" s="40">
        <v>0.14000000000000001</v>
      </c>
      <c r="L97" s="40">
        <v>0</v>
      </c>
      <c r="M97" s="40">
        <v>0</v>
      </c>
      <c r="N97" s="9"/>
      <c r="O97" s="11"/>
      <c r="P97" s="12"/>
      <c r="Q97" s="12"/>
      <c r="R97" s="12"/>
      <c r="S97" s="12"/>
      <c r="T97" s="12"/>
      <c r="U97" s="9"/>
      <c r="V97" s="41">
        <v>1980</v>
      </c>
      <c r="W97" s="40">
        <v>0</v>
      </c>
      <c r="X97" s="40">
        <v>0.82</v>
      </c>
      <c r="Y97" s="40">
        <v>0.82</v>
      </c>
      <c r="Z97" s="40">
        <v>0</v>
      </c>
      <c r="AA97" s="56">
        <v>1.89</v>
      </c>
      <c r="AB97" s="9"/>
      <c r="AC97" s="11"/>
      <c r="AD97" s="12"/>
      <c r="AE97" s="12"/>
      <c r="AF97" s="12"/>
      <c r="AG97" s="12"/>
      <c r="AH97" s="12"/>
      <c r="AI97" s="9"/>
      <c r="AJ97" s="41">
        <v>1980</v>
      </c>
      <c r="AK97" s="40">
        <v>1.71</v>
      </c>
      <c r="AL97" s="40">
        <v>7.94</v>
      </c>
      <c r="AM97" s="40">
        <v>3.83</v>
      </c>
      <c r="AN97" s="40">
        <v>0.63</v>
      </c>
      <c r="AO97" s="42">
        <v>16.37</v>
      </c>
      <c r="AP97" s="6"/>
      <c r="AQ97" s="9"/>
      <c r="AR97" s="9"/>
      <c r="AS97" s="9"/>
      <c r="AT97" s="9"/>
      <c r="AU97" s="9"/>
      <c r="AV97" s="9"/>
    </row>
    <row r="98" spans="1:48" ht="16.5" customHeight="1" x14ac:dyDescent="0.25">
      <c r="A98" s="41">
        <v>1981</v>
      </c>
      <c r="B98" s="40">
        <v>4.4400000000000004</v>
      </c>
      <c r="C98" s="40">
        <v>14.09</v>
      </c>
      <c r="D98" s="40">
        <v>10.67</v>
      </c>
      <c r="E98" s="40">
        <v>1.58</v>
      </c>
      <c r="F98" s="42">
        <v>15.42</v>
      </c>
      <c r="G98" s="9"/>
      <c r="H98" s="41">
        <v>1981</v>
      </c>
      <c r="I98" s="40">
        <v>0</v>
      </c>
      <c r="J98" s="40">
        <v>0</v>
      </c>
      <c r="K98" s="40">
        <v>0.09</v>
      </c>
      <c r="L98" s="40">
        <v>0</v>
      </c>
      <c r="M98" s="40">
        <v>0</v>
      </c>
      <c r="N98" s="9"/>
      <c r="O98" s="11"/>
      <c r="P98" s="12"/>
      <c r="Q98" s="12"/>
      <c r="R98" s="12"/>
      <c r="S98" s="12"/>
      <c r="T98" s="12"/>
      <c r="U98" s="9"/>
      <c r="V98" s="41">
        <v>1981</v>
      </c>
      <c r="W98" s="40">
        <v>0</v>
      </c>
      <c r="X98" s="40">
        <v>0.19</v>
      </c>
      <c r="Y98" s="40">
        <v>2.36</v>
      </c>
      <c r="Z98" s="40">
        <v>0</v>
      </c>
      <c r="AA98" s="42">
        <v>0.67</v>
      </c>
      <c r="AB98" s="9"/>
      <c r="AC98" s="11"/>
      <c r="AD98" s="12"/>
      <c r="AE98" s="12"/>
      <c r="AF98" s="12"/>
      <c r="AG98" s="12"/>
      <c r="AH98" s="12"/>
      <c r="AI98" s="9"/>
      <c r="AJ98" s="41">
        <v>1981</v>
      </c>
      <c r="AK98" s="40">
        <v>1.29</v>
      </c>
      <c r="AL98" s="40">
        <v>7.9</v>
      </c>
      <c r="AM98" s="40">
        <v>3.91</v>
      </c>
      <c r="AN98" s="40">
        <v>0.57999999999999996</v>
      </c>
      <c r="AO98" s="42">
        <v>16.510000000000002</v>
      </c>
      <c r="AP98" s="6"/>
      <c r="AQ98" s="9"/>
      <c r="AR98" s="9"/>
      <c r="AS98" s="9"/>
      <c r="AT98" s="9"/>
      <c r="AU98" s="9"/>
      <c r="AV98" s="9"/>
    </row>
    <row r="99" spans="1:48" ht="16.5" customHeight="1" x14ac:dyDescent="0.25">
      <c r="A99" s="41">
        <v>1982</v>
      </c>
      <c r="B99" s="40">
        <v>4.2300000000000004</v>
      </c>
      <c r="C99" s="40">
        <v>14.12</v>
      </c>
      <c r="D99" s="40">
        <v>10.48</v>
      </c>
      <c r="E99" s="40">
        <v>0.72</v>
      </c>
      <c r="F99" s="42">
        <v>15.76</v>
      </c>
      <c r="G99" s="9"/>
      <c r="H99" s="41">
        <v>1982</v>
      </c>
      <c r="I99" s="40">
        <v>0</v>
      </c>
      <c r="J99" s="40">
        <v>0</v>
      </c>
      <c r="K99" s="40">
        <v>0.16</v>
      </c>
      <c r="L99" s="40">
        <v>0</v>
      </c>
      <c r="M99" s="40">
        <v>0</v>
      </c>
      <c r="N99" s="9"/>
      <c r="O99" s="11"/>
      <c r="P99" s="12"/>
      <c r="Q99" s="12"/>
      <c r="R99" s="12"/>
      <c r="S99" s="12"/>
      <c r="T99" s="12"/>
      <c r="U99" s="9"/>
      <c r="V99" s="41">
        <v>1982</v>
      </c>
      <c r="W99" s="40">
        <v>0</v>
      </c>
      <c r="X99" s="40">
        <v>0.13</v>
      </c>
      <c r="Y99" s="40">
        <v>1.23</v>
      </c>
      <c r="Z99" s="40">
        <v>0</v>
      </c>
      <c r="AA99" s="42">
        <v>0.62</v>
      </c>
      <c r="AB99" s="9"/>
      <c r="AC99" s="11"/>
      <c r="AD99" s="12"/>
      <c r="AE99" s="12"/>
      <c r="AF99" s="12"/>
      <c r="AG99" s="12"/>
      <c r="AH99" s="12"/>
      <c r="AI99" s="9"/>
      <c r="AJ99" s="41">
        <v>1982</v>
      </c>
      <c r="AK99" s="40">
        <v>0.88</v>
      </c>
      <c r="AL99" s="40">
        <v>7.44</v>
      </c>
      <c r="AM99" s="40">
        <v>3.11</v>
      </c>
      <c r="AN99" s="40">
        <v>0.28000000000000003</v>
      </c>
      <c r="AO99" s="42">
        <v>16.59</v>
      </c>
      <c r="AP99" s="6"/>
      <c r="AQ99" s="9"/>
      <c r="AR99" s="9"/>
      <c r="AS99" s="9"/>
      <c r="AT99" s="9"/>
      <c r="AU99" s="9"/>
      <c r="AV99" s="9"/>
    </row>
    <row r="100" spans="1:48" ht="16.5" customHeight="1" x14ac:dyDescent="0.25">
      <c r="A100" s="41">
        <v>1983</v>
      </c>
      <c r="B100" s="40">
        <v>5</v>
      </c>
      <c r="C100" s="40">
        <v>15.12</v>
      </c>
      <c r="D100" s="40">
        <v>11.33</v>
      </c>
      <c r="E100" s="40">
        <v>1.87</v>
      </c>
      <c r="F100" s="42">
        <v>17.41</v>
      </c>
      <c r="G100" s="9"/>
      <c r="H100" s="41">
        <v>1983</v>
      </c>
      <c r="I100" s="40">
        <v>0</v>
      </c>
      <c r="J100" s="40">
        <v>0</v>
      </c>
      <c r="K100" s="40">
        <v>0.05</v>
      </c>
      <c r="L100" s="40">
        <v>0</v>
      </c>
      <c r="M100" s="42">
        <v>0</v>
      </c>
      <c r="N100" s="9"/>
      <c r="O100" s="11"/>
      <c r="P100" s="12"/>
      <c r="Q100" s="12"/>
      <c r="R100" s="12"/>
      <c r="S100" s="12"/>
      <c r="T100" s="12"/>
      <c r="U100" s="9"/>
      <c r="V100" s="41">
        <v>1983</v>
      </c>
      <c r="W100" s="40">
        <v>0</v>
      </c>
      <c r="X100" s="40">
        <v>0.67</v>
      </c>
      <c r="Y100" s="40">
        <v>1.47</v>
      </c>
      <c r="Z100" s="40">
        <v>0</v>
      </c>
      <c r="AA100" s="42">
        <v>1.93</v>
      </c>
      <c r="AB100" s="9"/>
      <c r="AC100" s="11"/>
      <c r="AD100" s="12"/>
      <c r="AE100" s="12"/>
      <c r="AF100" s="12"/>
      <c r="AG100" s="12"/>
      <c r="AH100" s="12"/>
      <c r="AI100" s="9"/>
      <c r="AJ100" s="41">
        <v>1983</v>
      </c>
      <c r="AK100" s="40">
        <v>0.63</v>
      </c>
      <c r="AL100" s="40">
        <v>6.64</v>
      </c>
      <c r="AM100" s="40">
        <v>2.59</v>
      </c>
      <c r="AN100" s="40">
        <v>0.14000000000000001</v>
      </c>
      <c r="AO100" s="42">
        <v>16.27</v>
      </c>
      <c r="AP100" s="6"/>
      <c r="AQ100" s="9"/>
      <c r="AR100" s="9"/>
      <c r="AS100" s="9"/>
      <c r="AT100" s="9"/>
      <c r="AU100" s="9"/>
      <c r="AV100" s="9"/>
    </row>
    <row r="101" spans="1:48" ht="16.5" customHeight="1" x14ac:dyDescent="0.25">
      <c r="A101" s="41">
        <v>1984</v>
      </c>
      <c r="B101" s="40">
        <v>2.0499999999999998</v>
      </c>
      <c r="C101" s="40">
        <v>12.46</v>
      </c>
      <c r="D101" s="40">
        <v>9.5</v>
      </c>
      <c r="E101" s="40">
        <v>0.02</v>
      </c>
      <c r="F101" s="42">
        <v>13.01</v>
      </c>
      <c r="G101" s="9"/>
      <c r="H101" s="41">
        <v>1984</v>
      </c>
      <c r="I101" s="40">
        <v>0</v>
      </c>
      <c r="J101" s="40">
        <v>0</v>
      </c>
      <c r="K101" s="40">
        <v>0.09</v>
      </c>
      <c r="L101" s="40">
        <v>0</v>
      </c>
      <c r="M101" s="42">
        <v>0</v>
      </c>
      <c r="N101" s="9"/>
      <c r="O101" s="11"/>
      <c r="P101" s="12"/>
      <c r="Q101" s="12"/>
      <c r="R101" s="12"/>
      <c r="S101" s="12"/>
      <c r="T101" s="12"/>
      <c r="U101" s="9"/>
      <c r="V101" s="41">
        <v>1984</v>
      </c>
      <c r="W101" s="40">
        <v>0</v>
      </c>
      <c r="X101" s="40">
        <v>0.03</v>
      </c>
      <c r="Y101" s="40">
        <v>2.95</v>
      </c>
      <c r="Z101" s="40">
        <v>0</v>
      </c>
      <c r="AA101" s="42">
        <v>0.3</v>
      </c>
      <c r="AB101" s="9"/>
      <c r="AC101" s="11"/>
      <c r="AD101" s="12"/>
      <c r="AE101" s="12"/>
      <c r="AF101" s="12"/>
      <c r="AG101" s="12"/>
      <c r="AH101" s="12"/>
      <c r="AI101" s="9"/>
      <c r="AJ101" s="41">
        <v>1984</v>
      </c>
      <c r="AK101" s="40">
        <v>0.78</v>
      </c>
      <c r="AL101" s="40">
        <v>7.09</v>
      </c>
      <c r="AM101" s="40">
        <v>2.52</v>
      </c>
      <c r="AN101" s="40">
        <v>0.14000000000000001</v>
      </c>
      <c r="AO101" s="42">
        <v>15.94</v>
      </c>
      <c r="AP101" s="6"/>
      <c r="AQ101" s="9"/>
      <c r="AR101" s="9"/>
      <c r="AS101" s="9"/>
      <c r="AT101" s="9"/>
      <c r="AU101" s="9"/>
      <c r="AV101" s="9"/>
    </row>
    <row r="102" spans="1:48" ht="16.5" customHeight="1" x14ac:dyDescent="0.25">
      <c r="A102" s="41">
        <v>1985</v>
      </c>
      <c r="B102" s="40">
        <v>3.6</v>
      </c>
      <c r="C102" s="40">
        <v>13.67</v>
      </c>
      <c r="D102" s="40">
        <v>10.08</v>
      </c>
      <c r="E102" s="40">
        <v>0.46</v>
      </c>
      <c r="F102" s="42">
        <v>14.69</v>
      </c>
      <c r="G102" s="9"/>
      <c r="H102" s="41">
        <v>1985</v>
      </c>
      <c r="I102" s="40">
        <v>0</v>
      </c>
      <c r="J102" s="40">
        <v>0</v>
      </c>
      <c r="K102" s="40">
        <v>0.26</v>
      </c>
      <c r="L102" s="40">
        <v>0</v>
      </c>
      <c r="M102" s="42">
        <v>0.01</v>
      </c>
      <c r="N102" s="9"/>
      <c r="O102" s="11"/>
      <c r="P102" s="12"/>
      <c r="Q102" s="12"/>
      <c r="R102" s="12"/>
      <c r="S102" s="12"/>
      <c r="T102" s="12"/>
      <c r="U102" s="9"/>
      <c r="V102" s="41">
        <v>1985</v>
      </c>
      <c r="W102" s="40">
        <v>0</v>
      </c>
      <c r="X102" s="40">
        <v>0.05</v>
      </c>
      <c r="Y102" s="40">
        <v>1.22</v>
      </c>
      <c r="Z102" s="40">
        <v>0</v>
      </c>
      <c r="AA102" s="42">
        <v>0.64</v>
      </c>
      <c r="AB102" s="9"/>
      <c r="AC102" s="11"/>
      <c r="AD102" s="12"/>
      <c r="AE102" s="12"/>
      <c r="AF102" s="12"/>
      <c r="AG102" s="12"/>
      <c r="AH102" s="12"/>
      <c r="AI102" s="9"/>
      <c r="AJ102" s="41">
        <v>1985</v>
      </c>
      <c r="AK102" s="40">
        <v>1.71</v>
      </c>
      <c r="AL102" s="40">
        <v>8.6999999999999993</v>
      </c>
      <c r="AM102" s="40">
        <v>3.97</v>
      </c>
      <c r="AN102" s="40">
        <v>1.1000000000000001</v>
      </c>
      <c r="AO102" s="42">
        <v>17.989999999999998</v>
      </c>
      <c r="AP102" s="6"/>
      <c r="AQ102" s="9"/>
      <c r="AR102" s="9"/>
      <c r="AS102" s="9"/>
      <c r="AT102" s="9"/>
      <c r="AU102" s="9"/>
      <c r="AV102" s="9"/>
    </row>
    <row r="103" spans="1:48" ht="16.5" customHeight="1" x14ac:dyDescent="0.25">
      <c r="A103" s="41">
        <v>1986</v>
      </c>
      <c r="B103" s="40">
        <v>4.6399999999999997</v>
      </c>
      <c r="C103" s="40">
        <v>14.24</v>
      </c>
      <c r="D103" s="40">
        <v>11.04</v>
      </c>
      <c r="E103" s="40">
        <v>1.58</v>
      </c>
      <c r="F103" s="42">
        <v>15.45</v>
      </c>
      <c r="G103" s="9"/>
      <c r="H103" s="41">
        <v>1986</v>
      </c>
      <c r="I103" s="40">
        <v>0</v>
      </c>
      <c r="J103" s="40">
        <v>0</v>
      </c>
      <c r="K103" s="40">
        <v>0.03</v>
      </c>
      <c r="L103" s="40">
        <v>0</v>
      </c>
      <c r="M103" s="42">
        <v>0</v>
      </c>
      <c r="N103" s="9"/>
      <c r="O103" s="11"/>
      <c r="P103" s="12"/>
      <c r="Q103" s="12"/>
      <c r="R103" s="12"/>
      <c r="S103" s="12"/>
      <c r="T103" s="12"/>
      <c r="U103" s="9"/>
      <c r="V103" s="41">
        <v>1986</v>
      </c>
      <c r="W103" s="40">
        <v>0</v>
      </c>
      <c r="X103" s="40">
        <v>0.09</v>
      </c>
      <c r="Y103" s="40">
        <v>2.35</v>
      </c>
      <c r="Z103" s="40">
        <v>0</v>
      </c>
      <c r="AA103" s="42">
        <v>0.46</v>
      </c>
      <c r="AB103" s="9"/>
      <c r="AC103" s="11"/>
      <c r="AD103" s="12"/>
      <c r="AE103" s="12"/>
      <c r="AF103" s="12"/>
      <c r="AG103" s="12"/>
      <c r="AH103" s="12"/>
      <c r="AI103" s="9"/>
      <c r="AJ103" s="41">
        <v>1986</v>
      </c>
      <c r="AK103" s="40">
        <v>2.42</v>
      </c>
      <c r="AL103" s="40">
        <v>8.9</v>
      </c>
      <c r="AM103" s="40">
        <v>4.46</v>
      </c>
      <c r="AN103" s="40">
        <v>1.46</v>
      </c>
      <c r="AO103" s="42">
        <v>17.95</v>
      </c>
      <c r="AP103" s="6"/>
      <c r="AQ103" s="9"/>
      <c r="AR103" s="9"/>
      <c r="AS103" s="9"/>
      <c r="AT103" s="9"/>
      <c r="AU103" s="9"/>
      <c r="AV103" s="9"/>
    </row>
    <row r="104" spans="1:48" ht="16.5" customHeight="1" x14ac:dyDescent="0.25">
      <c r="A104" s="41">
        <v>1987</v>
      </c>
      <c r="B104" s="40">
        <v>5.84</v>
      </c>
      <c r="C104" s="40">
        <v>15.9</v>
      </c>
      <c r="D104" s="40">
        <v>12.14</v>
      </c>
      <c r="E104" s="40">
        <v>2.67</v>
      </c>
      <c r="F104" s="42">
        <v>17.14</v>
      </c>
      <c r="G104" s="9"/>
      <c r="H104" s="41">
        <v>1987</v>
      </c>
      <c r="I104" s="40">
        <v>0</v>
      </c>
      <c r="J104" s="40">
        <v>0</v>
      </c>
      <c r="K104" s="40">
        <v>0.1</v>
      </c>
      <c r="L104" s="40">
        <v>0</v>
      </c>
      <c r="M104" s="42">
        <v>0.01</v>
      </c>
      <c r="N104" s="9"/>
      <c r="O104" s="11"/>
      <c r="P104" s="12"/>
      <c r="Q104" s="12"/>
      <c r="R104" s="12"/>
      <c r="S104" s="12"/>
      <c r="T104" s="12"/>
      <c r="U104" s="9"/>
      <c r="V104" s="41">
        <v>1987</v>
      </c>
      <c r="W104" s="40">
        <v>0</v>
      </c>
      <c r="X104" s="40">
        <v>0.1</v>
      </c>
      <c r="Y104" s="40">
        <v>1.04</v>
      </c>
      <c r="Z104" s="40">
        <v>0</v>
      </c>
      <c r="AA104" s="42">
        <v>0.35</v>
      </c>
      <c r="AB104" s="9"/>
      <c r="AC104" s="11"/>
      <c r="AD104" s="12"/>
      <c r="AE104" s="12"/>
      <c r="AF104" s="12"/>
      <c r="AG104" s="12"/>
      <c r="AH104" s="12"/>
      <c r="AI104" s="9"/>
      <c r="AJ104" s="41">
        <v>1987</v>
      </c>
      <c r="AK104" s="40">
        <v>2.14</v>
      </c>
      <c r="AL104" s="40">
        <v>8.67</v>
      </c>
      <c r="AM104" s="40">
        <v>4.2699999999999996</v>
      </c>
      <c r="AN104" s="40">
        <v>1.37</v>
      </c>
      <c r="AO104" s="42">
        <v>16.97</v>
      </c>
      <c r="AP104" s="6"/>
      <c r="AQ104" s="9"/>
      <c r="AR104" s="9"/>
      <c r="AS104" s="9"/>
      <c r="AT104" s="9"/>
      <c r="AU104" s="9"/>
      <c r="AV104" s="9"/>
    </row>
    <row r="105" spans="1:48" ht="16.5" customHeight="1" x14ac:dyDescent="0.25">
      <c r="A105" s="41">
        <v>1988</v>
      </c>
      <c r="B105" s="40">
        <v>5.17</v>
      </c>
      <c r="C105" s="40">
        <v>14.48</v>
      </c>
      <c r="D105" s="40">
        <v>11.61</v>
      </c>
      <c r="E105" s="40">
        <v>2.02</v>
      </c>
      <c r="F105" s="42">
        <v>15.82</v>
      </c>
      <c r="G105" s="9"/>
      <c r="H105" s="41">
        <v>1988</v>
      </c>
      <c r="I105" s="40">
        <v>0</v>
      </c>
      <c r="J105" s="40">
        <v>0</v>
      </c>
      <c r="K105" s="40">
        <v>0.06</v>
      </c>
      <c r="L105" s="40">
        <v>0</v>
      </c>
      <c r="M105" s="42">
        <v>0.01</v>
      </c>
      <c r="N105" s="9"/>
      <c r="O105" s="11"/>
      <c r="P105" s="12"/>
      <c r="Q105" s="12"/>
      <c r="R105" s="12"/>
      <c r="S105" s="12"/>
      <c r="T105" s="12"/>
      <c r="U105" s="9"/>
      <c r="V105" s="41">
        <v>1988</v>
      </c>
      <c r="W105" s="40">
        <v>0</v>
      </c>
      <c r="X105" s="40">
        <v>0.18</v>
      </c>
      <c r="Y105" s="40">
        <v>1.43</v>
      </c>
      <c r="Z105" s="40">
        <v>0</v>
      </c>
      <c r="AA105" s="42">
        <v>1.29</v>
      </c>
      <c r="AB105" s="9"/>
      <c r="AC105" s="11"/>
      <c r="AD105" s="12"/>
      <c r="AE105" s="12"/>
      <c r="AF105" s="12"/>
      <c r="AG105" s="12"/>
      <c r="AH105" s="12"/>
      <c r="AI105" s="9"/>
      <c r="AJ105" s="41">
        <v>1988</v>
      </c>
      <c r="AK105" s="40">
        <v>2.72</v>
      </c>
      <c r="AL105" s="40">
        <v>9.36</v>
      </c>
      <c r="AM105" s="40">
        <v>5.03</v>
      </c>
      <c r="AN105" s="40">
        <v>1.29</v>
      </c>
      <c r="AO105" s="42">
        <v>17.54</v>
      </c>
      <c r="AP105" s="6"/>
      <c r="AQ105" s="9"/>
      <c r="AR105" s="9"/>
      <c r="AS105" s="9"/>
      <c r="AT105" s="9"/>
      <c r="AU105" s="9"/>
      <c r="AV105" s="9"/>
    </row>
    <row r="106" spans="1:48" ht="16.5" customHeight="1" x14ac:dyDescent="0.25">
      <c r="A106" s="41">
        <v>1989</v>
      </c>
      <c r="B106" s="40">
        <v>4.6100000000000003</v>
      </c>
      <c r="C106" s="40">
        <v>13.88</v>
      </c>
      <c r="D106" s="40">
        <v>10.98</v>
      </c>
      <c r="E106" s="40">
        <v>1.2</v>
      </c>
      <c r="F106" s="42">
        <v>14.82</v>
      </c>
      <c r="G106" s="9"/>
      <c r="H106" s="41">
        <v>1989</v>
      </c>
      <c r="I106" s="40">
        <v>0</v>
      </c>
      <c r="J106" s="40">
        <v>0</v>
      </c>
      <c r="K106" s="40">
        <v>0.19</v>
      </c>
      <c r="L106" s="40">
        <v>0</v>
      </c>
      <c r="M106" s="42">
        <v>0</v>
      </c>
      <c r="N106" s="9"/>
      <c r="O106" s="11"/>
      <c r="P106" s="12"/>
      <c r="Q106" s="12"/>
      <c r="R106" s="12"/>
      <c r="S106" s="12"/>
      <c r="T106" s="12"/>
      <c r="U106" s="9"/>
      <c r="V106" s="41">
        <v>1989</v>
      </c>
      <c r="W106" s="40">
        <v>0</v>
      </c>
      <c r="X106" s="40">
        <v>0.89</v>
      </c>
      <c r="Y106" s="40">
        <v>1.6</v>
      </c>
      <c r="Z106" s="40">
        <v>0</v>
      </c>
      <c r="AA106" s="42">
        <v>2.16</v>
      </c>
      <c r="AB106" s="9"/>
      <c r="AC106" s="11"/>
      <c r="AD106" s="12"/>
      <c r="AE106" s="12"/>
      <c r="AF106" s="12"/>
      <c r="AG106" s="12"/>
      <c r="AH106" s="12"/>
      <c r="AI106" s="9"/>
      <c r="AJ106" s="41">
        <v>1989</v>
      </c>
      <c r="AK106" s="40">
        <v>1.65</v>
      </c>
      <c r="AL106" s="40">
        <v>8.2200000000000006</v>
      </c>
      <c r="AM106" s="40">
        <v>3.82</v>
      </c>
      <c r="AN106" s="40">
        <v>0.71</v>
      </c>
      <c r="AO106" s="42">
        <v>17.21</v>
      </c>
      <c r="AP106" s="6"/>
      <c r="AQ106" s="9"/>
      <c r="AR106" s="9"/>
      <c r="AS106" s="9"/>
      <c r="AT106" s="9"/>
      <c r="AU106" s="9"/>
      <c r="AV106" s="9"/>
    </row>
    <row r="107" spans="1:48" ht="16.5" customHeight="1" x14ac:dyDescent="0.25">
      <c r="A107" s="41">
        <v>1990</v>
      </c>
      <c r="B107" s="40">
        <v>5.04</v>
      </c>
      <c r="C107" s="40">
        <v>14.48</v>
      </c>
      <c r="D107" s="40">
        <v>11.24</v>
      </c>
      <c r="E107" s="40">
        <v>1.39</v>
      </c>
      <c r="F107" s="42">
        <v>15.21</v>
      </c>
      <c r="G107" s="9"/>
      <c r="H107" s="41">
        <v>1990</v>
      </c>
      <c r="I107" s="40">
        <v>0</v>
      </c>
      <c r="J107" s="40">
        <v>0</v>
      </c>
      <c r="K107" s="40">
        <v>0.04</v>
      </c>
      <c r="L107" s="40">
        <v>0</v>
      </c>
      <c r="M107" s="42">
        <v>0</v>
      </c>
      <c r="N107" s="9"/>
      <c r="O107" s="11"/>
      <c r="P107" s="12"/>
      <c r="Q107" s="12"/>
      <c r="R107" s="12"/>
      <c r="S107" s="12"/>
      <c r="T107" s="12"/>
      <c r="U107" s="9"/>
      <c r="V107" s="41">
        <v>1990</v>
      </c>
      <c r="W107" s="40">
        <v>0</v>
      </c>
      <c r="X107" s="40">
        <v>0.88</v>
      </c>
      <c r="Y107" s="40">
        <v>0.35</v>
      </c>
      <c r="Z107" s="40">
        <v>0</v>
      </c>
      <c r="AA107" s="42">
        <v>2.4300000000000002</v>
      </c>
      <c r="AB107" s="9"/>
      <c r="AC107" s="11"/>
      <c r="AD107" s="12"/>
      <c r="AE107" s="12"/>
      <c r="AF107" s="12"/>
      <c r="AG107" s="12"/>
      <c r="AH107" s="12"/>
      <c r="AI107" s="9"/>
      <c r="AJ107" s="41">
        <v>1990</v>
      </c>
      <c r="AK107" s="40">
        <v>1.47</v>
      </c>
      <c r="AL107" s="40">
        <v>8.8800000000000008</v>
      </c>
      <c r="AM107" s="40">
        <v>4.07</v>
      </c>
      <c r="AN107" s="40">
        <v>0.51</v>
      </c>
      <c r="AO107" s="42">
        <v>17.41</v>
      </c>
      <c r="AP107" s="6"/>
      <c r="AQ107" s="9"/>
      <c r="AR107" s="9"/>
      <c r="AS107" s="9"/>
      <c r="AT107" s="9"/>
      <c r="AU107" s="9"/>
      <c r="AV107" s="9"/>
    </row>
    <row r="108" spans="1:48" ht="16.5" customHeight="1" x14ac:dyDescent="0.25">
      <c r="A108" s="41">
        <v>1991</v>
      </c>
      <c r="B108" s="40">
        <v>3.77</v>
      </c>
      <c r="C108" s="40">
        <v>13.22</v>
      </c>
      <c r="D108" s="40">
        <v>10.02</v>
      </c>
      <c r="E108" s="40">
        <v>0.78</v>
      </c>
      <c r="F108" s="42">
        <v>14.28</v>
      </c>
      <c r="G108" s="9"/>
      <c r="H108" s="41">
        <v>1991</v>
      </c>
      <c r="I108" s="40">
        <v>0</v>
      </c>
      <c r="J108" s="40">
        <v>0</v>
      </c>
      <c r="K108" s="40">
        <v>0.03</v>
      </c>
      <c r="L108" s="40">
        <v>0</v>
      </c>
      <c r="M108" s="42">
        <v>0</v>
      </c>
      <c r="N108" s="9"/>
      <c r="O108" s="11"/>
      <c r="P108" s="12"/>
      <c r="Q108" s="12"/>
      <c r="R108" s="12"/>
      <c r="S108" s="12"/>
      <c r="T108" s="12"/>
      <c r="U108" s="9"/>
      <c r="V108" s="41">
        <v>1991</v>
      </c>
      <c r="W108" s="40">
        <v>0</v>
      </c>
      <c r="X108" s="40">
        <v>0.67</v>
      </c>
      <c r="Y108" s="40">
        <v>1.56</v>
      </c>
      <c r="Z108" s="40">
        <v>0</v>
      </c>
      <c r="AA108" s="42">
        <v>1.96</v>
      </c>
      <c r="AB108" s="9"/>
      <c r="AC108" s="11"/>
      <c r="AD108" s="12"/>
      <c r="AE108" s="12"/>
      <c r="AF108" s="12"/>
      <c r="AG108" s="12"/>
      <c r="AH108" s="12"/>
      <c r="AI108" s="9"/>
      <c r="AJ108" s="41">
        <v>1991</v>
      </c>
      <c r="AK108" s="40">
        <v>1.48</v>
      </c>
      <c r="AL108" s="40">
        <v>8.42</v>
      </c>
      <c r="AM108" s="40">
        <v>3.69</v>
      </c>
      <c r="AN108" s="40">
        <v>0.73</v>
      </c>
      <c r="AO108" s="42">
        <v>16.95</v>
      </c>
      <c r="AP108" s="6"/>
      <c r="AQ108" s="9"/>
      <c r="AR108" s="9"/>
      <c r="AS108" s="9"/>
      <c r="AT108" s="9"/>
      <c r="AU108" s="9"/>
      <c r="AV108" s="9"/>
    </row>
    <row r="109" spans="1:48" ht="16.5" customHeight="1" x14ac:dyDescent="0.25">
      <c r="A109" s="41">
        <v>1992</v>
      </c>
      <c r="B109" s="40">
        <v>3.48</v>
      </c>
      <c r="C109" s="40">
        <v>14.11</v>
      </c>
      <c r="D109" s="40">
        <v>9.92</v>
      </c>
      <c r="E109" s="40">
        <v>0.75</v>
      </c>
      <c r="F109" s="42">
        <v>15.28</v>
      </c>
      <c r="G109" s="9"/>
      <c r="H109" s="41">
        <v>1992</v>
      </c>
      <c r="I109" s="40">
        <v>0</v>
      </c>
      <c r="J109" s="40">
        <v>0</v>
      </c>
      <c r="K109" s="40">
        <v>0.25</v>
      </c>
      <c r="L109" s="40">
        <v>0</v>
      </c>
      <c r="M109" s="42">
        <v>0</v>
      </c>
      <c r="N109" s="9"/>
      <c r="O109" s="11"/>
      <c r="P109" s="12"/>
      <c r="Q109" s="12"/>
      <c r="R109" s="12"/>
      <c r="S109" s="12"/>
      <c r="T109" s="12"/>
      <c r="U109" s="9"/>
      <c r="V109" s="41">
        <v>1992</v>
      </c>
      <c r="W109" s="40">
        <v>0</v>
      </c>
      <c r="X109" s="40">
        <v>0.42</v>
      </c>
      <c r="Y109" s="40">
        <v>2.61</v>
      </c>
      <c r="Z109" s="40">
        <v>0</v>
      </c>
      <c r="AA109" s="42">
        <v>1.53</v>
      </c>
      <c r="AB109" s="9"/>
      <c r="AC109" s="11"/>
      <c r="AD109" s="12"/>
      <c r="AE109" s="12"/>
      <c r="AF109" s="12"/>
      <c r="AG109" s="12"/>
      <c r="AH109" s="12"/>
      <c r="AI109" s="9"/>
      <c r="AJ109" s="41">
        <v>1992</v>
      </c>
      <c r="AK109" s="40">
        <v>1.1399999999999999</v>
      </c>
      <c r="AL109" s="40">
        <v>6.8</v>
      </c>
      <c r="AM109" s="40">
        <v>2.78</v>
      </c>
      <c r="AN109" s="40">
        <v>0.51</v>
      </c>
      <c r="AO109" s="42">
        <v>15.86</v>
      </c>
      <c r="AP109" s="6"/>
      <c r="AQ109" s="9"/>
      <c r="AR109" s="9"/>
      <c r="AS109" s="9"/>
      <c r="AT109" s="9"/>
      <c r="AU109" s="9"/>
      <c r="AV109" s="9"/>
    </row>
    <row r="110" spans="1:48" ht="16.5" customHeight="1" x14ac:dyDescent="0.25">
      <c r="A110" s="41">
        <v>1993</v>
      </c>
      <c r="B110" s="40">
        <v>4.1100000000000003</v>
      </c>
      <c r="C110" s="40">
        <v>14.09</v>
      </c>
      <c r="D110" s="40">
        <v>10.57</v>
      </c>
      <c r="E110" s="40">
        <v>1.25</v>
      </c>
      <c r="F110" s="42">
        <v>15.48</v>
      </c>
      <c r="G110" s="9"/>
      <c r="H110" s="41">
        <v>1993</v>
      </c>
      <c r="I110" s="40">
        <v>0</v>
      </c>
      <c r="J110" s="40">
        <v>0</v>
      </c>
      <c r="K110" s="40">
        <v>0.23</v>
      </c>
      <c r="L110" s="40">
        <v>0</v>
      </c>
      <c r="M110" s="42">
        <v>0</v>
      </c>
      <c r="N110" s="9"/>
      <c r="O110" s="11"/>
      <c r="P110" s="12"/>
      <c r="Q110" s="12"/>
      <c r="R110" s="12"/>
      <c r="S110" s="12"/>
      <c r="T110" s="12"/>
      <c r="U110" s="9"/>
      <c r="V110" s="41">
        <v>1993</v>
      </c>
      <c r="W110" s="40">
        <v>0</v>
      </c>
      <c r="X110" s="40">
        <v>0.35</v>
      </c>
      <c r="Y110" s="40">
        <v>1.46</v>
      </c>
      <c r="Z110" s="40">
        <v>0</v>
      </c>
      <c r="AA110" s="42">
        <v>1.25</v>
      </c>
      <c r="AB110" s="9"/>
      <c r="AC110" s="11"/>
      <c r="AD110" s="12"/>
      <c r="AE110" s="12"/>
      <c r="AF110" s="12"/>
      <c r="AG110" s="12"/>
      <c r="AH110" s="12"/>
      <c r="AI110" s="9"/>
      <c r="AJ110" s="41">
        <v>1993</v>
      </c>
      <c r="AK110" s="40">
        <v>1.76</v>
      </c>
      <c r="AL110" s="40">
        <v>8.6</v>
      </c>
      <c r="AM110" s="40">
        <v>4.3499999999999996</v>
      </c>
      <c r="AN110" s="40">
        <v>0.85</v>
      </c>
      <c r="AO110" s="42">
        <v>16.940000000000001</v>
      </c>
      <c r="AP110" s="6"/>
      <c r="AQ110" s="9"/>
      <c r="AR110" s="9"/>
      <c r="AS110" s="9"/>
      <c r="AT110" s="9"/>
      <c r="AU110" s="9"/>
      <c r="AV110" s="9"/>
    </row>
    <row r="111" spans="1:48" ht="16.5" customHeight="1" x14ac:dyDescent="0.25">
      <c r="A111" s="41">
        <v>1994</v>
      </c>
      <c r="B111" s="40">
        <v>3.22</v>
      </c>
      <c r="C111" s="40">
        <v>14.12</v>
      </c>
      <c r="D111" s="40">
        <v>10.31</v>
      </c>
      <c r="E111" s="40">
        <v>0.63</v>
      </c>
      <c r="F111" s="42">
        <v>15.91</v>
      </c>
      <c r="G111" s="9"/>
      <c r="H111" s="41">
        <v>1994</v>
      </c>
      <c r="I111" s="40">
        <v>0</v>
      </c>
      <c r="J111" s="40">
        <v>0</v>
      </c>
      <c r="K111" s="40">
        <v>0.05</v>
      </c>
      <c r="L111" s="40">
        <v>0</v>
      </c>
      <c r="M111" s="42">
        <v>0</v>
      </c>
      <c r="N111" s="9"/>
      <c r="O111" s="11"/>
      <c r="P111" s="12"/>
      <c r="Q111" s="12"/>
      <c r="R111" s="12"/>
      <c r="S111" s="12"/>
      <c r="T111" s="12"/>
      <c r="U111" s="9"/>
      <c r="V111" s="41">
        <v>1994</v>
      </c>
      <c r="W111" s="40">
        <v>0</v>
      </c>
      <c r="X111" s="40">
        <v>1.35</v>
      </c>
      <c r="Y111" s="40">
        <v>1.69</v>
      </c>
      <c r="Z111" s="40">
        <v>0</v>
      </c>
      <c r="AA111" s="42">
        <v>2.99</v>
      </c>
      <c r="AB111" s="9"/>
      <c r="AC111" s="11"/>
      <c r="AD111" s="12"/>
      <c r="AE111" s="12"/>
      <c r="AF111" s="12"/>
      <c r="AG111" s="12"/>
      <c r="AH111" s="12"/>
      <c r="AI111" s="9"/>
      <c r="AJ111" s="41">
        <v>1994</v>
      </c>
      <c r="AK111" s="40">
        <v>2.35</v>
      </c>
      <c r="AL111" s="40">
        <v>10.54</v>
      </c>
      <c r="AM111" s="40">
        <v>5.56</v>
      </c>
      <c r="AN111" s="40">
        <v>0.99</v>
      </c>
      <c r="AO111" s="42">
        <v>18.86</v>
      </c>
      <c r="AP111" s="6"/>
      <c r="AQ111" s="9"/>
      <c r="AR111" s="9"/>
      <c r="AS111" s="9"/>
      <c r="AT111" s="9"/>
      <c r="AU111" s="9"/>
      <c r="AV111" s="9"/>
    </row>
    <row r="112" spans="1:48" ht="16.5" customHeight="1" x14ac:dyDescent="0.25">
      <c r="A112" s="41">
        <v>1995</v>
      </c>
      <c r="B112" s="40">
        <v>4.67</v>
      </c>
      <c r="C112" s="40">
        <v>14.61</v>
      </c>
      <c r="D112" s="40">
        <v>11.03</v>
      </c>
      <c r="E112" s="40">
        <v>1.06</v>
      </c>
      <c r="F112" s="42">
        <v>15.9</v>
      </c>
      <c r="G112" s="9"/>
      <c r="H112" s="41">
        <v>1995</v>
      </c>
      <c r="I112" s="40">
        <v>0</v>
      </c>
      <c r="J112" s="40">
        <v>0</v>
      </c>
      <c r="K112" s="40">
        <v>7.0000000000000007E-2</v>
      </c>
      <c r="L112" s="40">
        <v>0</v>
      </c>
      <c r="M112" s="42">
        <v>0</v>
      </c>
      <c r="N112" s="9"/>
      <c r="O112" s="11"/>
      <c r="P112" s="12"/>
      <c r="Q112" s="12"/>
      <c r="R112" s="12"/>
      <c r="S112" s="12"/>
      <c r="T112" s="12"/>
      <c r="U112" s="9"/>
      <c r="V112" s="41">
        <v>1995</v>
      </c>
      <c r="W112" s="40">
        <v>0</v>
      </c>
      <c r="X112" s="40">
        <v>1.8</v>
      </c>
      <c r="Y112" s="40">
        <v>1.6</v>
      </c>
      <c r="Z112" s="40">
        <v>0</v>
      </c>
      <c r="AA112" s="42">
        <v>3.24</v>
      </c>
      <c r="AB112" s="9"/>
      <c r="AC112" s="11"/>
      <c r="AD112" s="12"/>
      <c r="AE112" s="12"/>
      <c r="AF112" s="12"/>
      <c r="AG112" s="12"/>
      <c r="AH112" s="12"/>
      <c r="AI112" s="9"/>
      <c r="AJ112" s="41">
        <v>1995</v>
      </c>
      <c r="AK112" s="40">
        <v>1.75</v>
      </c>
      <c r="AL112" s="40">
        <v>9.61</v>
      </c>
      <c r="AM112" s="40">
        <v>4.72</v>
      </c>
      <c r="AN112" s="40">
        <v>0.63</v>
      </c>
      <c r="AO112" s="42">
        <v>19.260000000000002</v>
      </c>
      <c r="AP112" s="6"/>
      <c r="AQ112" s="9"/>
      <c r="AR112" s="9"/>
      <c r="AS112" s="9"/>
      <c r="AT112" s="9"/>
      <c r="AU112" s="9"/>
      <c r="AV112" s="9"/>
    </row>
    <row r="113" spans="1:48" ht="16.5" customHeight="1" x14ac:dyDescent="0.25">
      <c r="A113" s="41">
        <v>1996</v>
      </c>
      <c r="B113" s="40">
        <v>5.9</v>
      </c>
      <c r="C113" s="40">
        <v>16.309999999999999</v>
      </c>
      <c r="D113" s="40">
        <v>12.39</v>
      </c>
      <c r="E113" s="40">
        <v>2.86</v>
      </c>
      <c r="F113" s="42">
        <v>18.14</v>
      </c>
      <c r="G113" s="9"/>
      <c r="H113" s="41">
        <v>1996</v>
      </c>
      <c r="I113" s="40">
        <v>0</v>
      </c>
      <c r="J113" s="40">
        <v>0</v>
      </c>
      <c r="K113" s="40">
        <v>0.06</v>
      </c>
      <c r="L113" s="40">
        <v>0</v>
      </c>
      <c r="M113" s="42">
        <v>0</v>
      </c>
      <c r="N113" s="9"/>
      <c r="O113" s="11"/>
      <c r="P113" s="12"/>
      <c r="Q113" s="12"/>
      <c r="R113" s="12"/>
      <c r="S113" s="12"/>
      <c r="T113" s="12"/>
      <c r="U113" s="9"/>
      <c r="V113" s="41">
        <v>1996</v>
      </c>
      <c r="W113" s="40">
        <v>0</v>
      </c>
      <c r="X113" s="40">
        <v>0.14000000000000001</v>
      </c>
      <c r="Y113" s="40">
        <v>0.72</v>
      </c>
      <c r="Z113" s="40">
        <v>0</v>
      </c>
      <c r="AA113" s="42">
        <v>1.04</v>
      </c>
      <c r="AB113" s="9"/>
      <c r="AC113" s="11"/>
      <c r="AD113" s="12"/>
      <c r="AE113" s="12"/>
      <c r="AF113" s="12"/>
      <c r="AG113" s="12"/>
      <c r="AH113" s="12"/>
      <c r="AI113" s="9"/>
      <c r="AJ113" s="41">
        <v>1996</v>
      </c>
      <c r="AK113" s="40">
        <v>2.57</v>
      </c>
      <c r="AL113" s="40">
        <v>10.01</v>
      </c>
      <c r="AM113" s="40">
        <v>4.95</v>
      </c>
      <c r="AN113" s="40">
        <v>1.69</v>
      </c>
      <c r="AO113" s="42">
        <v>18.649999999999999</v>
      </c>
      <c r="AP113" s="6"/>
      <c r="AQ113" s="9"/>
      <c r="AR113" s="9"/>
      <c r="AS113" s="9"/>
      <c r="AT113" s="9"/>
      <c r="AU113" s="9"/>
      <c r="AV113" s="9"/>
    </row>
    <row r="114" spans="1:48" ht="16.5" customHeight="1" x14ac:dyDescent="0.25">
      <c r="A114" s="41">
        <v>1997</v>
      </c>
      <c r="B114" s="40">
        <v>4.8600000000000003</v>
      </c>
      <c r="C114" s="40">
        <v>14.86</v>
      </c>
      <c r="D114" s="40">
        <v>11.4</v>
      </c>
      <c r="E114" s="40">
        <v>1.49</v>
      </c>
      <c r="F114" s="42">
        <v>16.350000000000001</v>
      </c>
      <c r="G114" s="9"/>
      <c r="H114" s="41">
        <v>1997</v>
      </c>
      <c r="I114" s="40">
        <v>0</v>
      </c>
      <c r="J114" s="40">
        <v>0</v>
      </c>
      <c r="K114" s="40">
        <v>7.0000000000000007E-2</v>
      </c>
      <c r="L114" s="40">
        <v>0</v>
      </c>
      <c r="M114" s="42">
        <v>0</v>
      </c>
      <c r="N114" s="9"/>
      <c r="O114" s="11"/>
      <c r="P114" s="12"/>
      <c r="Q114" s="12"/>
      <c r="R114" s="12"/>
      <c r="S114" s="12"/>
      <c r="T114" s="12"/>
      <c r="U114" s="9"/>
      <c r="V114" s="41">
        <v>1997</v>
      </c>
      <c r="W114" s="40">
        <v>0</v>
      </c>
      <c r="X114" s="40">
        <v>1.67</v>
      </c>
      <c r="Y114" s="40">
        <v>0.95</v>
      </c>
      <c r="Z114" s="40">
        <v>0</v>
      </c>
      <c r="AA114" s="42">
        <v>2.75</v>
      </c>
      <c r="AB114" s="9"/>
      <c r="AC114" s="11"/>
      <c r="AD114" s="12"/>
      <c r="AE114" s="12"/>
      <c r="AF114" s="12"/>
      <c r="AG114" s="12"/>
      <c r="AH114" s="12"/>
      <c r="AI114" s="9"/>
      <c r="AJ114" s="41">
        <v>1997</v>
      </c>
      <c r="AK114" s="40">
        <v>1.39</v>
      </c>
      <c r="AL114" s="40">
        <v>8.81</v>
      </c>
      <c r="AM114" s="40">
        <v>3.67</v>
      </c>
      <c r="AN114" s="40">
        <v>0.51</v>
      </c>
      <c r="AO114" s="42">
        <v>18.43</v>
      </c>
      <c r="AP114" s="6"/>
      <c r="AQ114" s="9"/>
      <c r="AR114" s="9"/>
      <c r="AS114" s="9"/>
      <c r="AT114" s="9"/>
      <c r="AU114" s="9"/>
      <c r="AV114" s="9"/>
    </row>
    <row r="115" spans="1:48" ht="16.5" customHeight="1" x14ac:dyDescent="0.25">
      <c r="A115" s="41">
        <v>1998</v>
      </c>
      <c r="B115" s="40">
        <v>8.24</v>
      </c>
      <c r="C115" s="40">
        <v>17.920000000000002</v>
      </c>
      <c r="D115" s="40">
        <v>13.99</v>
      </c>
      <c r="E115" s="40">
        <v>4.95</v>
      </c>
      <c r="F115" s="42">
        <v>19.89</v>
      </c>
      <c r="G115" s="9"/>
      <c r="H115" s="41">
        <v>1998</v>
      </c>
      <c r="I115" s="40">
        <v>0</v>
      </c>
      <c r="J115" s="40">
        <v>0</v>
      </c>
      <c r="K115" s="40">
        <v>0.02</v>
      </c>
      <c r="L115" s="40">
        <v>0</v>
      </c>
      <c r="M115" s="42">
        <v>0</v>
      </c>
      <c r="N115" s="9"/>
      <c r="O115" s="11"/>
      <c r="P115" s="12"/>
      <c r="Q115" s="12"/>
      <c r="R115" s="12"/>
      <c r="S115" s="12"/>
      <c r="T115" s="12"/>
      <c r="U115" s="9"/>
      <c r="V115" s="41">
        <v>1998</v>
      </c>
      <c r="W115" s="40">
        <v>0</v>
      </c>
      <c r="X115" s="40">
        <v>0.88</v>
      </c>
      <c r="Y115" s="40">
        <v>1.1100000000000001</v>
      </c>
      <c r="Z115" s="40">
        <v>0</v>
      </c>
      <c r="AA115" s="42">
        <v>2.5</v>
      </c>
      <c r="AB115" s="9"/>
      <c r="AC115" s="11"/>
      <c r="AD115" s="12"/>
      <c r="AE115" s="12"/>
      <c r="AF115" s="12"/>
      <c r="AG115" s="12"/>
      <c r="AH115" s="12"/>
      <c r="AI115" s="9"/>
      <c r="AJ115" s="41">
        <v>1998</v>
      </c>
      <c r="AK115" s="40">
        <v>4.6100000000000003</v>
      </c>
      <c r="AL115" s="40">
        <v>12.01</v>
      </c>
      <c r="AM115" s="40">
        <v>7.21</v>
      </c>
      <c r="AN115" s="40">
        <v>3.6</v>
      </c>
      <c r="AO115" s="42">
        <v>19.420000000000002</v>
      </c>
      <c r="AP115" s="6"/>
      <c r="AQ115" s="9"/>
      <c r="AR115" s="9"/>
      <c r="AS115" s="9"/>
      <c r="AT115" s="9"/>
      <c r="AU115" s="9"/>
      <c r="AV115" s="9"/>
    </row>
    <row r="116" spans="1:48" ht="16.5" customHeight="1" x14ac:dyDescent="0.25">
      <c r="A116" s="41">
        <v>1999</v>
      </c>
      <c r="B116" s="40">
        <v>6.64</v>
      </c>
      <c r="C116" s="40">
        <v>16.010000000000002</v>
      </c>
      <c r="D116" s="40">
        <v>12.98</v>
      </c>
      <c r="E116" s="40">
        <v>3.09</v>
      </c>
      <c r="F116" s="42">
        <v>17.170000000000002</v>
      </c>
      <c r="G116" s="9"/>
      <c r="H116" s="41">
        <v>1999</v>
      </c>
      <c r="I116" s="40">
        <v>0</v>
      </c>
      <c r="J116" s="40">
        <v>0</v>
      </c>
      <c r="K116" s="40">
        <v>0.01</v>
      </c>
      <c r="L116" s="40">
        <v>0</v>
      </c>
      <c r="M116" s="42">
        <v>0</v>
      </c>
      <c r="N116" s="9"/>
      <c r="O116" s="11"/>
      <c r="P116" s="12"/>
      <c r="Q116" s="12"/>
      <c r="R116" s="12"/>
      <c r="S116" s="12"/>
      <c r="T116" s="12"/>
      <c r="U116" s="9"/>
      <c r="V116" s="41">
        <v>1999</v>
      </c>
      <c r="W116" s="40">
        <v>0</v>
      </c>
      <c r="X116" s="40">
        <v>0.32</v>
      </c>
      <c r="Y116" s="40">
        <v>0.65</v>
      </c>
      <c r="Z116" s="40">
        <v>0</v>
      </c>
      <c r="AA116" s="42">
        <v>1.32</v>
      </c>
      <c r="AB116" s="9"/>
      <c r="AC116" s="11"/>
      <c r="AD116" s="12"/>
      <c r="AE116" s="12"/>
      <c r="AF116" s="12"/>
      <c r="AG116" s="12"/>
      <c r="AH116" s="12"/>
      <c r="AI116" s="9"/>
      <c r="AJ116" s="41">
        <v>1999</v>
      </c>
      <c r="AK116" s="40">
        <v>3.75</v>
      </c>
      <c r="AL116" s="40">
        <v>11.84</v>
      </c>
      <c r="AM116" s="40">
        <v>6.43</v>
      </c>
      <c r="AN116" s="40">
        <v>2.92</v>
      </c>
      <c r="AO116" s="42">
        <v>20.43</v>
      </c>
      <c r="AP116" s="6"/>
      <c r="AQ116" s="9"/>
      <c r="AR116" s="9"/>
      <c r="AS116" s="9"/>
      <c r="AT116" s="9"/>
      <c r="AU116" s="9"/>
      <c r="AV116" s="9"/>
    </row>
    <row r="117" spans="1:48" ht="16.5" customHeight="1" x14ac:dyDescent="0.25">
      <c r="A117" s="41">
        <v>2000</v>
      </c>
      <c r="B117" s="40">
        <v>5.63</v>
      </c>
      <c r="C117" s="40">
        <v>15.91</v>
      </c>
      <c r="D117" s="40">
        <v>12.42</v>
      </c>
      <c r="E117" s="40">
        <v>2.71</v>
      </c>
      <c r="F117" s="42">
        <v>16.8</v>
      </c>
      <c r="G117" s="9"/>
      <c r="H117" s="41">
        <v>2000</v>
      </c>
      <c r="I117" s="40">
        <v>0</v>
      </c>
      <c r="J117" s="40">
        <v>0</v>
      </c>
      <c r="K117" s="40">
        <v>0.02</v>
      </c>
      <c r="L117" s="40">
        <v>0</v>
      </c>
      <c r="M117" s="42">
        <v>0</v>
      </c>
      <c r="N117" s="9"/>
      <c r="O117" s="11"/>
      <c r="P117" s="12"/>
      <c r="Q117" s="12"/>
      <c r="R117" s="12"/>
      <c r="S117" s="12"/>
      <c r="T117" s="12"/>
      <c r="U117" s="9"/>
      <c r="V117" s="41">
        <v>2000</v>
      </c>
      <c r="W117" s="40">
        <v>0</v>
      </c>
      <c r="X117" s="40">
        <v>0.63</v>
      </c>
      <c r="Y117" s="40">
        <v>0.18</v>
      </c>
      <c r="Z117" s="40">
        <v>0</v>
      </c>
      <c r="AA117" s="42">
        <v>2.1</v>
      </c>
      <c r="AB117" s="9"/>
      <c r="AC117" s="11"/>
      <c r="AD117" s="12"/>
      <c r="AE117" s="12"/>
      <c r="AF117" s="12"/>
      <c r="AG117" s="12"/>
      <c r="AH117" s="12"/>
      <c r="AI117" s="9"/>
      <c r="AJ117" s="41">
        <v>2000</v>
      </c>
      <c r="AK117" s="40">
        <v>3.31</v>
      </c>
      <c r="AL117" s="40">
        <v>10.58</v>
      </c>
      <c r="AM117" s="40">
        <v>5.82</v>
      </c>
      <c r="AN117" s="40">
        <v>2.2999999999999998</v>
      </c>
      <c r="AO117" s="42">
        <v>19.48</v>
      </c>
      <c r="AP117" s="6"/>
      <c r="AQ117" s="9"/>
      <c r="AR117" s="9"/>
      <c r="AS117" s="9"/>
      <c r="AT117" s="9"/>
      <c r="AU117" s="9"/>
      <c r="AV117" s="9"/>
    </row>
    <row r="118" spans="1:48" ht="16.5" customHeight="1" x14ac:dyDescent="0.25">
      <c r="A118" s="41">
        <v>2001</v>
      </c>
      <c r="B118" s="40">
        <v>6.06</v>
      </c>
      <c r="C118" s="40">
        <v>15.85</v>
      </c>
      <c r="D118" s="40">
        <v>12.44</v>
      </c>
      <c r="E118" s="40">
        <v>2.7</v>
      </c>
      <c r="F118" s="42">
        <v>16.920000000000002</v>
      </c>
      <c r="G118" s="9"/>
      <c r="H118" s="41">
        <v>2001</v>
      </c>
      <c r="I118" s="40">
        <v>0</v>
      </c>
      <c r="J118" s="40">
        <v>0</v>
      </c>
      <c r="K118" s="40">
        <v>0.01</v>
      </c>
      <c r="L118" s="40">
        <v>0</v>
      </c>
      <c r="M118" s="42">
        <v>0.02</v>
      </c>
      <c r="N118" s="9"/>
      <c r="O118" s="11"/>
      <c r="P118" s="12"/>
      <c r="Q118" s="12"/>
      <c r="R118" s="12"/>
      <c r="S118" s="12"/>
      <c r="T118" s="12"/>
      <c r="U118" s="9"/>
      <c r="V118" s="41">
        <v>2001</v>
      </c>
      <c r="W118" s="40">
        <v>0</v>
      </c>
      <c r="X118" s="40">
        <v>1.02</v>
      </c>
      <c r="Y118" s="40">
        <v>0.45</v>
      </c>
      <c r="Z118" s="40">
        <v>0</v>
      </c>
      <c r="AA118" s="42">
        <v>2.12</v>
      </c>
      <c r="AB118" s="9"/>
      <c r="AC118" s="11"/>
      <c r="AD118" s="12"/>
      <c r="AE118" s="12"/>
      <c r="AF118" s="12"/>
      <c r="AG118" s="12"/>
      <c r="AH118" s="12"/>
      <c r="AI118" s="9"/>
      <c r="AJ118" s="41">
        <v>2001</v>
      </c>
      <c r="AK118" s="40">
        <v>4.78</v>
      </c>
      <c r="AL118" s="40">
        <v>12.18</v>
      </c>
      <c r="AM118" s="40">
        <v>7.15</v>
      </c>
      <c r="AN118" s="40">
        <v>3.55</v>
      </c>
      <c r="AO118" s="42">
        <v>19.37</v>
      </c>
      <c r="AP118" s="6"/>
      <c r="AQ118" s="9"/>
      <c r="AR118" s="9"/>
      <c r="AS118" s="9"/>
      <c r="AT118" s="9"/>
      <c r="AU118" s="9"/>
      <c r="AV118" s="9"/>
    </row>
    <row r="119" spans="1:48" ht="16.5" customHeight="1" x14ac:dyDescent="0.25">
      <c r="A119" s="41">
        <v>2002</v>
      </c>
      <c r="B119" s="40">
        <v>6.66</v>
      </c>
      <c r="C119" s="40">
        <v>15.57</v>
      </c>
      <c r="D119" s="40">
        <v>12.92</v>
      </c>
      <c r="E119" s="40">
        <v>2.77</v>
      </c>
      <c r="F119" s="42">
        <v>16.920000000000002</v>
      </c>
      <c r="G119" s="9"/>
      <c r="H119" s="41">
        <v>2002</v>
      </c>
      <c r="I119" s="40">
        <v>0</v>
      </c>
      <c r="J119" s="40">
        <v>0</v>
      </c>
      <c r="K119" s="40">
        <v>0.01</v>
      </c>
      <c r="L119" s="40">
        <v>0</v>
      </c>
      <c r="M119" s="42">
        <v>0</v>
      </c>
      <c r="N119" s="9"/>
      <c r="O119" s="11"/>
      <c r="P119" s="12"/>
      <c r="Q119" s="12"/>
      <c r="R119" s="12"/>
      <c r="S119" s="12"/>
      <c r="T119" s="12"/>
      <c r="U119" s="9"/>
      <c r="V119" s="41">
        <v>2002</v>
      </c>
      <c r="W119" s="40">
        <v>0</v>
      </c>
      <c r="X119" s="40">
        <v>0.91</v>
      </c>
      <c r="Y119" s="40">
        <v>0.89</v>
      </c>
      <c r="Z119" s="40">
        <v>0</v>
      </c>
      <c r="AA119" s="42">
        <v>1.7</v>
      </c>
      <c r="AB119" s="9"/>
      <c r="AC119" s="11"/>
      <c r="AD119" s="12"/>
      <c r="AE119" s="12"/>
      <c r="AF119" s="12"/>
      <c r="AG119" s="12"/>
      <c r="AH119" s="12"/>
      <c r="AI119" s="9"/>
      <c r="AJ119" s="41">
        <v>2002</v>
      </c>
      <c r="AK119" s="40">
        <v>3.05</v>
      </c>
      <c r="AL119" s="40">
        <v>9.89</v>
      </c>
      <c r="AM119" s="40">
        <v>5.56</v>
      </c>
      <c r="AN119" s="40">
        <v>2.0699999999999998</v>
      </c>
      <c r="AO119" s="42">
        <v>19.28</v>
      </c>
      <c r="AP119" s="6"/>
      <c r="AQ119" s="9"/>
      <c r="AR119" s="9"/>
      <c r="AS119" s="9"/>
      <c r="AT119" s="9"/>
      <c r="AU119" s="9"/>
      <c r="AV119" s="9"/>
    </row>
    <row r="120" spans="1:48" ht="16.5" customHeight="1" x14ac:dyDescent="0.25">
      <c r="A120" s="41">
        <v>2003</v>
      </c>
      <c r="B120" s="40">
        <v>6.44</v>
      </c>
      <c r="C120" s="40">
        <v>16.079999999999998</v>
      </c>
      <c r="D120" s="40">
        <v>12.95</v>
      </c>
      <c r="E120" s="40">
        <v>3.68</v>
      </c>
      <c r="F120" s="42">
        <v>17.53</v>
      </c>
      <c r="G120" s="9"/>
      <c r="H120" s="41">
        <v>2003</v>
      </c>
      <c r="I120" s="40">
        <v>0</v>
      </c>
      <c r="J120" s="40">
        <v>0</v>
      </c>
      <c r="K120" s="40">
        <v>0.08</v>
      </c>
      <c r="L120" s="40">
        <v>0</v>
      </c>
      <c r="M120" s="42">
        <v>0</v>
      </c>
      <c r="N120" s="9"/>
      <c r="O120" s="11"/>
      <c r="P120" s="12"/>
      <c r="Q120" s="12"/>
      <c r="R120" s="12"/>
      <c r="S120" s="12"/>
      <c r="T120" s="12"/>
      <c r="U120" s="9"/>
      <c r="V120" s="41">
        <v>2003</v>
      </c>
      <c r="W120" s="40">
        <v>0</v>
      </c>
      <c r="X120" s="40">
        <v>1.5</v>
      </c>
      <c r="Y120" s="40">
        <v>1.39</v>
      </c>
      <c r="Z120" s="40">
        <v>0</v>
      </c>
      <c r="AA120" s="42">
        <v>2.99</v>
      </c>
      <c r="AB120" s="9"/>
      <c r="AC120" s="11"/>
      <c r="AD120" s="12"/>
      <c r="AE120" s="12"/>
      <c r="AF120" s="12"/>
      <c r="AG120" s="12"/>
      <c r="AH120" s="12"/>
      <c r="AI120" s="9"/>
      <c r="AJ120" s="41">
        <v>2003</v>
      </c>
      <c r="AK120" s="40">
        <v>3.63</v>
      </c>
      <c r="AL120" s="40">
        <v>10.91</v>
      </c>
      <c r="AM120" s="40">
        <v>5.86</v>
      </c>
      <c r="AN120" s="40">
        <v>2.16</v>
      </c>
      <c r="AO120" s="42">
        <v>19.53</v>
      </c>
      <c r="AP120" s="6"/>
      <c r="AQ120" s="9"/>
      <c r="AR120" s="9"/>
      <c r="AS120" s="9"/>
      <c r="AT120" s="9"/>
      <c r="AU120" s="9"/>
      <c r="AV120" s="9"/>
    </row>
    <row r="121" spans="1:48" ht="16.5" customHeight="1" x14ac:dyDescent="0.25">
      <c r="A121" s="41">
        <v>2004</v>
      </c>
      <c r="B121" s="40">
        <v>5.42</v>
      </c>
      <c r="C121" s="40">
        <v>15.47</v>
      </c>
      <c r="D121" s="40">
        <v>12</v>
      </c>
      <c r="E121" s="40">
        <v>1.82</v>
      </c>
      <c r="F121" s="42">
        <v>16.61</v>
      </c>
      <c r="G121" s="9"/>
      <c r="H121" s="41">
        <v>2004</v>
      </c>
      <c r="I121" s="40">
        <v>0</v>
      </c>
      <c r="J121" s="40">
        <v>0</v>
      </c>
      <c r="K121" s="40">
        <v>0.05</v>
      </c>
      <c r="L121" s="40">
        <v>0</v>
      </c>
      <c r="M121" s="42">
        <v>0.01</v>
      </c>
      <c r="N121" s="9"/>
      <c r="O121" s="11"/>
      <c r="P121" s="12"/>
      <c r="Q121" s="12"/>
      <c r="R121" s="12"/>
      <c r="S121" s="12"/>
      <c r="T121" s="12"/>
      <c r="U121" s="9"/>
      <c r="V121" s="41">
        <v>2004</v>
      </c>
      <c r="W121" s="40">
        <v>0</v>
      </c>
      <c r="X121" s="40">
        <v>0.59</v>
      </c>
      <c r="Y121" s="40">
        <v>0.97</v>
      </c>
      <c r="Z121" s="40">
        <v>0</v>
      </c>
      <c r="AA121" s="42">
        <v>1.57</v>
      </c>
      <c r="AB121" s="9"/>
      <c r="AC121" s="11"/>
      <c r="AD121" s="12"/>
      <c r="AE121" s="12"/>
      <c r="AF121" s="12"/>
      <c r="AG121" s="12"/>
      <c r="AH121" s="12"/>
      <c r="AI121" s="9"/>
      <c r="AJ121" s="41">
        <v>2004</v>
      </c>
      <c r="AK121" s="40">
        <v>2.2400000000000002</v>
      </c>
      <c r="AL121" s="40">
        <v>9.0399999999999991</v>
      </c>
      <c r="AM121" s="40">
        <v>4.8600000000000003</v>
      </c>
      <c r="AN121" s="40">
        <v>1.08</v>
      </c>
      <c r="AO121" s="42">
        <v>17.61</v>
      </c>
      <c r="AP121" s="6"/>
      <c r="AQ121" s="9"/>
      <c r="AR121" s="9"/>
      <c r="AS121" s="9"/>
      <c r="AT121" s="9"/>
      <c r="AU121" s="9"/>
      <c r="AV121" s="9"/>
    </row>
    <row r="122" spans="1:48" ht="16.5" customHeight="1" x14ac:dyDescent="0.25">
      <c r="A122" s="41">
        <v>2005</v>
      </c>
      <c r="B122" s="40">
        <v>5.92</v>
      </c>
      <c r="C122" s="40">
        <v>15.84</v>
      </c>
      <c r="D122" s="40">
        <v>12.31</v>
      </c>
      <c r="E122" s="40">
        <v>2.79</v>
      </c>
      <c r="F122" s="42">
        <v>17.579999999999998</v>
      </c>
      <c r="G122" s="9"/>
      <c r="H122" s="41">
        <v>2005</v>
      </c>
      <c r="I122" s="40">
        <v>0</v>
      </c>
      <c r="J122" s="40">
        <v>0</v>
      </c>
      <c r="K122" s="40">
        <v>0</v>
      </c>
      <c r="L122" s="40">
        <v>0</v>
      </c>
      <c r="M122" s="42">
        <v>0</v>
      </c>
      <c r="N122" s="9"/>
      <c r="O122" s="11"/>
      <c r="P122" s="12"/>
      <c r="Q122" s="12"/>
      <c r="R122" s="12"/>
      <c r="S122" s="12"/>
      <c r="T122" s="12"/>
      <c r="U122" s="9"/>
      <c r="V122" s="41">
        <v>2005</v>
      </c>
      <c r="W122" s="40">
        <v>0</v>
      </c>
      <c r="X122" s="40">
        <v>1.33</v>
      </c>
      <c r="Y122" s="40">
        <v>0.81</v>
      </c>
      <c r="Z122" s="40">
        <v>0</v>
      </c>
      <c r="AA122" s="42">
        <v>2.95</v>
      </c>
      <c r="AB122" s="9"/>
      <c r="AC122" s="11"/>
      <c r="AD122" s="12"/>
      <c r="AE122" s="12"/>
      <c r="AF122" s="12"/>
      <c r="AG122" s="12"/>
      <c r="AH122" s="12"/>
      <c r="AI122" s="9"/>
      <c r="AJ122" s="41">
        <v>2005</v>
      </c>
      <c r="AK122" s="40">
        <v>2.93</v>
      </c>
      <c r="AL122" s="40">
        <v>9.3699999999999992</v>
      </c>
      <c r="AM122" s="40">
        <v>4.82</v>
      </c>
      <c r="AN122" s="40">
        <v>2.1</v>
      </c>
      <c r="AO122" s="42">
        <v>18.14</v>
      </c>
      <c r="AP122" s="6"/>
      <c r="AQ122" s="9"/>
      <c r="AR122" s="9"/>
      <c r="AS122" s="9"/>
      <c r="AT122" s="9"/>
      <c r="AU122" s="9"/>
      <c r="AV122" s="9"/>
    </row>
    <row r="123" spans="1:48" ht="16.5" customHeight="1" x14ac:dyDescent="0.25">
      <c r="A123" s="41">
        <v>2006</v>
      </c>
      <c r="B123" s="40">
        <v>6.99</v>
      </c>
      <c r="C123" s="40">
        <v>17.05</v>
      </c>
      <c r="D123" s="40">
        <v>13.15</v>
      </c>
      <c r="E123" s="40">
        <v>3.39</v>
      </c>
      <c r="F123" s="42">
        <v>18.86</v>
      </c>
      <c r="G123" s="9"/>
      <c r="H123" s="41">
        <v>2006</v>
      </c>
      <c r="I123" s="40">
        <v>0</v>
      </c>
      <c r="J123" s="40">
        <v>0</v>
      </c>
      <c r="K123" s="40">
        <v>0.01</v>
      </c>
      <c r="L123" s="40">
        <v>0</v>
      </c>
      <c r="M123" s="42">
        <v>0</v>
      </c>
      <c r="N123" s="9"/>
      <c r="O123" s="11"/>
      <c r="P123" s="12"/>
      <c r="Q123" s="12"/>
      <c r="R123" s="12"/>
      <c r="S123" s="12"/>
      <c r="T123" s="12"/>
      <c r="U123" s="9"/>
      <c r="V123" s="41">
        <v>2006</v>
      </c>
      <c r="W123" s="40">
        <v>0</v>
      </c>
      <c r="X123" s="40">
        <v>1.29</v>
      </c>
      <c r="Y123" s="40">
        <v>0.48</v>
      </c>
      <c r="Z123" s="40">
        <v>0</v>
      </c>
      <c r="AA123" s="42">
        <v>2.69</v>
      </c>
      <c r="AB123" s="9"/>
      <c r="AC123" s="11"/>
      <c r="AD123" s="12"/>
      <c r="AE123" s="12"/>
      <c r="AF123" s="12"/>
      <c r="AG123" s="12"/>
      <c r="AH123" s="12"/>
      <c r="AI123" s="9"/>
      <c r="AJ123" s="41">
        <v>2006</v>
      </c>
      <c r="AK123" s="40">
        <v>3.18</v>
      </c>
      <c r="AL123" s="40">
        <v>10.29</v>
      </c>
      <c r="AM123" s="40">
        <v>5.77</v>
      </c>
      <c r="AN123" s="40">
        <v>1.92</v>
      </c>
      <c r="AO123" s="42">
        <v>18.89</v>
      </c>
      <c r="AP123" s="6"/>
      <c r="AQ123" s="9"/>
      <c r="AR123" s="9"/>
      <c r="AS123" s="9"/>
      <c r="AT123" s="9"/>
      <c r="AU123" s="9"/>
      <c r="AV123" s="9"/>
    </row>
    <row r="124" spans="1:48" ht="16.5" customHeight="1" x14ac:dyDescent="0.25">
      <c r="A124" s="41">
        <v>2007</v>
      </c>
      <c r="B124" s="40">
        <v>6.93</v>
      </c>
      <c r="C124" s="40">
        <v>16.73</v>
      </c>
      <c r="D124" s="40">
        <v>13.06</v>
      </c>
      <c r="E124" s="40">
        <v>3.5</v>
      </c>
      <c r="F124" s="42">
        <v>18.649999999999999</v>
      </c>
      <c r="G124" s="9"/>
      <c r="H124" s="41">
        <v>2007</v>
      </c>
      <c r="I124" s="40">
        <v>0</v>
      </c>
      <c r="J124" s="40">
        <v>0</v>
      </c>
      <c r="K124" s="40">
        <v>0</v>
      </c>
      <c r="L124" s="40">
        <v>0</v>
      </c>
      <c r="M124" s="42">
        <v>0.02</v>
      </c>
      <c r="N124" s="9"/>
      <c r="O124" s="11"/>
      <c r="P124" s="12"/>
      <c r="Q124" s="12"/>
      <c r="R124" s="12"/>
      <c r="S124" s="12"/>
      <c r="T124" s="12"/>
      <c r="U124" s="9"/>
      <c r="V124" s="41">
        <v>2007</v>
      </c>
      <c r="W124" s="40">
        <v>0</v>
      </c>
      <c r="X124" s="40">
        <v>0.88</v>
      </c>
      <c r="Y124" s="40">
        <v>0.54</v>
      </c>
      <c r="Z124" s="40">
        <v>0</v>
      </c>
      <c r="AA124" s="42">
        <v>2.2000000000000002</v>
      </c>
      <c r="AB124" s="9"/>
      <c r="AC124" s="11"/>
      <c r="AD124" s="12"/>
      <c r="AE124" s="12"/>
      <c r="AF124" s="12"/>
      <c r="AG124" s="12"/>
      <c r="AH124" s="12"/>
      <c r="AI124" s="9"/>
      <c r="AJ124" s="41">
        <v>2007</v>
      </c>
      <c r="AK124" s="40">
        <v>3.58</v>
      </c>
      <c r="AL124" s="40">
        <v>10.72</v>
      </c>
      <c r="AM124" s="40">
        <v>5.97</v>
      </c>
      <c r="AN124" s="40">
        <v>2.56</v>
      </c>
      <c r="AO124" s="42">
        <v>19.149999999999999</v>
      </c>
      <c r="AP124" s="6"/>
      <c r="AQ124" s="9"/>
      <c r="AR124" s="9"/>
      <c r="AS124" s="9"/>
      <c r="AT124" s="9"/>
      <c r="AU124" s="9"/>
      <c r="AV124" s="9"/>
    </row>
    <row r="125" spans="1:48" ht="16.5" customHeight="1" x14ac:dyDescent="0.25">
      <c r="A125" s="41">
        <v>2008</v>
      </c>
      <c r="B125" s="40">
        <v>7.16</v>
      </c>
      <c r="C125" s="40">
        <v>16.97</v>
      </c>
      <c r="D125" s="40">
        <v>13.22</v>
      </c>
      <c r="E125" s="40">
        <v>4.28</v>
      </c>
      <c r="F125" s="42">
        <v>19.11</v>
      </c>
      <c r="G125" s="9"/>
      <c r="H125" s="41">
        <v>2008</v>
      </c>
      <c r="I125" s="40">
        <v>0</v>
      </c>
      <c r="J125" s="40">
        <v>0</v>
      </c>
      <c r="K125" s="40">
        <v>0</v>
      </c>
      <c r="L125" s="40">
        <v>0</v>
      </c>
      <c r="M125" s="42">
        <v>0</v>
      </c>
      <c r="N125" s="9"/>
      <c r="O125" s="11"/>
      <c r="P125" s="12"/>
      <c r="Q125" s="12"/>
      <c r="R125" s="12"/>
      <c r="S125" s="12"/>
      <c r="T125" s="12"/>
      <c r="U125" s="9"/>
      <c r="V125" s="41">
        <v>2008</v>
      </c>
      <c r="W125" s="40">
        <v>0</v>
      </c>
      <c r="X125" s="40">
        <v>0.93</v>
      </c>
      <c r="Y125" s="40">
        <v>0.19</v>
      </c>
      <c r="Z125" s="40">
        <v>0</v>
      </c>
      <c r="AA125" s="42">
        <v>2.27</v>
      </c>
      <c r="AB125" s="9"/>
      <c r="AC125" s="11"/>
      <c r="AD125" s="12"/>
      <c r="AE125" s="12"/>
      <c r="AF125" s="12"/>
      <c r="AG125" s="12"/>
      <c r="AH125" s="12"/>
      <c r="AI125" s="9"/>
      <c r="AJ125" s="41">
        <v>2008</v>
      </c>
      <c r="AK125" s="40">
        <v>4.34</v>
      </c>
      <c r="AL125" s="40">
        <v>11.19</v>
      </c>
      <c r="AM125" s="40">
        <v>6.78</v>
      </c>
      <c r="AN125" s="40">
        <v>2.96</v>
      </c>
      <c r="AO125" s="42">
        <v>18.73</v>
      </c>
      <c r="AP125" s="6"/>
      <c r="AQ125" s="9"/>
      <c r="AR125" s="9"/>
      <c r="AS125" s="9"/>
      <c r="AT125" s="9"/>
      <c r="AU125" s="9"/>
      <c r="AV125" s="9"/>
    </row>
    <row r="126" spans="1:48" ht="16.5" customHeight="1" x14ac:dyDescent="0.25">
      <c r="A126" s="41">
        <v>2009</v>
      </c>
      <c r="B126" s="40">
        <v>7.65</v>
      </c>
      <c r="C126" s="40">
        <v>17.39</v>
      </c>
      <c r="D126" s="40">
        <v>13.6</v>
      </c>
      <c r="E126" s="40">
        <v>4.5199999999999996</v>
      </c>
      <c r="F126" s="42">
        <v>20.059999999999999</v>
      </c>
      <c r="G126" s="9"/>
      <c r="H126" s="41">
        <v>2009</v>
      </c>
      <c r="I126" s="40">
        <v>0</v>
      </c>
      <c r="J126" s="40">
        <v>0</v>
      </c>
      <c r="K126" s="40">
        <v>0.05</v>
      </c>
      <c r="L126" s="40">
        <v>0</v>
      </c>
      <c r="M126" s="42">
        <v>0</v>
      </c>
      <c r="N126" s="9"/>
      <c r="O126" s="11"/>
      <c r="P126" s="12"/>
      <c r="Q126" s="12"/>
      <c r="R126" s="12"/>
      <c r="S126" s="12"/>
      <c r="T126" s="12"/>
      <c r="U126" s="9"/>
      <c r="V126" s="41">
        <v>2009</v>
      </c>
      <c r="W126" s="40">
        <v>0</v>
      </c>
      <c r="X126" s="40">
        <v>1.1000000000000001</v>
      </c>
      <c r="Y126" s="40">
        <v>0.84</v>
      </c>
      <c r="Z126" s="40">
        <v>0</v>
      </c>
      <c r="AA126" s="42">
        <v>2.44</v>
      </c>
      <c r="AB126" s="9"/>
      <c r="AC126" s="11"/>
      <c r="AD126" s="12"/>
      <c r="AE126" s="12"/>
      <c r="AF126" s="12"/>
      <c r="AG126" s="12"/>
      <c r="AH126" s="12"/>
      <c r="AI126" s="9"/>
      <c r="AJ126" s="41">
        <v>2009</v>
      </c>
      <c r="AK126" s="40">
        <v>2.94</v>
      </c>
      <c r="AL126" s="40">
        <v>9.65</v>
      </c>
      <c r="AM126" s="40">
        <v>5.68</v>
      </c>
      <c r="AN126" s="40">
        <v>1.69</v>
      </c>
      <c r="AO126" s="42">
        <v>18.53</v>
      </c>
      <c r="AP126" s="6"/>
      <c r="AQ126" s="9"/>
      <c r="AR126" s="9"/>
      <c r="AS126" s="9"/>
      <c r="AT126" s="9"/>
      <c r="AU126" s="9"/>
      <c r="AV126" s="9"/>
    </row>
    <row r="127" spans="1:48" ht="16.5" customHeight="1" x14ac:dyDescent="0.25">
      <c r="A127" s="41">
        <v>2010</v>
      </c>
      <c r="B127" s="40">
        <v>8.2200000000000006</v>
      </c>
      <c r="C127" s="40">
        <v>18.32</v>
      </c>
      <c r="D127" s="40">
        <v>14.07</v>
      </c>
      <c r="E127" s="40">
        <v>5.03</v>
      </c>
      <c r="F127" s="42">
        <v>20.91</v>
      </c>
      <c r="G127" s="9"/>
      <c r="H127" s="41">
        <v>2010</v>
      </c>
      <c r="I127" s="40">
        <v>0</v>
      </c>
      <c r="J127" s="40">
        <v>0</v>
      </c>
      <c r="K127" s="40">
        <v>0.03</v>
      </c>
      <c r="L127" s="40">
        <v>0</v>
      </c>
      <c r="M127" s="42">
        <v>0.14000000000000001</v>
      </c>
      <c r="N127" s="9"/>
      <c r="O127" s="11"/>
      <c r="P127" s="12"/>
      <c r="Q127" s="12"/>
      <c r="R127" s="12"/>
      <c r="S127" s="12"/>
      <c r="T127" s="12"/>
      <c r="U127" s="9"/>
      <c r="V127" s="41">
        <v>2010</v>
      </c>
      <c r="W127" s="40">
        <v>0</v>
      </c>
      <c r="X127" s="40">
        <v>1.49</v>
      </c>
      <c r="Y127" s="40">
        <v>0.92</v>
      </c>
      <c r="Z127" s="40">
        <v>0</v>
      </c>
      <c r="AA127" s="42">
        <v>2.0099999999999998</v>
      </c>
      <c r="AB127" s="9"/>
      <c r="AC127" s="11"/>
      <c r="AD127" s="12"/>
      <c r="AE127" s="12"/>
      <c r="AF127" s="12"/>
      <c r="AG127" s="12"/>
      <c r="AH127" s="12"/>
      <c r="AI127" s="9"/>
      <c r="AJ127" s="41">
        <v>2010</v>
      </c>
      <c r="AK127" s="40">
        <v>4.68</v>
      </c>
      <c r="AL127" s="40">
        <v>11.38</v>
      </c>
      <c r="AM127" s="40">
        <v>7.03</v>
      </c>
      <c r="AN127" s="40">
        <v>3.58</v>
      </c>
      <c r="AO127" s="42">
        <v>20.03</v>
      </c>
      <c r="AP127" s="6"/>
      <c r="AQ127" s="9"/>
      <c r="AR127" s="9"/>
      <c r="AS127" s="9"/>
      <c r="AT127" s="9"/>
      <c r="AU127" s="9"/>
      <c r="AV127" s="9"/>
    </row>
    <row r="128" spans="1:48" ht="16.5" customHeight="1" x14ac:dyDescent="0.25">
      <c r="A128" s="41">
        <v>2011</v>
      </c>
      <c r="B128" s="40">
        <v>7.6</v>
      </c>
      <c r="C128" s="40">
        <v>17.12</v>
      </c>
      <c r="D128" s="40">
        <v>13.36</v>
      </c>
      <c r="E128" s="40">
        <v>4.1399999999999997</v>
      </c>
      <c r="F128" s="42">
        <v>19.22</v>
      </c>
      <c r="G128" s="9"/>
      <c r="H128" s="41">
        <v>2011</v>
      </c>
      <c r="I128" s="40">
        <v>0</v>
      </c>
      <c r="J128" s="40">
        <v>0</v>
      </c>
      <c r="K128" s="40">
        <v>0.05</v>
      </c>
      <c r="L128" s="40">
        <v>0</v>
      </c>
      <c r="M128" s="42">
        <v>0.02</v>
      </c>
      <c r="N128" s="9"/>
      <c r="O128" s="11"/>
      <c r="P128" s="12"/>
      <c r="Q128" s="12"/>
      <c r="R128" s="12"/>
      <c r="S128" s="12"/>
      <c r="T128" s="12"/>
      <c r="U128" s="9"/>
      <c r="V128" s="41">
        <v>2011</v>
      </c>
      <c r="W128" s="40">
        <v>0</v>
      </c>
      <c r="X128" s="40">
        <v>1.65</v>
      </c>
      <c r="Y128" s="40">
        <v>0.67</v>
      </c>
      <c r="Z128" s="40">
        <v>0</v>
      </c>
      <c r="AA128" s="42">
        <v>2.86</v>
      </c>
      <c r="AB128" s="9"/>
      <c r="AC128" s="11"/>
      <c r="AD128" s="12"/>
      <c r="AE128" s="12"/>
      <c r="AF128" s="12"/>
      <c r="AG128" s="12"/>
      <c r="AH128" s="12"/>
      <c r="AI128" s="9"/>
      <c r="AJ128" s="41">
        <v>2011</v>
      </c>
      <c r="AK128" s="40">
        <v>3.61</v>
      </c>
      <c r="AL128" s="40">
        <v>9.9700000000000006</v>
      </c>
      <c r="AM128" s="40">
        <v>5.92</v>
      </c>
      <c r="AN128" s="40">
        <v>2.2599999999999998</v>
      </c>
      <c r="AO128" s="42">
        <v>19.350000000000001</v>
      </c>
      <c r="AP128" s="6"/>
      <c r="AQ128" s="9"/>
      <c r="AR128" s="9"/>
      <c r="AS128" s="9"/>
      <c r="AT128" s="9"/>
      <c r="AU128" s="9"/>
      <c r="AV128" s="9"/>
    </row>
    <row r="129" spans="1:48" ht="16.5" customHeight="1" x14ac:dyDescent="0.25">
      <c r="A129" s="41">
        <v>2012</v>
      </c>
      <c r="B129" s="40">
        <v>8.2200000000000006</v>
      </c>
      <c r="C129" s="40">
        <v>18.32</v>
      </c>
      <c r="D129" s="40">
        <v>14.07</v>
      </c>
      <c r="E129" s="40">
        <v>5.03</v>
      </c>
      <c r="F129" s="42">
        <v>20.91</v>
      </c>
      <c r="G129" s="9"/>
      <c r="H129" s="41">
        <v>2012</v>
      </c>
      <c r="I129" s="40">
        <v>0</v>
      </c>
      <c r="J129" s="40">
        <v>0</v>
      </c>
      <c r="K129" s="40">
        <v>0.03</v>
      </c>
      <c r="L129" s="40">
        <v>0</v>
      </c>
      <c r="M129" s="42">
        <v>0.14000000000000001</v>
      </c>
      <c r="N129" s="9"/>
      <c r="O129" s="11"/>
      <c r="P129" s="12"/>
      <c r="Q129" s="12"/>
      <c r="R129" s="12"/>
      <c r="S129" s="12"/>
      <c r="T129" s="12"/>
      <c r="U129" s="9"/>
      <c r="V129" s="41">
        <v>2012</v>
      </c>
      <c r="W129" s="40">
        <v>0</v>
      </c>
      <c r="X129" s="40">
        <v>1.49</v>
      </c>
      <c r="Y129" s="40">
        <v>0.92</v>
      </c>
      <c r="Z129" s="40">
        <v>0</v>
      </c>
      <c r="AA129" s="42">
        <v>2.0099999999999998</v>
      </c>
      <c r="AB129" s="9"/>
      <c r="AC129" s="11"/>
      <c r="AD129" s="12"/>
      <c r="AE129" s="12"/>
      <c r="AF129" s="12"/>
      <c r="AG129" s="12"/>
      <c r="AH129" s="12"/>
      <c r="AI129" s="9"/>
      <c r="AJ129" s="41">
        <v>2012</v>
      </c>
      <c r="AK129" s="40">
        <v>4.68</v>
      </c>
      <c r="AL129" s="40">
        <v>11.38</v>
      </c>
      <c r="AM129" s="40">
        <v>7.03</v>
      </c>
      <c r="AN129" s="40">
        <v>3.58</v>
      </c>
      <c r="AO129" s="42">
        <v>20.03</v>
      </c>
      <c r="AP129" s="6"/>
      <c r="AQ129" s="9"/>
      <c r="AR129" s="9"/>
      <c r="AS129" s="9"/>
      <c r="AT129" s="9"/>
      <c r="AU129" s="9"/>
      <c r="AV129" s="9"/>
    </row>
    <row r="130" spans="1:48" ht="16.5" customHeight="1" x14ac:dyDescent="0.25">
      <c r="A130" s="41">
        <v>2013</v>
      </c>
      <c r="B130" s="40">
        <v>5.51</v>
      </c>
      <c r="C130" s="40">
        <v>14.76</v>
      </c>
      <c r="D130" s="40">
        <v>11.24</v>
      </c>
      <c r="E130" s="40">
        <v>2.54</v>
      </c>
      <c r="F130" s="42">
        <v>17.29</v>
      </c>
      <c r="G130" s="9"/>
      <c r="H130" s="41">
        <v>2013</v>
      </c>
      <c r="I130" s="40">
        <v>0</v>
      </c>
      <c r="J130" s="40">
        <v>0</v>
      </c>
      <c r="K130" s="40">
        <v>0</v>
      </c>
      <c r="L130" s="40">
        <v>0</v>
      </c>
      <c r="M130" s="42">
        <v>0</v>
      </c>
      <c r="N130" s="9"/>
      <c r="O130" s="11"/>
      <c r="P130" s="12"/>
      <c r="Q130" s="12"/>
      <c r="R130" s="12"/>
      <c r="S130" s="12"/>
      <c r="T130" s="12"/>
      <c r="U130" s="9"/>
      <c r="V130" s="41">
        <v>2013</v>
      </c>
      <c r="W130" s="40">
        <v>0</v>
      </c>
      <c r="X130" s="40">
        <v>1.37</v>
      </c>
      <c r="Y130" s="40">
        <v>0.93</v>
      </c>
      <c r="Z130" s="40">
        <v>0</v>
      </c>
      <c r="AA130" s="42">
        <v>2.65</v>
      </c>
      <c r="AB130" s="9"/>
      <c r="AC130" s="11"/>
      <c r="AD130" s="12"/>
      <c r="AE130" s="12"/>
      <c r="AF130" s="12"/>
      <c r="AG130" s="12"/>
      <c r="AH130" s="12"/>
      <c r="AI130" s="9"/>
      <c r="AJ130" s="41">
        <v>2013</v>
      </c>
      <c r="AK130" s="40">
        <v>2.67</v>
      </c>
      <c r="AL130" s="40">
        <v>9.9</v>
      </c>
      <c r="AM130" s="40">
        <v>5.31</v>
      </c>
      <c r="AN130" s="40">
        <v>1.5</v>
      </c>
      <c r="AO130" s="42">
        <v>19.8</v>
      </c>
      <c r="AP130" s="6"/>
      <c r="AQ130" s="9"/>
      <c r="AR130" s="9"/>
      <c r="AS130" s="9"/>
      <c r="AT130" s="9"/>
      <c r="AU130" s="9"/>
      <c r="AV130" s="9"/>
    </row>
    <row r="131" spans="1:48" ht="16.5" customHeight="1" x14ac:dyDescent="0.25">
      <c r="A131" s="41">
        <v>2014</v>
      </c>
      <c r="B131" s="40">
        <v>6.86</v>
      </c>
      <c r="C131" s="40">
        <v>16.2</v>
      </c>
      <c r="D131" s="40">
        <v>12.78</v>
      </c>
      <c r="E131" s="40">
        <v>3.92</v>
      </c>
      <c r="F131" s="42">
        <v>18.350000000000001</v>
      </c>
      <c r="G131" s="9"/>
      <c r="H131" s="41">
        <v>2014</v>
      </c>
      <c r="I131" s="40">
        <v>0</v>
      </c>
      <c r="J131" s="40">
        <v>0</v>
      </c>
      <c r="K131" s="40">
        <v>0</v>
      </c>
      <c r="L131" s="40">
        <v>0</v>
      </c>
      <c r="M131" s="42">
        <v>0.01</v>
      </c>
      <c r="N131" s="9"/>
      <c r="O131" s="11"/>
      <c r="P131" s="12"/>
      <c r="Q131" s="12"/>
      <c r="R131" s="12"/>
      <c r="S131" s="12"/>
      <c r="T131" s="12"/>
      <c r="U131" s="9"/>
      <c r="V131" s="41">
        <v>2014</v>
      </c>
      <c r="W131" s="40">
        <v>0</v>
      </c>
      <c r="X131" s="40">
        <v>1.75</v>
      </c>
      <c r="Y131" s="40">
        <v>0.56000000000000005</v>
      </c>
      <c r="Z131" s="40">
        <v>0</v>
      </c>
      <c r="AA131" s="42">
        <v>2.71</v>
      </c>
      <c r="AB131" s="9"/>
      <c r="AC131" s="11"/>
      <c r="AD131" s="12"/>
      <c r="AE131" s="12"/>
      <c r="AF131" s="12"/>
      <c r="AG131" s="12"/>
      <c r="AH131" s="12"/>
      <c r="AI131" s="9"/>
      <c r="AJ131" s="41">
        <v>2014</v>
      </c>
      <c r="AK131" s="40">
        <v>3.42</v>
      </c>
      <c r="AL131" s="40">
        <v>10.27</v>
      </c>
      <c r="AM131" s="40">
        <v>5.6</v>
      </c>
      <c r="AN131" s="40">
        <v>2.54</v>
      </c>
      <c r="AO131" s="42">
        <v>18.760000000000002</v>
      </c>
      <c r="AP131" s="6"/>
      <c r="AQ131" s="9"/>
      <c r="AR131" s="9"/>
      <c r="AS131" s="9"/>
      <c r="AT131" s="9"/>
      <c r="AU131" s="9"/>
      <c r="AV131" s="9"/>
    </row>
    <row r="132" spans="1:48" ht="16.5" customHeight="1" x14ac:dyDescent="0.25">
      <c r="A132" s="41">
        <v>2015</v>
      </c>
      <c r="B132" s="40">
        <v>7.71</v>
      </c>
      <c r="C132" s="40">
        <v>17.39</v>
      </c>
      <c r="D132" s="40">
        <v>13.56</v>
      </c>
      <c r="E132" s="40">
        <v>3.94</v>
      </c>
      <c r="F132" s="42">
        <v>19.48</v>
      </c>
      <c r="G132" s="9"/>
      <c r="H132" s="41">
        <v>2015</v>
      </c>
      <c r="I132" s="40">
        <v>0</v>
      </c>
      <c r="J132" s="40">
        <v>0</v>
      </c>
      <c r="K132" s="40">
        <v>0</v>
      </c>
      <c r="L132" s="40">
        <v>0</v>
      </c>
      <c r="M132" s="42">
        <v>0</v>
      </c>
      <c r="N132" s="9"/>
      <c r="O132" s="11"/>
      <c r="P132" s="12"/>
      <c r="Q132" s="12"/>
      <c r="R132" s="12"/>
      <c r="S132" s="12"/>
      <c r="T132" s="12"/>
      <c r="U132" s="9"/>
      <c r="V132" s="41">
        <v>2015</v>
      </c>
      <c r="W132" s="40">
        <v>0</v>
      </c>
      <c r="X132" s="40">
        <v>1.1200000000000001</v>
      </c>
      <c r="Y132" s="40">
        <v>0.37</v>
      </c>
      <c r="Z132" s="40">
        <v>0</v>
      </c>
      <c r="AA132" s="42">
        <v>1.92</v>
      </c>
      <c r="AB132" s="9"/>
      <c r="AC132" s="11"/>
      <c r="AD132" s="12"/>
      <c r="AE132" s="12"/>
      <c r="AF132" s="12"/>
      <c r="AG132" s="12"/>
      <c r="AH132" s="12"/>
      <c r="AI132" s="9"/>
      <c r="AJ132" s="41">
        <v>2015</v>
      </c>
      <c r="AK132" s="40">
        <v>3.29</v>
      </c>
      <c r="AL132" s="40">
        <v>10.119999999999999</v>
      </c>
      <c r="AM132" s="40">
        <v>5.71</v>
      </c>
      <c r="AN132" s="40">
        <v>2.33</v>
      </c>
      <c r="AO132" s="42">
        <v>19.52</v>
      </c>
      <c r="AP132" s="6"/>
      <c r="AQ132" s="9"/>
      <c r="AR132" s="9"/>
      <c r="AS132" s="9"/>
      <c r="AT132" s="9"/>
      <c r="AU132" s="9"/>
      <c r="AV132" s="9"/>
    </row>
    <row r="133" spans="1:48" ht="16.5" customHeight="1" x14ac:dyDescent="0.25">
      <c r="A133" s="41">
        <v>2016</v>
      </c>
      <c r="B133" s="40">
        <v>7.84</v>
      </c>
      <c r="C133" s="40">
        <v>17.329999999999998</v>
      </c>
      <c r="D133" s="40">
        <v>13.46</v>
      </c>
      <c r="E133" s="40">
        <v>4.8899999999999997</v>
      </c>
      <c r="F133" s="42">
        <v>19.46</v>
      </c>
      <c r="G133" s="9"/>
      <c r="H133" s="41">
        <v>2016</v>
      </c>
      <c r="I133" s="40">
        <v>0</v>
      </c>
      <c r="J133" s="40">
        <v>0</v>
      </c>
      <c r="K133" s="40">
        <v>0</v>
      </c>
      <c r="L133" s="40">
        <v>0</v>
      </c>
      <c r="M133" s="42">
        <v>0</v>
      </c>
      <c r="N133" s="9"/>
      <c r="O133" s="11"/>
      <c r="P133" s="12"/>
      <c r="Q133" s="12"/>
      <c r="R133" s="12"/>
      <c r="S133" s="12"/>
      <c r="T133" s="12"/>
      <c r="U133" s="9"/>
      <c r="V133" s="41">
        <v>2016</v>
      </c>
      <c r="W133" s="40">
        <v>0</v>
      </c>
      <c r="X133" s="40">
        <v>0.92</v>
      </c>
      <c r="Y133" s="40">
        <v>0.63</v>
      </c>
      <c r="Z133" s="40">
        <v>0</v>
      </c>
      <c r="AA133" s="42">
        <v>2.0299999999999998</v>
      </c>
      <c r="AB133" s="9"/>
      <c r="AC133" s="11"/>
      <c r="AD133" s="12"/>
      <c r="AE133" s="12"/>
      <c r="AF133" s="12"/>
      <c r="AG133" s="12"/>
      <c r="AH133" s="12"/>
      <c r="AI133" s="9"/>
      <c r="AJ133" s="41">
        <v>2016</v>
      </c>
      <c r="AK133" s="40">
        <v>4.2699999999999996</v>
      </c>
      <c r="AL133" s="40">
        <v>11.31</v>
      </c>
      <c r="AM133" s="40">
        <v>6.52</v>
      </c>
      <c r="AN133" s="40">
        <v>3.16</v>
      </c>
      <c r="AO133" s="42">
        <v>18.96</v>
      </c>
      <c r="AP133" s="6"/>
      <c r="AQ133" s="9"/>
      <c r="AR133" s="9"/>
      <c r="AS133" s="9"/>
      <c r="AT133" s="9"/>
      <c r="AU133" s="9"/>
      <c r="AV133" s="9"/>
    </row>
    <row r="134" spans="1:48" ht="16.5" customHeight="1" x14ac:dyDescent="0.25">
      <c r="A134" s="41">
        <v>2017</v>
      </c>
      <c r="B134" s="40">
        <v>8.4700000000000006</v>
      </c>
      <c r="C134" s="40">
        <v>18.41</v>
      </c>
      <c r="D134" s="40">
        <v>14.02</v>
      </c>
      <c r="E134" s="40">
        <v>5.14</v>
      </c>
      <c r="F134" s="42">
        <v>20.05</v>
      </c>
      <c r="G134" s="9"/>
      <c r="H134" s="41">
        <v>2017</v>
      </c>
      <c r="I134" s="40">
        <v>0</v>
      </c>
      <c r="J134" s="40">
        <v>0</v>
      </c>
      <c r="K134" s="40">
        <v>0</v>
      </c>
      <c r="L134" s="40">
        <v>0</v>
      </c>
      <c r="M134" s="42">
        <v>0.01</v>
      </c>
      <c r="N134" s="9"/>
      <c r="O134" s="11"/>
      <c r="P134" s="12"/>
      <c r="Q134" s="12"/>
      <c r="R134" s="12"/>
      <c r="S134" s="12"/>
      <c r="T134" s="12"/>
      <c r="U134" s="9"/>
      <c r="V134" s="41">
        <v>2017</v>
      </c>
      <c r="W134" s="40">
        <v>0</v>
      </c>
      <c r="X134" s="40">
        <v>0.57999999999999996</v>
      </c>
      <c r="Y134" s="40">
        <v>0.44</v>
      </c>
      <c r="Z134" s="40">
        <v>0</v>
      </c>
      <c r="AA134" s="42">
        <v>1.1399999999999999</v>
      </c>
      <c r="AB134" s="9"/>
      <c r="AC134" s="11"/>
      <c r="AD134" s="12"/>
      <c r="AE134" s="12"/>
      <c r="AF134" s="12"/>
      <c r="AG134" s="12"/>
      <c r="AH134" s="12"/>
      <c r="AI134" s="9"/>
      <c r="AJ134" s="41">
        <v>2017</v>
      </c>
      <c r="AK134" s="40">
        <v>4.53</v>
      </c>
      <c r="AL134" s="40">
        <v>12.11</v>
      </c>
      <c r="AM134" s="40">
        <v>7.03</v>
      </c>
      <c r="AN134" s="40">
        <v>3.01</v>
      </c>
      <c r="AO134" s="42">
        <v>19.86</v>
      </c>
      <c r="AP134" s="6"/>
      <c r="AQ134" s="9"/>
      <c r="AR134" s="9"/>
      <c r="AS134" s="9"/>
      <c r="AT134" s="9"/>
      <c r="AU134" s="9"/>
      <c r="AV134" s="9"/>
    </row>
    <row r="135" spans="1:48" ht="16.5" customHeight="1" x14ac:dyDescent="0.25">
      <c r="A135" s="41">
        <v>2018</v>
      </c>
      <c r="B135" s="40">
        <v>7.62</v>
      </c>
      <c r="C135" s="40">
        <v>17.43</v>
      </c>
      <c r="D135" s="40">
        <v>13.5</v>
      </c>
      <c r="E135" s="40">
        <v>4.26</v>
      </c>
      <c r="F135" s="42">
        <v>19.920000000000002</v>
      </c>
      <c r="G135" s="9"/>
      <c r="H135" s="41">
        <v>2018</v>
      </c>
      <c r="I135" s="40">
        <v>0</v>
      </c>
      <c r="J135" s="40">
        <v>0</v>
      </c>
      <c r="K135" s="40">
        <v>7.0000000000000007E-2</v>
      </c>
      <c r="L135" s="40">
        <v>0</v>
      </c>
      <c r="M135" s="42">
        <v>0</v>
      </c>
      <c r="N135" s="9"/>
      <c r="O135" s="11"/>
      <c r="P135" s="12"/>
      <c r="Q135" s="12"/>
      <c r="R135" s="12"/>
      <c r="S135" s="12"/>
      <c r="T135" s="12"/>
      <c r="U135" s="9"/>
      <c r="V135" s="41">
        <v>2018</v>
      </c>
      <c r="W135" s="40">
        <v>0</v>
      </c>
      <c r="X135" s="40">
        <v>1.58</v>
      </c>
      <c r="Y135" s="40">
        <v>1.42</v>
      </c>
      <c r="Z135" s="40">
        <v>0</v>
      </c>
      <c r="AA135" s="42">
        <v>2.56</v>
      </c>
      <c r="AB135" s="9"/>
      <c r="AC135" s="11"/>
      <c r="AD135" s="12"/>
      <c r="AE135" s="12"/>
      <c r="AF135" s="12"/>
      <c r="AG135" s="12"/>
      <c r="AH135" s="12"/>
      <c r="AI135" s="9"/>
      <c r="AJ135" s="41">
        <v>2018</v>
      </c>
      <c r="AK135" s="40">
        <v>3.75</v>
      </c>
      <c r="AL135" s="40">
        <v>12.35</v>
      </c>
      <c r="AM135" s="40">
        <v>6.65</v>
      </c>
      <c r="AN135" s="40">
        <v>2.57</v>
      </c>
      <c r="AO135" s="42">
        <v>22.22</v>
      </c>
      <c r="AP135" s="6"/>
      <c r="AQ135" s="9"/>
      <c r="AR135" s="9"/>
      <c r="AS135" s="9"/>
      <c r="AT135" s="9"/>
      <c r="AU135" s="9"/>
      <c r="AV135" s="9"/>
    </row>
    <row r="136" spans="1:48" ht="16.5" customHeight="1" x14ac:dyDescent="0.25">
      <c r="A136" s="41">
        <v>2019</v>
      </c>
      <c r="B136" s="40">
        <v>7.75</v>
      </c>
      <c r="C136" s="40">
        <v>17.420000000000002</v>
      </c>
      <c r="D136" s="40">
        <v>13.22</v>
      </c>
      <c r="E136" s="40">
        <v>4.28</v>
      </c>
      <c r="F136" s="42">
        <v>20.190000000000001</v>
      </c>
      <c r="G136" s="9"/>
      <c r="H136" s="41">
        <v>2019</v>
      </c>
      <c r="I136" s="40">
        <v>0</v>
      </c>
      <c r="J136" s="40">
        <v>0</v>
      </c>
      <c r="K136" s="40">
        <v>0.01</v>
      </c>
      <c r="L136" s="40">
        <v>0</v>
      </c>
      <c r="M136" s="42">
        <v>0</v>
      </c>
      <c r="N136" s="9"/>
      <c r="O136" s="11"/>
      <c r="P136" s="12"/>
      <c r="Q136" s="12"/>
      <c r="R136" s="12"/>
      <c r="S136" s="12"/>
      <c r="T136" s="12"/>
      <c r="U136" s="9"/>
      <c r="V136" s="41">
        <v>2019</v>
      </c>
      <c r="W136" s="40">
        <v>0</v>
      </c>
      <c r="X136" s="40">
        <v>1.54</v>
      </c>
      <c r="Y136" s="40">
        <v>0.52</v>
      </c>
      <c r="Z136" s="40">
        <v>0</v>
      </c>
      <c r="AA136" s="42">
        <v>2.58</v>
      </c>
      <c r="AB136" s="9"/>
      <c r="AC136" s="11"/>
      <c r="AD136" s="12"/>
      <c r="AE136" s="12"/>
      <c r="AF136" s="12"/>
      <c r="AG136" s="12"/>
      <c r="AH136" s="12"/>
      <c r="AI136" s="9"/>
      <c r="AJ136" s="41">
        <v>2019</v>
      </c>
      <c r="AK136" s="40">
        <v>4.1500000000000004</v>
      </c>
      <c r="AL136" s="40">
        <v>11.86</v>
      </c>
      <c r="AM136" s="40">
        <v>7.05</v>
      </c>
      <c r="AN136" s="40">
        <v>2.82</v>
      </c>
      <c r="AO136" s="42">
        <v>20.64</v>
      </c>
      <c r="AP136" s="6"/>
      <c r="AQ136" s="9"/>
      <c r="AR136" s="9"/>
      <c r="AS136" s="9"/>
      <c r="AT136" s="9"/>
      <c r="AU136" s="9"/>
      <c r="AV136" s="9"/>
    </row>
    <row r="137" spans="1:48" ht="16.5" customHeight="1" x14ac:dyDescent="0.25">
      <c r="A137" s="41">
        <v>2020</v>
      </c>
      <c r="B137" s="40">
        <v>8.0399999999999991</v>
      </c>
      <c r="C137" s="40">
        <v>17.5</v>
      </c>
      <c r="D137" s="40">
        <v>13.95</v>
      </c>
      <c r="E137" s="40">
        <v>4.37</v>
      </c>
      <c r="F137" s="42">
        <v>19.23</v>
      </c>
      <c r="G137" s="9"/>
      <c r="H137" s="41">
        <v>2020</v>
      </c>
      <c r="I137" s="40">
        <v>0</v>
      </c>
      <c r="J137" s="40">
        <v>0</v>
      </c>
      <c r="K137" s="40">
        <v>0</v>
      </c>
      <c r="L137" s="40">
        <v>0</v>
      </c>
      <c r="M137" s="42">
        <v>0</v>
      </c>
      <c r="N137" s="9"/>
      <c r="O137" s="11"/>
      <c r="P137" s="12"/>
      <c r="Q137" s="12"/>
      <c r="R137" s="12"/>
      <c r="S137" s="12"/>
      <c r="T137" s="12"/>
      <c r="U137" s="9"/>
      <c r="V137" s="41">
        <v>2020</v>
      </c>
      <c r="W137" s="40">
        <v>0</v>
      </c>
      <c r="X137" s="40">
        <v>0.57999999999999996</v>
      </c>
      <c r="Y137" s="40">
        <v>1.05</v>
      </c>
      <c r="Z137" s="40">
        <v>0</v>
      </c>
      <c r="AA137" s="42">
        <v>1.51</v>
      </c>
      <c r="AB137" s="9"/>
      <c r="AC137" s="11"/>
      <c r="AD137" s="12"/>
      <c r="AE137" s="12"/>
      <c r="AF137" s="12"/>
      <c r="AG137" s="12"/>
      <c r="AH137" s="12"/>
      <c r="AI137" s="9"/>
      <c r="AJ137" s="41">
        <v>2020</v>
      </c>
      <c r="AK137" s="40">
        <v>4.76</v>
      </c>
      <c r="AL137" s="40">
        <v>10.77</v>
      </c>
      <c r="AM137" s="40">
        <v>7.05</v>
      </c>
      <c r="AN137" s="40">
        <v>3.39</v>
      </c>
      <c r="AO137" s="42">
        <v>18.64</v>
      </c>
      <c r="AP137" s="6"/>
      <c r="AQ137" s="9"/>
      <c r="AR137" s="9"/>
      <c r="AS137" s="9"/>
      <c r="AT137" s="9"/>
      <c r="AU137" s="9"/>
      <c r="AV137" s="9"/>
    </row>
    <row r="138" spans="1:48" ht="16.5" customHeight="1" x14ac:dyDescent="0.25">
      <c r="A138" s="41">
        <v>2021</v>
      </c>
      <c r="B138" s="40">
        <v>8.32</v>
      </c>
      <c r="C138" s="40">
        <v>18.260000000000002</v>
      </c>
      <c r="D138" s="40">
        <v>14.23</v>
      </c>
      <c r="E138" s="40">
        <v>5.49</v>
      </c>
      <c r="F138" s="42">
        <v>19.489999999999998</v>
      </c>
      <c r="G138" s="9"/>
      <c r="H138" s="41">
        <v>2021</v>
      </c>
      <c r="I138" s="40">
        <v>0</v>
      </c>
      <c r="J138" s="40">
        <v>0</v>
      </c>
      <c r="K138" s="40">
        <v>0.03</v>
      </c>
      <c r="L138" s="40">
        <v>0</v>
      </c>
      <c r="M138" s="42">
        <v>0.01</v>
      </c>
      <c r="N138" s="9"/>
      <c r="O138" s="9"/>
      <c r="P138" s="9"/>
      <c r="Q138" s="9"/>
      <c r="R138" s="9"/>
      <c r="S138" s="9"/>
      <c r="T138" s="9"/>
      <c r="U138" s="9"/>
      <c r="V138" s="41">
        <v>2021</v>
      </c>
      <c r="W138" s="40">
        <v>0</v>
      </c>
      <c r="X138" s="40">
        <v>1.1399999999999999</v>
      </c>
      <c r="Y138" s="40">
        <v>0.5</v>
      </c>
      <c r="Z138" s="40">
        <v>0</v>
      </c>
      <c r="AA138" s="42">
        <v>2.2200000000000002</v>
      </c>
      <c r="AB138" s="9"/>
      <c r="AC138" s="9"/>
      <c r="AD138" s="9"/>
      <c r="AE138" s="9"/>
      <c r="AF138" s="9"/>
      <c r="AG138" s="9"/>
      <c r="AH138" s="9"/>
      <c r="AI138" s="9"/>
      <c r="AJ138" s="41">
        <v>2021</v>
      </c>
      <c r="AK138" s="40">
        <v>3.83</v>
      </c>
      <c r="AL138" s="40">
        <v>11.04</v>
      </c>
      <c r="AM138" s="40">
        <v>6.12</v>
      </c>
      <c r="AN138" s="40">
        <v>2.59</v>
      </c>
      <c r="AO138" s="42">
        <v>19.440000000000001</v>
      </c>
      <c r="AP138" s="9"/>
      <c r="AQ138" s="9"/>
      <c r="AR138" s="9"/>
      <c r="AS138" s="9"/>
      <c r="AT138" s="9"/>
      <c r="AU138" s="9"/>
      <c r="AV138" s="9"/>
    </row>
    <row r="139" spans="1:48" ht="16.5" customHeight="1" x14ac:dyDescent="0.25">
      <c r="A139" s="40">
        <v>2022</v>
      </c>
      <c r="B139" s="40">
        <v>8.11</v>
      </c>
      <c r="C139" s="40">
        <v>17.79</v>
      </c>
      <c r="D139" s="40">
        <v>13.97</v>
      </c>
      <c r="E139" s="40">
        <v>4.82</v>
      </c>
      <c r="F139" s="42">
        <v>19.48</v>
      </c>
      <c r="G139" s="9"/>
      <c r="H139" s="41">
        <v>2022</v>
      </c>
      <c r="I139" s="40">
        <v>0</v>
      </c>
      <c r="J139" s="40">
        <v>0</v>
      </c>
      <c r="K139" s="40">
        <v>0.01</v>
      </c>
      <c r="L139" s="40">
        <v>0</v>
      </c>
      <c r="M139" s="42">
        <v>0</v>
      </c>
      <c r="N139" s="9"/>
      <c r="O139" s="9"/>
      <c r="P139" s="9"/>
      <c r="Q139" s="9"/>
      <c r="R139" s="9"/>
      <c r="S139" s="9"/>
      <c r="T139" s="9"/>
      <c r="U139" s="9"/>
      <c r="V139" s="40">
        <v>2022</v>
      </c>
      <c r="W139" s="40">
        <v>0</v>
      </c>
      <c r="X139" s="40">
        <v>1.18</v>
      </c>
      <c r="Y139" s="40">
        <v>0.59</v>
      </c>
      <c r="Z139" s="40">
        <v>0</v>
      </c>
      <c r="AA139" s="42">
        <v>2.52</v>
      </c>
      <c r="AB139" s="9"/>
      <c r="AC139" s="9"/>
      <c r="AD139" s="9"/>
      <c r="AE139" s="9"/>
      <c r="AF139" s="9"/>
      <c r="AG139" s="9"/>
      <c r="AH139" s="9"/>
      <c r="AI139" s="9"/>
      <c r="AJ139" s="40">
        <v>2022</v>
      </c>
      <c r="AK139" s="40">
        <v>2.75</v>
      </c>
      <c r="AL139" s="40">
        <v>10.130000000000001</v>
      </c>
      <c r="AM139" s="40">
        <v>5.68</v>
      </c>
      <c r="AN139" s="40">
        <v>1.69</v>
      </c>
      <c r="AO139" s="42">
        <v>19.559999999999999</v>
      </c>
      <c r="AP139" s="9"/>
      <c r="AQ139" s="9"/>
      <c r="AR139" s="9"/>
      <c r="AS139" s="9"/>
      <c r="AT139" s="9"/>
      <c r="AU139" s="9"/>
      <c r="AV139" s="9"/>
    </row>
    <row r="140" spans="1:48" ht="16.5" customHeight="1" x14ac:dyDescent="0.25">
      <c r="A140" s="52">
        <v>2023</v>
      </c>
      <c r="B140" s="40">
        <v>7.58</v>
      </c>
      <c r="C140" s="40">
        <v>17.25</v>
      </c>
      <c r="D140" s="40">
        <v>13.43</v>
      </c>
      <c r="E140" s="40">
        <v>3.93</v>
      </c>
      <c r="F140" s="42">
        <v>19.100000000000001</v>
      </c>
      <c r="G140" s="9"/>
      <c r="H140" s="55">
        <v>2023</v>
      </c>
      <c r="I140" s="52">
        <v>0</v>
      </c>
      <c r="J140" s="52">
        <v>0</v>
      </c>
      <c r="K140" s="52">
        <v>0.01</v>
      </c>
      <c r="L140" s="52">
        <v>0</v>
      </c>
      <c r="M140" s="57">
        <v>0</v>
      </c>
      <c r="N140" s="9"/>
      <c r="O140" s="9"/>
      <c r="P140" s="9"/>
      <c r="Q140" s="9"/>
      <c r="R140" s="9"/>
      <c r="S140" s="9"/>
      <c r="T140" s="9"/>
      <c r="U140" s="9"/>
      <c r="V140" s="55">
        <v>2023</v>
      </c>
      <c r="W140" s="52">
        <v>0</v>
      </c>
      <c r="X140" s="52">
        <v>1.2</v>
      </c>
      <c r="Y140" s="52">
        <v>0.56000000000000005</v>
      </c>
      <c r="Z140" s="52">
        <v>0</v>
      </c>
      <c r="AA140" s="57">
        <v>2.63</v>
      </c>
      <c r="AB140" s="9"/>
      <c r="AC140" s="9"/>
      <c r="AD140" s="9"/>
      <c r="AE140" s="9"/>
      <c r="AF140" s="9"/>
      <c r="AG140" s="9"/>
      <c r="AH140" s="9"/>
      <c r="AI140" s="9"/>
      <c r="AJ140" s="55">
        <v>2023</v>
      </c>
      <c r="AK140" s="53">
        <v>3.97</v>
      </c>
      <c r="AL140" s="40">
        <v>10.74</v>
      </c>
      <c r="AM140" s="40">
        <v>6.23</v>
      </c>
      <c r="AN140" s="40">
        <v>2.89</v>
      </c>
      <c r="AO140" s="42">
        <v>19.190000000000001</v>
      </c>
      <c r="AP140" s="9"/>
      <c r="AQ140" s="9"/>
      <c r="AR140" s="9"/>
      <c r="AS140" s="9"/>
      <c r="AT140" s="9"/>
      <c r="AU140" s="9"/>
      <c r="AV140" s="9"/>
    </row>
    <row r="141" spans="1:48"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row>
    <row r="142" spans="1:48" ht="16.5" thickBot="1"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row>
    <row r="143" spans="1:48" ht="16.5" thickBot="1"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row>
    <row r="144" spans="1:48" ht="16.5" thickBot="1"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row>
    <row r="145" spans="1:48" ht="16.5" thickBot="1"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row>
    <row r="146" spans="1:48" ht="16.5" thickBot="1"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row>
    <row r="147" spans="1:48" ht="16.5" thickBot="1"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row>
    <row r="148" spans="1:48" ht="16.5" thickBot="1"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row>
    <row r="149" spans="1:48" ht="16.5" thickBot="1"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row>
    <row r="150" spans="1:48" ht="16.5" thickBot="1"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row>
    <row r="151" spans="1:48" ht="16.5" thickBot="1"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row>
    <row r="152" spans="1:48" ht="16.5" thickBot="1"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row>
    <row r="153" spans="1:48" ht="16.5" thickBot="1"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row>
    <row r="154" spans="1:48" ht="16.5" thickBot="1"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row>
    <row r="155" spans="1:48" ht="16.5" thickBot="1"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row>
    <row r="156" spans="1:48" ht="16.5" thickBot="1" x14ac:dyDescent="0.3">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row>
    <row r="157" spans="1:48" ht="16.5" thickBot="1" x14ac:dyDescent="0.3">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row>
    <row r="158" spans="1:48" ht="16.5" thickBot="1" x14ac:dyDescent="0.3">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row>
    <row r="159" spans="1:48" ht="16.5" thickBot="1" x14ac:dyDescent="0.3">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row>
    <row r="160" spans="1:48" ht="16.5" thickBot="1" x14ac:dyDescent="0.3">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row>
    <row r="161" spans="1:48" ht="16.5" thickBot="1" x14ac:dyDescent="0.3">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row>
    <row r="162" spans="1:48" ht="16.5" thickBot="1" x14ac:dyDescent="0.3">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row>
    <row r="163" spans="1:48" ht="16.5" thickBot="1" x14ac:dyDescent="0.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row>
    <row r="164" spans="1:48" ht="16.5" thickBot="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row>
    <row r="165" spans="1:48" ht="16.5" thickBot="1" x14ac:dyDescent="0.3">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row>
    <row r="166" spans="1:48" ht="16.5" thickBot="1" x14ac:dyDescent="0.3">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row>
    <row r="167" spans="1:48" ht="16.5" thickBot="1" x14ac:dyDescent="0.3">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row>
    <row r="168" spans="1:48" ht="16.5" thickBot="1" x14ac:dyDescent="0.3">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row>
    <row r="169" spans="1:48" ht="16.5" thickBot="1" x14ac:dyDescent="0.3">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row>
    <row r="170" spans="1:48" ht="16.5" thickBot="1" x14ac:dyDescent="0.3">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row>
    <row r="171" spans="1:48" ht="16.5" thickBot="1" x14ac:dyDescent="0.3">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row>
    <row r="172" spans="1:48" ht="16.5" thickBot="1" x14ac:dyDescent="0.3">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row>
    <row r="173" spans="1:48" ht="16.5" thickBot="1" x14ac:dyDescent="0.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row>
    <row r="174" spans="1:48" ht="16.5" thickBot="1" x14ac:dyDescent="0.3">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row>
    <row r="175" spans="1:48" ht="16.5" thickBot="1" x14ac:dyDescent="0.3">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row>
    <row r="176" spans="1:48" ht="16.5" thickBot="1" x14ac:dyDescent="0.3">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row>
    <row r="177" spans="1:48" ht="16.5" thickBot="1" x14ac:dyDescent="0.3">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row>
    <row r="178" spans="1:48" ht="16.5" thickBot="1" x14ac:dyDescent="0.3">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row>
    <row r="179" spans="1:48" ht="16.5" thickBot="1" x14ac:dyDescent="0.3">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row>
    <row r="180" spans="1:48" ht="16.5" thickBot="1" x14ac:dyDescent="0.3">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row>
    <row r="181" spans="1:48" ht="16.5" thickBot="1" x14ac:dyDescent="0.3">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row>
    <row r="182" spans="1:48" ht="16.5" thickBot="1" x14ac:dyDescent="0.3">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row>
    <row r="183" spans="1:48" ht="16.5" thickBot="1" x14ac:dyDescent="0.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row>
    <row r="184" spans="1:48" ht="16.5" thickBot="1" x14ac:dyDescent="0.3">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row>
    <row r="185" spans="1:48" ht="16.5" thickBot="1" x14ac:dyDescent="0.3">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row>
    <row r="186" spans="1:48" ht="16.5" thickBot="1" x14ac:dyDescent="0.3">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row>
    <row r="187" spans="1:48" ht="16.5" thickBot="1" x14ac:dyDescent="0.3">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row>
    <row r="188" spans="1:48" ht="16.5" thickBot="1" x14ac:dyDescent="0.3">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row>
    <row r="189" spans="1:48" ht="16.5" thickBot="1" x14ac:dyDescent="0.3">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row>
    <row r="190" spans="1:48" ht="16.5" thickBot="1" x14ac:dyDescent="0.3">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row>
    <row r="191" spans="1:48" ht="16.5" thickBot="1" x14ac:dyDescent="0.3">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row>
    <row r="192" spans="1:48" ht="16.5" thickBot="1" x14ac:dyDescent="0.3">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row>
    <row r="193" spans="1:48" ht="16.5" thickBot="1" x14ac:dyDescent="0.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row>
    <row r="194" spans="1:48" ht="16.5" thickBot="1" x14ac:dyDescent="0.3">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row>
    <row r="195" spans="1:48" ht="16.5" thickBot="1" x14ac:dyDescent="0.3">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row>
    <row r="196" spans="1:48" ht="16.5" thickBot="1" x14ac:dyDescent="0.3">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row>
    <row r="197" spans="1:48" ht="16.5" thickBot="1"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row>
    <row r="198" spans="1:48" ht="16.5" thickBot="1"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row>
    <row r="199" spans="1:48" ht="16.5" thickBot="1"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row>
    <row r="200" spans="1:48" ht="16.5" thickBot="1"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row>
    <row r="201" spans="1:48" ht="16.5" thickBot="1"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row>
    <row r="202" spans="1:48" ht="16.5" thickBot="1"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row>
    <row r="203" spans="1:48" ht="16.5" thickBot="1"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row>
    <row r="204" spans="1:48" ht="16.5" thickBot="1"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row>
    <row r="205" spans="1:48" ht="16.5" thickBot="1"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row>
    <row r="206" spans="1:48" ht="16.5" thickBot="1"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row>
    <row r="207" spans="1:48" ht="16.5" thickBot="1"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row>
    <row r="208" spans="1:48" ht="16.5" thickBot="1"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row>
    <row r="209" spans="1:48" ht="16.5" thickBot="1"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row>
    <row r="210" spans="1:48" ht="16.5" thickBot="1"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row>
    <row r="211" spans="1:48" ht="16.5" thickBot="1"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row>
    <row r="212" spans="1:48" ht="16.5" thickBot="1"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row>
    <row r="213" spans="1:48" ht="16.5" thickBot="1"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row>
    <row r="214" spans="1:48" ht="16.5" thickBot="1"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row>
    <row r="215" spans="1:48" ht="16.5" thickBot="1"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row>
    <row r="216" spans="1:48" ht="16.5" thickBot="1"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row>
    <row r="217" spans="1:48" ht="16.5" thickBot="1"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row>
    <row r="218" spans="1:48" ht="16.5" thickBot="1"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row>
    <row r="219" spans="1:48" ht="16.5" thickBot="1"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row>
    <row r="220" spans="1:48" ht="16.5" thickBot="1"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row>
    <row r="221" spans="1:48" ht="16.5" thickBot="1"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row>
    <row r="222" spans="1:48" ht="16.5" thickBot="1"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row>
    <row r="223" spans="1:48" ht="16.5" thickBot="1"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row>
    <row r="224" spans="1:48" ht="16.5" thickBot="1"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row>
    <row r="225" spans="1:48" ht="16.5" thickBot="1"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row>
    <row r="226" spans="1:48" ht="16.5" thickBot="1"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row>
    <row r="227" spans="1:48" ht="16.5" thickBot="1"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row>
    <row r="228" spans="1:48" ht="16.5" thickBot="1"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row>
    <row r="229" spans="1:48" ht="16.5" thickBot="1"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row>
    <row r="230" spans="1:48" ht="16.5" thickBot="1"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row>
    <row r="231" spans="1:48" ht="16.5" thickBot="1"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row>
    <row r="232" spans="1:48" ht="16.5" thickBot="1"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row>
    <row r="233" spans="1:48" ht="16.5" thickBot="1"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row>
    <row r="234" spans="1:48" ht="16.5" thickBot="1"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row>
    <row r="235" spans="1:48" ht="16.5" thickBot="1"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row>
    <row r="236" spans="1:48" ht="16.5" thickBot="1"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row>
    <row r="237" spans="1:48" ht="16.5" thickBot="1"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row>
    <row r="238" spans="1:48" ht="16.5" thickBot="1"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row>
    <row r="239" spans="1:48" ht="16.5" thickBot="1"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row>
    <row r="240" spans="1:48" ht="16.5" thickBot="1"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row>
    <row r="241" spans="1:48" ht="16.5" thickBot="1"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row>
    <row r="242" spans="1:48" ht="16.5" thickBot="1"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row>
    <row r="243" spans="1:48" ht="16.5" thickBot="1"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row>
    <row r="244" spans="1:48" ht="16.5" thickBot="1"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row>
    <row r="245" spans="1:48" ht="16.5" thickBot="1"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row>
    <row r="246" spans="1:48" ht="16.5" thickBot="1"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row>
    <row r="247" spans="1:48" ht="16.5" thickBot="1"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row>
    <row r="248" spans="1:48" ht="16.5" thickBot="1"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row>
    <row r="249" spans="1:48" ht="16.5" thickBot="1"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row>
    <row r="250" spans="1:48" ht="16.5" thickBot="1"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row>
    <row r="251" spans="1:48" ht="16.5" thickBot="1"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row>
    <row r="252" spans="1:48" ht="16.5" thickBot="1"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row>
    <row r="253" spans="1:48" ht="16.5" thickBot="1"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row>
    <row r="254" spans="1:48" ht="16.5" thickBot="1"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row>
    <row r="255" spans="1:48" ht="16.5" thickBot="1"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row>
    <row r="256" spans="1:48" ht="16.5" thickBot="1"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row>
    <row r="257" spans="1:48" ht="16.5" thickBot="1"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row>
    <row r="258" spans="1:48" ht="16.5" thickBot="1"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row>
    <row r="259" spans="1:48" ht="16.5" thickBot="1"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row>
    <row r="260" spans="1:48" ht="16.5" thickBot="1"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row>
    <row r="261" spans="1:48" ht="16.5" thickBot="1"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row>
    <row r="262" spans="1:48" ht="16.5" thickBot="1"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row>
    <row r="263" spans="1:48" ht="16.5" thickBot="1"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row>
    <row r="264" spans="1:48" ht="16.5" thickBot="1"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row>
    <row r="265" spans="1:48" ht="16.5" thickBot="1"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row>
    <row r="266" spans="1:48" ht="16.5" thickBot="1"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row>
    <row r="267" spans="1:48" ht="16.5" thickBot="1"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row>
    <row r="268" spans="1:48" ht="16.5" thickBot="1"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row>
    <row r="269" spans="1:48" ht="16.5" thickBot="1" x14ac:dyDescent="0.3">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row>
    <row r="270" spans="1:48" ht="16.5" thickBot="1" x14ac:dyDescent="0.3">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row>
    <row r="271" spans="1:48" ht="16.5" thickBot="1" x14ac:dyDescent="0.3">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row>
    <row r="272" spans="1:48" ht="16.5" thickBot="1" x14ac:dyDescent="0.3">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row>
    <row r="273" spans="1:48" ht="16.5" thickBot="1" x14ac:dyDescent="0.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row>
    <row r="274" spans="1:48" ht="16.5" thickBot="1" x14ac:dyDescent="0.3">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row>
    <row r="275" spans="1:48" ht="16.5" thickBot="1" x14ac:dyDescent="0.3">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row>
    <row r="276" spans="1:48" ht="16.5" thickBot="1" x14ac:dyDescent="0.3">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row>
    <row r="277" spans="1:48" ht="16.5" thickBot="1" x14ac:dyDescent="0.3">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row>
    <row r="278" spans="1:48" ht="16.5" thickBot="1" x14ac:dyDescent="0.3">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row>
    <row r="279" spans="1:48" ht="16.5" thickBot="1" x14ac:dyDescent="0.3">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row>
    <row r="280" spans="1:48" ht="16.5" thickBot="1" x14ac:dyDescent="0.3">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row>
    <row r="281" spans="1:48" ht="16.5" thickBot="1" x14ac:dyDescent="0.3">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row>
    <row r="282" spans="1:48" ht="16.5" thickBot="1" x14ac:dyDescent="0.3">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row>
    <row r="283" spans="1:48" ht="16.5" thickBot="1" x14ac:dyDescent="0.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row>
    <row r="284" spans="1:48" ht="16.5" thickBot="1" x14ac:dyDescent="0.3">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row>
    <row r="285" spans="1:48" ht="16.5" thickBot="1" x14ac:dyDescent="0.3">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row>
    <row r="286" spans="1:48" ht="16.5" thickBot="1" x14ac:dyDescent="0.3">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row>
    <row r="287" spans="1:48" ht="16.5" thickBot="1" x14ac:dyDescent="0.3">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row>
    <row r="288" spans="1:48" ht="16.5" thickBot="1" x14ac:dyDescent="0.3">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row>
    <row r="289" spans="1:48" ht="16.5" thickBot="1" x14ac:dyDescent="0.3">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row>
    <row r="290" spans="1:48" ht="16.5" thickBot="1" x14ac:dyDescent="0.3">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row>
    <row r="291" spans="1:48" ht="16.5" thickBot="1"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row>
    <row r="292" spans="1:48" ht="16.5" thickBot="1"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row>
    <row r="293" spans="1:48" ht="16.5" thickBot="1"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row>
    <row r="294" spans="1:48" ht="16.5" thickBot="1"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row>
    <row r="295" spans="1:48" ht="16.5" thickBot="1"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row>
    <row r="296" spans="1:48" ht="16.5" thickBot="1"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row>
    <row r="297" spans="1:48" ht="16.5" thickBot="1"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row>
    <row r="298" spans="1:48" ht="16.5" thickBot="1"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row>
    <row r="299" spans="1:48" ht="16.5" thickBot="1"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row>
    <row r="300" spans="1:48" ht="16.5" thickBot="1"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row>
    <row r="301" spans="1:48" ht="16.5" thickBot="1" x14ac:dyDescent="0.3">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row>
    <row r="302" spans="1:48" ht="16.5" thickBot="1" x14ac:dyDescent="0.3">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row>
    <row r="303" spans="1:48" ht="16.5" thickBot="1" x14ac:dyDescent="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row>
    <row r="304" spans="1:48" ht="16.5" thickBot="1" x14ac:dyDescent="0.3">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row>
    <row r="305" spans="1:48" ht="16.5" thickBot="1" x14ac:dyDescent="0.3">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row>
    <row r="306" spans="1:48" ht="16.5" thickBot="1" x14ac:dyDescent="0.3">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row>
    <row r="307" spans="1:48" ht="16.5" thickBot="1" x14ac:dyDescent="0.3">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row>
    <row r="308" spans="1:48" ht="16.5" thickBot="1" x14ac:dyDescent="0.3">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row>
    <row r="309" spans="1:48" ht="16.5" thickBot="1" x14ac:dyDescent="0.3">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row>
    <row r="310" spans="1:48" ht="16.5" thickBot="1" x14ac:dyDescent="0.3">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row>
    <row r="311" spans="1:48" ht="16.5" thickBot="1" x14ac:dyDescent="0.3">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row>
    <row r="312" spans="1:48" ht="16.5" thickBot="1" x14ac:dyDescent="0.3">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row>
    <row r="313" spans="1:48" ht="16.5" thickBot="1" x14ac:dyDescent="0.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row>
    <row r="314" spans="1:48" ht="16.5" thickBot="1" x14ac:dyDescent="0.3">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row>
    <row r="315" spans="1:48" ht="16.5" thickBot="1" x14ac:dyDescent="0.3">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row>
    <row r="316" spans="1:48" ht="16.5" thickBot="1" x14ac:dyDescent="0.3">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row>
    <row r="317" spans="1:48" ht="16.5" thickBot="1" x14ac:dyDescent="0.3">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row>
    <row r="318" spans="1:48" ht="16.5" thickBot="1" x14ac:dyDescent="0.3">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row>
    <row r="319" spans="1:48" ht="16.5" thickBot="1" x14ac:dyDescent="0.3">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row>
    <row r="320" spans="1:48" ht="16.5" thickBot="1" x14ac:dyDescent="0.3">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row>
    <row r="321" spans="1:48" ht="16.5" thickBot="1" x14ac:dyDescent="0.3">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row>
    <row r="322" spans="1:48" ht="16.5" thickBot="1" x14ac:dyDescent="0.3">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row>
    <row r="323" spans="1:48" ht="16.5" thickBot="1" x14ac:dyDescent="0.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row>
    <row r="324" spans="1:48" ht="16.5" thickBot="1" x14ac:dyDescent="0.3">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row>
    <row r="325" spans="1:48" ht="16.5" thickBot="1" x14ac:dyDescent="0.3">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row>
    <row r="326" spans="1:48" ht="16.5" thickBot="1" x14ac:dyDescent="0.3">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row>
    <row r="327" spans="1:48" ht="16.5" thickBot="1" x14ac:dyDescent="0.3">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row>
    <row r="328" spans="1:48" ht="16.5" thickBot="1" x14ac:dyDescent="0.3">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row>
    <row r="329" spans="1:48" ht="16.5" thickBot="1" x14ac:dyDescent="0.3">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row>
    <row r="330" spans="1:48" ht="16.5" thickBot="1" x14ac:dyDescent="0.3">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row>
    <row r="331" spans="1:48" ht="16.5" thickBot="1" x14ac:dyDescent="0.3">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row>
    <row r="332" spans="1:48" ht="16.5" thickBot="1" x14ac:dyDescent="0.3">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row>
    <row r="333" spans="1:48" ht="16.5" thickBot="1" x14ac:dyDescent="0.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row>
    <row r="334" spans="1:48" ht="16.5" thickBot="1" x14ac:dyDescent="0.3">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row>
    <row r="335" spans="1:48" ht="16.5" thickBot="1" x14ac:dyDescent="0.3">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row>
    <row r="336" spans="1:48" ht="16.5" thickBot="1" x14ac:dyDescent="0.3">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row>
    <row r="337" spans="1:48" ht="16.5" thickBot="1" x14ac:dyDescent="0.3">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row>
    <row r="338" spans="1:48" ht="16.5" thickBot="1" x14ac:dyDescent="0.3">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row>
    <row r="339" spans="1:48" ht="16.5" thickBot="1" x14ac:dyDescent="0.3">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row>
    <row r="340" spans="1:48" ht="16.5" thickBot="1" x14ac:dyDescent="0.3">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row>
    <row r="341" spans="1:48" ht="16.5" thickBot="1" x14ac:dyDescent="0.3">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row>
    <row r="342" spans="1:48" ht="16.5" thickBot="1" x14ac:dyDescent="0.3">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row>
    <row r="343" spans="1:48" ht="16.5" thickBot="1" x14ac:dyDescent="0.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row>
    <row r="344" spans="1:48" ht="16.5" thickBot="1" x14ac:dyDescent="0.3">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row>
    <row r="345" spans="1:48" ht="16.5" thickBot="1" x14ac:dyDescent="0.3">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row>
    <row r="346" spans="1:48" ht="16.5" thickBot="1" x14ac:dyDescent="0.3">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row>
    <row r="347" spans="1:48" ht="16.5" thickBot="1" x14ac:dyDescent="0.3">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row>
    <row r="348" spans="1:48" ht="16.5" thickBot="1" x14ac:dyDescent="0.3">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row>
    <row r="349" spans="1:48" ht="16.5" thickBot="1" x14ac:dyDescent="0.3">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row>
    <row r="350" spans="1:48" ht="16.5" thickBot="1" x14ac:dyDescent="0.3">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row>
    <row r="351" spans="1:48" ht="16.5" thickBot="1" x14ac:dyDescent="0.3">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row>
    <row r="352" spans="1:48" ht="16.5" thickBot="1" x14ac:dyDescent="0.3">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row>
    <row r="353" spans="1:48" ht="16.5" thickBot="1" x14ac:dyDescent="0.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row>
    <row r="354" spans="1:48" ht="16.5" thickBot="1" x14ac:dyDescent="0.3">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row>
    <row r="355" spans="1:48" ht="16.5" thickBot="1" x14ac:dyDescent="0.3">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row>
    <row r="356" spans="1:48" ht="16.5" thickBot="1" x14ac:dyDescent="0.3">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row>
    <row r="357" spans="1:48" ht="16.5" thickBot="1" x14ac:dyDescent="0.3">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row>
    <row r="358" spans="1:48" ht="16.5" thickBot="1" x14ac:dyDescent="0.3">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row>
    <row r="359" spans="1:48" ht="16.5" thickBot="1" x14ac:dyDescent="0.3">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row>
    <row r="360" spans="1:48" ht="16.5" thickBot="1" x14ac:dyDescent="0.3">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row>
    <row r="361" spans="1:48" ht="16.5" thickBot="1" x14ac:dyDescent="0.3">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row>
    <row r="362" spans="1:48" ht="16.5" thickBot="1" x14ac:dyDescent="0.3">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row>
    <row r="363" spans="1:48" ht="16.5" thickBot="1" x14ac:dyDescent="0.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row>
    <row r="364" spans="1:48" ht="16.5" thickBot="1" x14ac:dyDescent="0.3">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row>
    <row r="365" spans="1:48" ht="16.5" thickBot="1" x14ac:dyDescent="0.3">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row>
    <row r="366" spans="1:48" ht="16.5" thickBot="1" x14ac:dyDescent="0.3">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row>
    <row r="367" spans="1:48" ht="16.5" thickBot="1" x14ac:dyDescent="0.3">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row>
    <row r="368" spans="1:48" ht="16.5" thickBot="1" x14ac:dyDescent="0.3">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row>
    <row r="369" spans="1:48" ht="16.5" thickBot="1" x14ac:dyDescent="0.3">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row>
    <row r="370" spans="1:48" ht="16.5" thickBot="1" x14ac:dyDescent="0.3">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row>
    <row r="371" spans="1:48" ht="16.5" thickBot="1" x14ac:dyDescent="0.3">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row>
    <row r="372" spans="1:48" ht="16.5" thickBot="1" x14ac:dyDescent="0.3">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row>
    <row r="373" spans="1:48" ht="16.5" thickBot="1" x14ac:dyDescent="0.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row>
    <row r="374" spans="1:48" ht="16.5" thickBot="1" x14ac:dyDescent="0.3">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row>
    <row r="375" spans="1:48" ht="16.5" thickBot="1" x14ac:dyDescent="0.3">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row>
    <row r="376" spans="1:48" ht="16.5" thickBot="1" x14ac:dyDescent="0.3">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row>
    <row r="377" spans="1:48" ht="16.5" thickBot="1" x14ac:dyDescent="0.3">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row>
    <row r="378" spans="1:48" ht="16.5" thickBot="1" x14ac:dyDescent="0.3">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row>
    <row r="379" spans="1:48" ht="16.5" thickBot="1" x14ac:dyDescent="0.3">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row>
    <row r="380" spans="1:48" ht="16.5" thickBot="1" x14ac:dyDescent="0.3">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row>
    <row r="381" spans="1:48" ht="16.5" thickBot="1" x14ac:dyDescent="0.3">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row>
    <row r="382" spans="1:48" ht="16.5" thickBot="1" x14ac:dyDescent="0.3">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row>
    <row r="383" spans="1:48" ht="16.5" thickBot="1" x14ac:dyDescent="0.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row>
    <row r="384" spans="1:48" ht="16.5" thickBot="1" x14ac:dyDescent="0.3">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row>
    <row r="385" spans="1:48" ht="16.5" thickBot="1" x14ac:dyDescent="0.3">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row>
    <row r="386" spans="1:48" ht="16.5" thickBot="1" x14ac:dyDescent="0.3">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row>
    <row r="387" spans="1:48" ht="16.5" thickBot="1" x14ac:dyDescent="0.3">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row>
    <row r="388" spans="1:48" ht="16.5" thickBot="1" x14ac:dyDescent="0.3">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row>
    <row r="389" spans="1:48" ht="16.5" thickBot="1" x14ac:dyDescent="0.3">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row>
    <row r="390" spans="1:48" ht="16.5" thickBot="1" x14ac:dyDescent="0.3">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row>
    <row r="391" spans="1:48" ht="16.5" thickBot="1" x14ac:dyDescent="0.3">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row>
    <row r="392" spans="1:48" ht="16.5" thickBot="1" x14ac:dyDescent="0.3">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row>
    <row r="393" spans="1:48" ht="16.5" thickBot="1" x14ac:dyDescent="0.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row>
    <row r="394" spans="1:48" ht="16.5" thickBot="1" x14ac:dyDescent="0.3">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row>
    <row r="395" spans="1:48" ht="16.5" thickBot="1" x14ac:dyDescent="0.3">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row>
    <row r="396" spans="1:48" ht="16.5" thickBot="1" x14ac:dyDescent="0.3">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row>
    <row r="397" spans="1:48" ht="16.5" thickBot="1" x14ac:dyDescent="0.3">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row>
    <row r="398" spans="1:48" ht="16.5" thickBot="1" x14ac:dyDescent="0.3">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row>
    <row r="399" spans="1:48" ht="16.5" thickBot="1" x14ac:dyDescent="0.3">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row>
    <row r="400" spans="1:48" ht="16.5" thickBot="1" x14ac:dyDescent="0.3">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row>
    <row r="401" spans="1:48" ht="16.5" thickBot="1" x14ac:dyDescent="0.3">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row>
    <row r="402" spans="1:48" ht="16.5" thickBot="1" x14ac:dyDescent="0.3">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row>
    <row r="403" spans="1:48" ht="16.5" thickBot="1" x14ac:dyDescent="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row>
    <row r="404" spans="1:48" ht="16.5" thickBot="1" x14ac:dyDescent="0.3">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row>
    <row r="405" spans="1:48" ht="16.5" thickBot="1" x14ac:dyDescent="0.3">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row>
    <row r="406" spans="1:48" ht="16.5" thickBot="1" x14ac:dyDescent="0.3">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row>
    <row r="407" spans="1:48" ht="16.5" thickBot="1" x14ac:dyDescent="0.3">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row>
    <row r="408" spans="1:48" ht="16.5" thickBot="1" x14ac:dyDescent="0.3">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row>
    <row r="409" spans="1:48" ht="16.5" thickBot="1" x14ac:dyDescent="0.3">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row>
    <row r="410" spans="1:48" ht="16.5" thickBot="1" x14ac:dyDescent="0.3">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row>
    <row r="411" spans="1:48" ht="16.5" thickBot="1" x14ac:dyDescent="0.3">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row>
    <row r="412" spans="1:48" ht="16.5" thickBot="1" x14ac:dyDescent="0.3">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row>
    <row r="413" spans="1:48" ht="16.5" thickBot="1" x14ac:dyDescent="0.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row>
    <row r="414" spans="1:48" ht="16.5" thickBot="1" x14ac:dyDescent="0.3">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row>
    <row r="415" spans="1:48" ht="16.5" thickBot="1" x14ac:dyDescent="0.3">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row>
    <row r="416" spans="1:48" ht="16.5" thickBot="1" x14ac:dyDescent="0.3">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row>
    <row r="417" spans="1:48" ht="16.5" thickBot="1" x14ac:dyDescent="0.3">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row>
    <row r="418" spans="1:48" ht="16.5" thickBot="1" x14ac:dyDescent="0.3">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row>
    <row r="419" spans="1:48" ht="16.5" thickBot="1" x14ac:dyDescent="0.3">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row>
    <row r="420" spans="1:48" ht="16.5" thickBot="1" x14ac:dyDescent="0.3">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row>
    <row r="421" spans="1:48" ht="16.5" thickBot="1" x14ac:dyDescent="0.3">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row>
    <row r="422" spans="1:48" ht="16.5" thickBot="1" x14ac:dyDescent="0.3">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row>
    <row r="423" spans="1:48" ht="16.5" thickBot="1" x14ac:dyDescent="0.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row>
    <row r="424" spans="1:48" ht="16.5" thickBot="1" x14ac:dyDescent="0.3">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row>
    <row r="425" spans="1:48" ht="16.5" thickBot="1" x14ac:dyDescent="0.3">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row>
    <row r="426" spans="1:48" ht="16.5" thickBot="1" x14ac:dyDescent="0.3">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row>
    <row r="427" spans="1:48" ht="16.5" thickBot="1" x14ac:dyDescent="0.3">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row>
    <row r="428" spans="1:48" ht="16.5" thickBot="1" x14ac:dyDescent="0.3">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row>
    <row r="429" spans="1:48" ht="16.5" thickBot="1" x14ac:dyDescent="0.3">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row>
    <row r="430" spans="1:48" ht="16.5" thickBot="1" x14ac:dyDescent="0.3">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row>
    <row r="431" spans="1:48" ht="16.5" thickBot="1" x14ac:dyDescent="0.3">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row>
    <row r="432" spans="1:48" ht="16.5" thickBot="1" x14ac:dyDescent="0.3">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row>
    <row r="433" spans="1:48" ht="16.5" thickBot="1" x14ac:dyDescent="0.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row>
    <row r="434" spans="1:48" ht="16.5" thickBot="1" x14ac:dyDescent="0.3">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row>
    <row r="435" spans="1:48" ht="16.5" thickBot="1" x14ac:dyDescent="0.3">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row>
    <row r="436" spans="1:48" ht="16.5" thickBot="1" x14ac:dyDescent="0.3">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row>
    <row r="437" spans="1:48" ht="16.5" thickBot="1" x14ac:dyDescent="0.3">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row>
    <row r="438" spans="1:48" ht="16.5" thickBot="1" x14ac:dyDescent="0.3">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row>
    <row r="439" spans="1:48" ht="16.5" thickBot="1" x14ac:dyDescent="0.3">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row>
    <row r="440" spans="1:48" ht="16.5" thickBot="1" x14ac:dyDescent="0.3">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row>
    <row r="441" spans="1:48" ht="16.5" thickBot="1" x14ac:dyDescent="0.3">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row>
    <row r="442" spans="1:48" ht="16.5" thickBot="1" x14ac:dyDescent="0.3">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row>
    <row r="443" spans="1:48" ht="16.5" thickBot="1" x14ac:dyDescent="0.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row>
    <row r="444" spans="1:48" ht="16.5" thickBot="1" x14ac:dyDescent="0.3">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row>
    <row r="445" spans="1:48" ht="16.5" thickBot="1" x14ac:dyDescent="0.3">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row>
    <row r="446" spans="1:48" ht="16.5" thickBot="1" x14ac:dyDescent="0.3">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row>
    <row r="447" spans="1:48" ht="16.5" thickBot="1" x14ac:dyDescent="0.3">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row>
    <row r="448" spans="1:48" ht="16.5" thickBot="1" x14ac:dyDescent="0.3">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row>
    <row r="449" spans="1:48" ht="16.5" thickBot="1" x14ac:dyDescent="0.3">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row>
    <row r="450" spans="1:48" ht="16.5" thickBot="1" x14ac:dyDescent="0.3">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row>
    <row r="451" spans="1:48" ht="16.5" thickBot="1" x14ac:dyDescent="0.3">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row>
    <row r="452" spans="1:48" ht="16.5" thickBot="1" x14ac:dyDescent="0.3">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row>
    <row r="453" spans="1:48" ht="16.5" thickBot="1" x14ac:dyDescent="0.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row>
    <row r="454" spans="1:48" ht="16.5" thickBot="1" x14ac:dyDescent="0.3">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row>
    <row r="455" spans="1:48" ht="16.5" thickBot="1" x14ac:dyDescent="0.3">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row>
    <row r="456" spans="1:48" ht="16.5" thickBot="1" x14ac:dyDescent="0.3">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row>
    <row r="457" spans="1:48" ht="16.5" thickBot="1" x14ac:dyDescent="0.3">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row>
    <row r="458" spans="1:48" ht="16.5" thickBot="1" x14ac:dyDescent="0.3">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row>
    <row r="459" spans="1:48" ht="16.5" thickBot="1" x14ac:dyDescent="0.3">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row>
    <row r="460" spans="1:48" ht="16.5" thickBot="1" x14ac:dyDescent="0.3">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row>
    <row r="461" spans="1:48" ht="16.5" thickBot="1" x14ac:dyDescent="0.3">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row>
    <row r="462" spans="1:48" ht="16.5" thickBot="1" x14ac:dyDescent="0.3">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row>
    <row r="463" spans="1:48" ht="16.5" thickBot="1" x14ac:dyDescent="0.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row>
    <row r="464" spans="1:48" ht="16.5" thickBot="1" x14ac:dyDescent="0.3">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row>
    <row r="465" spans="1:48" ht="16.5" thickBot="1" x14ac:dyDescent="0.3">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row>
    <row r="466" spans="1:48" ht="16.5" thickBot="1" x14ac:dyDescent="0.3">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row>
    <row r="467" spans="1:48" ht="16.5" thickBot="1" x14ac:dyDescent="0.3">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row>
    <row r="468" spans="1:48" ht="16.5" thickBot="1" x14ac:dyDescent="0.3">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row>
    <row r="469" spans="1:48" ht="16.5" thickBot="1" x14ac:dyDescent="0.3">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row>
    <row r="470" spans="1:48" ht="16.5" thickBot="1" x14ac:dyDescent="0.3">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row>
    <row r="471" spans="1:48" ht="16.5" thickBot="1" x14ac:dyDescent="0.3">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row>
    <row r="472" spans="1:48" ht="16.5" thickBot="1" x14ac:dyDescent="0.3">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row>
    <row r="473" spans="1:48" ht="16.5" thickBot="1" x14ac:dyDescent="0.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row>
    <row r="474" spans="1:48" ht="16.5" thickBot="1" x14ac:dyDescent="0.3">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row>
    <row r="475" spans="1:48" ht="16.5" thickBot="1" x14ac:dyDescent="0.3">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row>
    <row r="476" spans="1:48" ht="16.5" thickBot="1" x14ac:dyDescent="0.3">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row>
    <row r="477" spans="1:48" ht="16.5" thickBot="1" x14ac:dyDescent="0.3">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row>
    <row r="478" spans="1:48" ht="16.5" thickBot="1" x14ac:dyDescent="0.3">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row>
    <row r="479" spans="1:48" ht="16.5" thickBot="1" x14ac:dyDescent="0.3">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row>
    <row r="480" spans="1:48" ht="16.5" thickBot="1" x14ac:dyDescent="0.3">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row>
    <row r="481" spans="1:48" ht="16.5" thickBot="1" x14ac:dyDescent="0.3">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row>
    <row r="482" spans="1:48" ht="16.5" thickBot="1" x14ac:dyDescent="0.3">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row>
    <row r="483" spans="1:48" ht="16.5" thickBot="1" x14ac:dyDescent="0.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row>
    <row r="484" spans="1:48" ht="16.5" thickBot="1" x14ac:dyDescent="0.3">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row>
    <row r="485" spans="1:48" ht="16.5" thickBot="1" x14ac:dyDescent="0.3">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row>
    <row r="486" spans="1:48" ht="16.5" thickBot="1" x14ac:dyDescent="0.3">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row>
    <row r="487" spans="1:48" ht="16.5" thickBot="1" x14ac:dyDescent="0.3">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row>
    <row r="488" spans="1:48" ht="16.5" thickBot="1" x14ac:dyDescent="0.3">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row>
    <row r="489" spans="1:48" ht="16.5" thickBot="1" x14ac:dyDescent="0.3">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row>
    <row r="490" spans="1:48" ht="16.5" thickBot="1" x14ac:dyDescent="0.3">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row>
    <row r="491" spans="1:48" ht="16.5" thickBot="1" x14ac:dyDescent="0.3">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row>
    <row r="492" spans="1:48" ht="16.5" thickBot="1" x14ac:dyDescent="0.3">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row>
    <row r="493" spans="1:48" ht="16.5" thickBot="1" x14ac:dyDescent="0.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row>
    <row r="494" spans="1:48" ht="16.5" thickBot="1" x14ac:dyDescent="0.3">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row>
    <row r="495" spans="1:48" ht="16.5" thickBot="1" x14ac:dyDescent="0.3">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row>
    <row r="496" spans="1:48" ht="16.5" thickBot="1" x14ac:dyDescent="0.3">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row>
    <row r="497" spans="1:48" ht="16.5" thickBot="1" x14ac:dyDescent="0.3">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row>
    <row r="498" spans="1:48" ht="16.5" thickBot="1" x14ac:dyDescent="0.3">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row>
    <row r="499" spans="1:48" ht="16.5" thickBot="1" x14ac:dyDescent="0.3">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row>
    <row r="500" spans="1:48" ht="16.5" thickBot="1" x14ac:dyDescent="0.3">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row>
    <row r="501" spans="1:48" ht="16.5" thickBot="1" x14ac:dyDescent="0.3">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row>
    <row r="502" spans="1:48" ht="16.5" thickBot="1" x14ac:dyDescent="0.3">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row>
    <row r="503" spans="1:48" ht="16.5" thickBot="1" x14ac:dyDescent="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row>
    <row r="504" spans="1:48" ht="16.5" thickBot="1" x14ac:dyDescent="0.3">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row>
    <row r="505" spans="1:48" ht="16.5" thickBot="1" x14ac:dyDescent="0.3">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row>
    <row r="506" spans="1:48" ht="16.5" thickBot="1" x14ac:dyDescent="0.3">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row>
    <row r="507" spans="1:48" ht="16.5" thickBot="1" x14ac:dyDescent="0.3">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row>
    <row r="508" spans="1:48" ht="16.5" thickBot="1" x14ac:dyDescent="0.3">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row>
    <row r="509" spans="1:48" ht="16.5" thickBot="1" x14ac:dyDescent="0.3">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row>
    <row r="510" spans="1:48" ht="16.5" thickBot="1" x14ac:dyDescent="0.3">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row>
    <row r="511" spans="1:48" ht="16.5" thickBot="1" x14ac:dyDescent="0.3">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row>
    <row r="512" spans="1:48" ht="16.5" thickBot="1" x14ac:dyDescent="0.3">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row>
    <row r="513" spans="1:48" ht="16.5" thickBot="1" x14ac:dyDescent="0.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row>
    <row r="514" spans="1:48" ht="16.5" thickBot="1" x14ac:dyDescent="0.3">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row>
    <row r="515" spans="1:48" ht="16.5" thickBot="1" x14ac:dyDescent="0.3">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row>
    <row r="516" spans="1:48" ht="16.5" thickBot="1" x14ac:dyDescent="0.3">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row>
    <row r="517" spans="1:48" ht="16.5" thickBot="1" x14ac:dyDescent="0.3">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row>
    <row r="518" spans="1:48" ht="16.5" thickBot="1" x14ac:dyDescent="0.3">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row>
    <row r="519" spans="1:48" ht="16.5" thickBot="1" x14ac:dyDescent="0.3">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row>
    <row r="520" spans="1:48" ht="16.5" thickBot="1" x14ac:dyDescent="0.3">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row>
    <row r="521" spans="1:48" ht="16.5" thickBot="1" x14ac:dyDescent="0.3">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row>
    <row r="522" spans="1:48" ht="16.5" thickBot="1" x14ac:dyDescent="0.3">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row>
    <row r="523" spans="1:48" ht="16.5" thickBot="1" x14ac:dyDescent="0.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row>
    <row r="524" spans="1:48" ht="16.5" thickBot="1" x14ac:dyDescent="0.3">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row>
    <row r="525" spans="1:48" ht="16.5" thickBot="1" x14ac:dyDescent="0.3">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row>
    <row r="526" spans="1:48" ht="16.5" thickBot="1" x14ac:dyDescent="0.3">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row>
    <row r="527" spans="1:48" ht="16.5" thickBot="1" x14ac:dyDescent="0.3">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row>
    <row r="528" spans="1:48" ht="16.5" thickBot="1" x14ac:dyDescent="0.3">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row>
    <row r="529" spans="1:48" ht="16.5" thickBot="1" x14ac:dyDescent="0.3">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row>
    <row r="530" spans="1:48" ht="16.5" thickBot="1" x14ac:dyDescent="0.3">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row>
    <row r="531" spans="1:48" ht="16.5" thickBot="1" x14ac:dyDescent="0.3">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row>
    <row r="532" spans="1:48" ht="16.5" thickBot="1" x14ac:dyDescent="0.3">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row>
    <row r="533" spans="1:48" ht="16.5" thickBot="1" x14ac:dyDescent="0.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row>
    <row r="534" spans="1:48" ht="16.5" thickBot="1" x14ac:dyDescent="0.3">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row>
    <row r="535" spans="1:48" ht="16.5" thickBot="1" x14ac:dyDescent="0.3">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row>
    <row r="536" spans="1:48" ht="16.5" thickBot="1" x14ac:dyDescent="0.3">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row>
    <row r="537" spans="1:48" ht="16.5" thickBot="1" x14ac:dyDescent="0.3">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row>
    <row r="538" spans="1:48" ht="16.5" thickBot="1" x14ac:dyDescent="0.3">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row>
    <row r="539" spans="1:48" ht="16.5" thickBot="1" x14ac:dyDescent="0.3">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row>
    <row r="540" spans="1:48" ht="16.5" thickBot="1" x14ac:dyDescent="0.3">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row>
    <row r="541" spans="1:48" ht="16.5" thickBot="1" x14ac:dyDescent="0.3">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row>
    <row r="542" spans="1:48" ht="16.5" thickBot="1" x14ac:dyDescent="0.3">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row>
    <row r="543" spans="1:48" ht="16.5" thickBot="1" x14ac:dyDescent="0.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row>
    <row r="544" spans="1:48" ht="16.5" thickBot="1" x14ac:dyDescent="0.3">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row>
    <row r="545" spans="1:48" ht="16.5" thickBot="1" x14ac:dyDescent="0.3">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row>
    <row r="546" spans="1:48" ht="16.5" thickBot="1" x14ac:dyDescent="0.3">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row>
    <row r="547" spans="1:48" ht="16.5" thickBot="1" x14ac:dyDescent="0.3">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row>
    <row r="548" spans="1:48" ht="16.5" thickBot="1" x14ac:dyDescent="0.3">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row>
    <row r="549" spans="1:48" ht="16.5" thickBot="1" x14ac:dyDescent="0.3">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row>
    <row r="550" spans="1:48" ht="16.5" thickBot="1" x14ac:dyDescent="0.3">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row>
    <row r="551" spans="1:48" ht="16.5" thickBot="1" x14ac:dyDescent="0.3">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row>
    <row r="552" spans="1:48" ht="16.5" thickBot="1" x14ac:dyDescent="0.3">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row>
    <row r="553" spans="1:48" ht="16.5" thickBot="1" x14ac:dyDescent="0.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row>
    <row r="554" spans="1:48" ht="16.5" thickBot="1" x14ac:dyDescent="0.3">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row>
    <row r="555" spans="1:48" ht="16.5" thickBot="1" x14ac:dyDescent="0.3">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row>
    <row r="556" spans="1:48" ht="16.5" thickBot="1" x14ac:dyDescent="0.3">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row>
    <row r="557" spans="1:48" ht="16.5" thickBot="1" x14ac:dyDescent="0.3">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row>
    <row r="558" spans="1:48" ht="16.5" thickBot="1" x14ac:dyDescent="0.3">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row>
    <row r="559" spans="1:48" ht="16.5" thickBot="1" x14ac:dyDescent="0.3">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row>
    <row r="560" spans="1:48" ht="16.5" thickBot="1" x14ac:dyDescent="0.3">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row>
    <row r="561" spans="1:48" ht="16.5" thickBot="1" x14ac:dyDescent="0.3">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row>
    <row r="562" spans="1:48" ht="16.5" thickBot="1" x14ac:dyDescent="0.3">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row>
    <row r="563" spans="1:48" ht="16.5" thickBot="1" x14ac:dyDescent="0.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row>
    <row r="564" spans="1:48" ht="16.5" thickBot="1" x14ac:dyDescent="0.3">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row>
    <row r="565" spans="1:48" ht="16.5" thickBot="1" x14ac:dyDescent="0.3">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row>
    <row r="566" spans="1:48" ht="16.5" thickBot="1" x14ac:dyDescent="0.3">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row>
    <row r="567" spans="1:48" ht="16.5" thickBot="1" x14ac:dyDescent="0.3">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row>
    <row r="568" spans="1:48" ht="16.5" thickBot="1" x14ac:dyDescent="0.3">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row>
    <row r="569" spans="1:48" ht="16.5" thickBot="1" x14ac:dyDescent="0.3">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row>
    <row r="570" spans="1:48" ht="16.5" thickBot="1" x14ac:dyDescent="0.3">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row>
    <row r="571" spans="1:48" ht="16.5" thickBot="1" x14ac:dyDescent="0.3">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row>
    <row r="572" spans="1:48" ht="16.5" thickBot="1" x14ac:dyDescent="0.3">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row>
    <row r="573" spans="1:48" ht="16.5" thickBot="1" x14ac:dyDescent="0.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row>
    <row r="574" spans="1:48" ht="16.5" thickBot="1" x14ac:dyDescent="0.3">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row>
    <row r="575" spans="1:48" ht="16.5" thickBot="1" x14ac:dyDescent="0.3">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row>
    <row r="576" spans="1:48" ht="16.5" thickBot="1" x14ac:dyDescent="0.3">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row>
    <row r="577" spans="1:48" ht="16.5" thickBot="1" x14ac:dyDescent="0.3">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row>
    <row r="578" spans="1:48" ht="16.5" thickBot="1" x14ac:dyDescent="0.3">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row>
    <row r="579" spans="1:48" ht="16.5" thickBot="1" x14ac:dyDescent="0.3">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row>
    <row r="580" spans="1:48" ht="16.5" thickBot="1" x14ac:dyDescent="0.3">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row>
    <row r="581" spans="1:48" ht="16.5" thickBot="1" x14ac:dyDescent="0.3">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row>
    <row r="582" spans="1:48" ht="16.5" thickBot="1" x14ac:dyDescent="0.3">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row>
    <row r="583" spans="1:48" ht="16.5" thickBot="1" x14ac:dyDescent="0.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row>
    <row r="584" spans="1:48" ht="16.5" thickBot="1" x14ac:dyDescent="0.3">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row>
    <row r="585" spans="1:48" ht="16.5" thickBot="1" x14ac:dyDescent="0.3">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row>
    <row r="586" spans="1:48" ht="16.5" thickBot="1" x14ac:dyDescent="0.3">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row>
    <row r="587" spans="1:48" ht="16.5" thickBot="1" x14ac:dyDescent="0.3">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row>
    <row r="588" spans="1:48" ht="16.5" thickBot="1" x14ac:dyDescent="0.3">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row>
    <row r="589" spans="1:48" ht="16.5" thickBot="1" x14ac:dyDescent="0.3">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row>
    <row r="590" spans="1:48" ht="16.5" thickBot="1" x14ac:dyDescent="0.3">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row>
    <row r="591" spans="1:48" ht="16.5" thickBot="1" x14ac:dyDescent="0.3">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row>
    <row r="592" spans="1:48" ht="16.5" thickBot="1" x14ac:dyDescent="0.3">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row>
    <row r="593" spans="1:48" ht="16.5" thickBot="1" x14ac:dyDescent="0.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row>
    <row r="594" spans="1:48" ht="16.5" thickBot="1" x14ac:dyDescent="0.3">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row>
    <row r="595" spans="1:48" ht="16.5" thickBot="1" x14ac:dyDescent="0.3">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row>
    <row r="596" spans="1:48" ht="16.5" thickBot="1" x14ac:dyDescent="0.3">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row>
    <row r="597" spans="1:48" ht="16.5" thickBot="1" x14ac:dyDescent="0.3">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row>
    <row r="598" spans="1:48" ht="16.5" thickBot="1" x14ac:dyDescent="0.3">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row>
    <row r="599" spans="1:48" ht="16.5" thickBot="1" x14ac:dyDescent="0.3">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row>
    <row r="600" spans="1:48" ht="16.5" thickBot="1" x14ac:dyDescent="0.3">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row>
    <row r="601" spans="1:48" ht="16.5" thickBot="1" x14ac:dyDescent="0.3">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row>
    <row r="602" spans="1:48" ht="16.5" thickBot="1" x14ac:dyDescent="0.3">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row>
    <row r="603" spans="1:48" ht="16.5" thickBot="1" x14ac:dyDescent="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row>
    <row r="604" spans="1:48" ht="16.5" thickBot="1" x14ac:dyDescent="0.3">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row>
    <row r="605" spans="1:48" ht="16.5" thickBot="1" x14ac:dyDescent="0.3">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row>
    <row r="606" spans="1:48" ht="16.5" thickBot="1" x14ac:dyDescent="0.3">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row>
    <row r="607" spans="1:48" ht="16.5" thickBot="1" x14ac:dyDescent="0.3">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row>
    <row r="608" spans="1:48" ht="16.5" thickBot="1" x14ac:dyDescent="0.3">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row>
    <row r="609" spans="1:48" ht="16.5" thickBot="1" x14ac:dyDescent="0.3">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row>
    <row r="610" spans="1:48" ht="16.5" thickBot="1" x14ac:dyDescent="0.3">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row>
    <row r="611" spans="1:48" ht="16.5" thickBot="1" x14ac:dyDescent="0.3">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row>
    <row r="612" spans="1:48" ht="16.5" thickBot="1" x14ac:dyDescent="0.3">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row>
    <row r="613" spans="1:48" ht="16.5" thickBot="1" x14ac:dyDescent="0.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row>
    <row r="614" spans="1:48" ht="16.5" thickBot="1" x14ac:dyDescent="0.3">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row>
    <row r="615" spans="1:48" ht="16.5" thickBot="1" x14ac:dyDescent="0.3">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row>
    <row r="616" spans="1:48" ht="16.5" thickBot="1" x14ac:dyDescent="0.3">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row>
    <row r="617" spans="1:48" ht="16.5" thickBot="1" x14ac:dyDescent="0.3">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row>
    <row r="618" spans="1:48" ht="16.5" thickBot="1" x14ac:dyDescent="0.3">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row>
    <row r="619" spans="1:48" ht="16.5" thickBot="1" x14ac:dyDescent="0.3">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row>
    <row r="620" spans="1:48" ht="16.5" thickBot="1" x14ac:dyDescent="0.3">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row>
    <row r="621" spans="1:48" ht="16.5" thickBot="1" x14ac:dyDescent="0.3">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row>
    <row r="622" spans="1:48" ht="16.5" thickBot="1" x14ac:dyDescent="0.3">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row>
    <row r="623" spans="1:48" ht="16.5" thickBot="1" x14ac:dyDescent="0.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row>
    <row r="624" spans="1:48" ht="16.5" thickBot="1" x14ac:dyDescent="0.3">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row>
    <row r="625" spans="1:48" ht="16.5" thickBot="1" x14ac:dyDescent="0.3">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row>
    <row r="626" spans="1:48" ht="16.5" thickBot="1" x14ac:dyDescent="0.3">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row>
    <row r="627" spans="1:48" ht="16.5" thickBot="1" x14ac:dyDescent="0.3">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row>
    <row r="628" spans="1:48" ht="16.5" thickBot="1" x14ac:dyDescent="0.3">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row>
    <row r="629" spans="1:48" ht="16.5" thickBot="1" x14ac:dyDescent="0.3">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row>
    <row r="630" spans="1:48" ht="16.5" thickBot="1" x14ac:dyDescent="0.3">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row>
    <row r="631" spans="1:48" ht="16.5" thickBot="1" x14ac:dyDescent="0.3">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row>
    <row r="632" spans="1:48" ht="16.5" thickBot="1" x14ac:dyDescent="0.3">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row>
    <row r="633" spans="1:48" ht="16.5" thickBot="1" x14ac:dyDescent="0.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row>
    <row r="634" spans="1:48" ht="16.5" thickBot="1" x14ac:dyDescent="0.3">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row>
    <row r="635" spans="1:48" ht="16.5" thickBot="1" x14ac:dyDescent="0.3">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row>
    <row r="636" spans="1:48" ht="16.5" thickBot="1" x14ac:dyDescent="0.3">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row>
    <row r="637" spans="1:48" ht="16.5" thickBot="1" x14ac:dyDescent="0.3">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row>
    <row r="638" spans="1:48" ht="16.5" thickBot="1" x14ac:dyDescent="0.3">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row>
    <row r="639" spans="1:48" ht="16.5" thickBot="1" x14ac:dyDescent="0.3">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row>
    <row r="640" spans="1:48" ht="16.5" thickBot="1" x14ac:dyDescent="0.3">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row>
    <row r="641" spans="1:48" ht="16.5" thickBot="1" x14ac:dyDescent="0.3">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row>
    <row r="642" spans="1:48" ht="16.5" thickBot="1" x14ac:dyDescent="0.3">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row>
    <row r="643" spans="1:48" ht="16.5" thickBot="1" x14ac:dyDescent="0.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row>
    <row r="644" spans="1:48" ht="16.5" thickBot="1" x14ac:dyDescent="0.3">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row>
    <row r="645" spans="1:48" ht="16.5" thickBot="1" x14ac:dyDescent="0.3">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row>
    <row r="646" spans="1:48" ht="16.5" thickBot="1" x14ac:dyDescent="0.3">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row>
    <row r="647" spans="1:48" ht="16.5" thickBot="1" x14ac:dyDescent="0.3">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row>
    <row r="648" spans="1:48" ht="16.5" thickBot="1" x14ac:dyDescent="0.3">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row>
    <row r="649" spans="1:48" ht="16.5" thickBot="1" x14ac:dyDescent="0.3">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row>
    <row r="650" spans="1:48" ht="16.5" thickBot="1" x14ac:dyDescent="0.3">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row>
    <row r="651" spans="1:48" ht="16.5" thickBot="1" x14ac:dyDescent="0.3">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row>
    <row r="652" spans="1:48" ht="16.5" thickBot="1" x14ac:dyDescent="0.3">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row>
    <row r="653" spans="1:48" ht="16.5" thickBot="1" x14ac:dyDescent="0.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row>
    <row r="654" spans="1:48" ht="16.5" thickBot="1" x14ac:dyDescent="0.3">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row>
    <row r="655" spans="1:48" ht="16.5" thickBot="1" x14ac:dyDescent="0.3">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row>
    <row r="656" spans="1:48" ht="16.5" thickBot="1" x14ac:dyDescent="0.3">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row>
    <row r="657" spans="1:48" ht="16.5" thickBot="1" x14ac:dyDescent="0.3">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row>
    <row r="658" spans="1:48" ht="16.5" thickBot="1" x14ac:dyDescent="0.3">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row>
    <row r="659" spans="1:48" ht="16.5" thickBot="1" x14ac:dyDescent="0.3">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row>
    <row r="660" spans="1:48" ht="16.5" thickBot="1" x14ac:dyDescent="0.3">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row>
    <row r="661" spans="1:48" ht="16.5" thickBot="1" x14ac:dyDescent="0.3">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row>
    <row r="662" spans="1:48" ht="16.5" thickBot="1" x14ac:dyDescent="0.3">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row>
    <row r="663" spans="1:48" ht="16.5" thickBot="1" x14ac:dyDescent="0.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row>
    <row r="664" spans="1:48" ht="16.5" thickBot="1" x14ac:dyDescent="0.3">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row>
    <row r="665" spans="1:48" ht="16.5" thickBot="1" x14ac:dyDescent="0.3">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row>
    <row r="666" spans="1:48" ht="16.5" thickBot="1" x14ac:dyDescent="0.3">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row>
    <row r="667" spans="1:48" ht="16.5" thickBot="1" x14ac:dyDescent="0.3">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row>
    <row r="668" spans="1:48" ht="16.5" thickBot="1" x14ac:dyDescent="0.3">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row>
    <row r="669" spans="1:48" ht="16.5" thickBot="1" x14ac:dyDescent="0.3">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row>
    <row r="670" spans="1:48" ht="16.5" thickBot="1" x14ac:dyDescent="0.3">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row>
    <row r="671" spans="1:48" ht="16.5" thickBot="1" x14ac:dyDescent="0.3">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row>
    <row r="672" spans="1:48" ht="16.5" thickBot="1" x14ac:dyDescent="0.3">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row>
    <row r="673" spans="1:48" ht="16.5" thickBot="1" x14ac:dyDescent="0.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row>
    <row r="674" spans="1:48" ht="16.5" thickBot="1" x14ac:dyDescent="0.3">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row>
    <row r="675" spans="1:48" ht="16.5" thickBot="1" x14ac:dyDescent="0.3">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row>
    <row r="676" spans="1:48" ht="16.5" thickBot="1" x14ac:dyDescent="0.3">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row>
    <row r="677" spans="1:48" ht="16.5" thickBot="1" x14ac:dyDescent="0.3">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row>
    <row r="678" spans="1:48" ht="16.5" thickBot="1" x14ac:dyDescent="0.3">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row>
    <row r="679" spans="1:48" ht="16.5" thickBot="1" x14ac:dyDescent="0.3">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row>
    <row r="680" spans="1:48" ht="16.5" thickBot="1" x14ac:dyDescent="0.3">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row>
    <row r="681" spans="1:48" ht="16.5" thickBot="1" x14ac:dyDescent="0.3">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row>
    <row r="682" spans="1:48" ht="16.5" thickBot="1" x14ac:dyDescent="0.3">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row>
    <row r="683" spans="1:48" ht="16.5" thickBot="1" x14ac:dyDescent="0.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row>
    <row r="684" spans="1:48" ht="16.5" thickBot="1" x14ac:dyDescent="0.3">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row>
    <row r="685" spans="1:48" ht="16.5" thickBot="1" x14ac:dyDescent="0.3">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row>
    <row r="686" spans="1:48" ht="16.5" thickBot="1" x14ac:dyDescent="0.3">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row>
    <row r="687" spans="1:48" ht="16.5" thickBot="1" x14ac:dyDescent="0.3">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row>
    <row r="688" spans="1:48" ht="16.5" thickBot="1" x14ac:dyDescent="0.3">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row>
    <row r="689" spans="1:48" ht="16.5" thickBot="1" x14ac:dyDescent="0.3">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row>
    <row r="690" spans="1:48" ht="16.5" thickBot="1" x14ac:dyDescent="0.3">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row>
    <row r="691" spans="1:48" ht="16.5" thickBot="1" x14ac:dyDescent="0.3">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row>
    <row r="692" spans="1:48" ht="16.5" thickBot="1" x14ac:dyDescent="0.3">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row>
    <row r="693" spans="1:48" ht="16.5" thickBot="1" x14ac:dyDescent="0.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row>
    <row r="694" spans="1:48" ht="16.5" thickBot="1" x14ac:dyDescent="0.3">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row>
    <row r="695" spans="1:48" ht="16.5" thickBot="1" x14ac:dyDescent="0.3">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row>
    <row r="696" spans="1:48" ht="16.5" thickBot="1" x14ac:dyDescent="0.3">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row>
    <row r="697" spans="1:48" ht="16.5" thickBot="1" x14ac:dyDescent="0.3">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row>
    <row r="698" spans="1:48" ht="16.5" thickBot="1" x14ac:dyDescent="0.3">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row>
    <row r="699" spans="1:48" ht="16.5" thickBot="1" x14ac:dyDescent="0.3">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row>
    <row r="700" spans="1:48" ht="16.5" thickBot="1" x14ac:dyDescent="0.3">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row>
    <row r="701" spans="1:48" ht="16.5" thickBot="1" x14ac:dyDescent="0.3">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row>
    <row r="702" spans="1:48" ht="16.5" thickBot="1" x14ac:dyDescent="0.3">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row>
    <row r="703" spans="1:48" ht="16.5" thickBot="1" x14ac:dyDescent="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row>
    <row r="704" spans="1:48" ht="16.5" thickBot="1" x14ac:dyDescent="0.3">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row>
    <row r="705" spans="1:48" ht="16.5" thickBot="1" x14ac:dyDescent="0.3">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row>
    <row r="706" spans="1:48" ht="16.5" thickBot="1" x14ac:dyDescent="0.3">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row>
    <row r="707" spans="1:48" ht="16.5" thickBot="1" x14ac:dyDescent="0.3">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row>
    <row r="708" spans="1:48" ht="16.5" thickBot="1" x14ac:dyDescent="0.3">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row>
    <row r="709" spans="1:48" ht="16.5" thickBot="1" x14ac:dyDescent="0.3">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row>
    <row r="710" spans="1:48" ht="16.5" thickBot="1" x14ac:dyDescent="0.3">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row>
    <row r="711" spans="1:48" ht="16.5" thickBot="1" x14ac:dyDescent="0.3">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row>
    <row r="712" spans="1:48" ht="16.5" thickBot="1" x14ac:dyDescent="0.3">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row>
    <row r="713" spans="1:48" ht="16.5" thickBot="1" x14ac:dyDescent="0.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row>
    <row r="714" spans="1:48" ht="16.5" thickBot="1" x14ac:dyDescent="0.3">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row>
    <row r="715" spans="1:48" ht="16.5" thickBot="1" x14ac:dyDescent="0.3">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row>
    <row r="716" spans="1:48" ht="16.5" thickBot="1" x14ac:dyDescent="0.3">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row>
    <row r="717" spans="1:48" ht="16.5" thickBot="1" x14ac:dyDescent="0.3">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row>
    <row r="718" spans="1:48" ht="16.5" thickBot="1" x14ac:dyDescent="0.3">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row>
    <row r="719" spans="1:48" ht="16.5" thickBot="1" x14ac:dyDescent="0.3">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row>
    <row r="720" spans="1:48" ht="16.5" thickBot="1" x14ac:dyDescent="0.3">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row>
    <row r="721" spans="1:48" ht="16.5" thickBot="1" x14ac:dyDescent="0.3">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row>
    <row r="722" spans="1:48" ht="16.5" thickBot="1" x14ac:dyDescent="0.3">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row>
    <row r="723" spans="1:48" ht="16.5" thickBot="1" x14ac:dyDescent="0.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row>
    <row r="724" spans="1:48" ht="16.5" thickBot="1" x14ac:dyDescent="0.3">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row>
    <row r="725" spans="1:48" ht="16.5" thickBot="1" x14ac:dyDescent="0.3">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row>
    <row r="726" spans="1:48" ht="16.5" thickBot="1" x14ac:dyDescent="0.3">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row>
    <row r="727" spans="1:48" ht="16.5" thickBot="1" x14ac:dyDescent="0.3">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row>
    <row r="728" spans="1:48" ht="16.5" thickBot="1" x14ac:dyDescent="0.3">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row>
    <row r="729" spans="1:48" ht="16.5" thickBot="1" x14ac:dyDescent="0.3">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row>
    <row r="730" spans="1:48" ht="16.5" thickBot="1" x14ac:dyDescent="0.3">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row>
    <row r="731" spans="1:48" ht="16.5" thickBot="1" x14ac:dyDescent="0.3">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row>
    <row r="732" spans="1:48" ht="16.5" thickBot="1" x14ac:dyDescent="0.3">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row>
    <row r="733" spans="1:48" ht="16.5" thickBot="1" x14ac:dyDescent="0.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row>
    <row r="734" spans="1:48" ht="16.5" thickBot="1" x14ac:dyDescent="0.3">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row>
    <row r="735" spans="1:48" ht="16.5" thickBot="1" x14ac:dyDescent="0.3">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row>
    <row r="736" spans="1:48" ht="16.5" thickBot="1" x14ac:dyDescent="0.3">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row>
    <row r="737" spans="1:48" ht="16.5" thickBot="1" x14ac:dyDescent="0.3">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row>
    <row r="738" spans="1:48" ht="16.5" thickBot="1" x14ac:dyDescent="0.3">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row>
    <row r="739" spans="1:48" ht="16.5" thickBot="1" x14ac:dyDescent="0.3">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row>
    <row r="740" spans="1:48" ht="16.5" thickBot="1" x14ac:dyDescent="0.3">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row>
    <row r="741" spans="1:48" ht="16.5" thickBot="1" x14ac:dyDescent="0.3">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row>
    <row r="742" spans="1:48" ht="16.5" thickBot="1" x14ac:dyDescent="0.3">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row>
    <row r="743" spans="1:48" ht="16.5" thickBot="1" x14ac:dyDescent="0.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row>
    <row r="744" spans="1:48" ht="16.5" thickBot="1" x14ac:dyDescent="0.3">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row>
    <row r="745" spans="1:48" ht="16.5" thickBot="1" x14ac:dyDescent="0.3">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row>
    <row r="746" spans="1:48" ht="16.5" thickBot="1" x14ac:dyDescent="0.3">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row>
    <row r="747" spans="1:48" ht="16.5" thickBot="1" x14ac:dyDescent="0.3">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row>
    <row r="748" spans="1:48" ht="16.5" thickBot="1" x14ac:dyDescent="0.3">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row>
    <row r="749" spans="1:48" ht="16.5" thickBot="1" x14ac:dyDescent="0.3">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row>
    <row r="750" spans="1:48" ht="16.5" thickBot="1" x14ac:dyDescent="0.3">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row>
    <row r="751" spans="1:48" ht="16.5" thickBot="1" x14ac:dyDescent="0.3">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row>
    <row r="752" spans="1:48" ht="16.5" thickBot="1" x14ac:dyDescent="0.3">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row>
    <row r="753" spans="1:48" ht="16.5" thickBot="1" x14ac:dyDescent="0.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row>
    <row r="754" spans="1:48" ht="16.5" thickBot="1" x14ac:dyDescent="0.3">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row>
    <row r="755" spans="1:48" ht="16.5" thickBot="1" x14ac:dyDescent="0.3">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row>
    <row r="756" spans="1:48" ht="16.5" thickBot="1" x14ac:dyDescent="0.3">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row>
    <row r="757" spans="1:48" ht="16.5" thickBot="1" x14ac:dyDescent="0.3">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row>
    <row r="758" spans="1:48" ht="16.5" thickBot="1" x14ac:dyDescent="0.3">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row>
    <row r="759" spans="1:48" ht="16.5" thickBot="1" x14ac:dyDescent="0.3">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row>
    <row r="760" spans="1:48" ht="16.5" thickBot="1" x14ac:dyDescent="0.3">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row>
    <row r="761" spans="1:48" ht="16.5" thickBot="1" x14ac:dyDescent="0.3">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row>
    <row r="762" spans="1:48" ht="16.5" thickBot="1" x14ac:dyDescent="0.3">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row>
    <row r="763" spans="1:48" ht="16.5" thickBot="1" x14ac:dyDescent="0.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row>
    <row r="764" spans="1:48" ht="16.5" thickBot="1" x14ac:dyDescent="0.3">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row>
    <row r="765" spans="1:48" ht="16.5" thickBot="1" x14ac:dyDescent="0.3">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row>
    <row r="766" spans="1:48" ht="16.5" thickBot="1" x14ac:dyDescent="0.3">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row>
    <row r="767" spans="1:48" ht="16.5" thickBot="1" x14ac:dyDescent="0.3">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row>
    <row r="768" spans="1:48" ht="16.5" thickBot="1" x14ac:dyDescent="0.3">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row>
    <row r="769" spans="1:48" ht="16.5" thickBot="1" x14ac:dyDescent="0.3">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row>
    <row r="770" spans="1:48" ht="16.5" thickBot="1" x14ac:dyDescent="0.3">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row>
    <row r="771" spans="1:48" ht="16.5" thickBot="1" x14ac:dyDescent="0.3">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row>
    <row r="772" spans="1:48" ht="16.5" thickBot="1" x14ac:dyDescent="0.3">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row>
    <row r="773" spans="1:48" ht="16.5" thickBot="1" x14ac:dyDescent="0.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row>
    <row r="774" spans="1:48" ht="16.5" thickBot="1" x14ac:dyDescent="0.3">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row>
    <row r="775" spans="1:48" ht="16.5" thickBot="1" x14ac:dyDescent="0.3">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row>
    <row r="776" spans="1:48" ht="16.5" thickBot="1" x14ac:dyDescent="0.3">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row>
    <row r="777" spans="1:48" ht="16.5" thickBot="1" x14ac:dyDescent="0.3">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row>
    <row r="778" spans="1:48" ht="16.5" thickBot="1" x14ac:dyDescent="0.3">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row>
    <row r="779" spans="1:48" ht="16.5" thickBot="1" x14ac:dyDescent="0.3">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row>
    <row r="780" spans="1:48" ht="16.5" thickBot="1" x14ac:dyDescent="0.3">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row>
    <row r="781" spans="1:48" ht="16.5" thickBot="1" x14ac:dyDescent="0.3">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row>
    <row r="782" spans="1:48" ht="16.5" thickBot="1" x14ac:dyDescent="0.3">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row>
    <row r="783" spans="1:48" ht="16.5" thickBot="1" x14ac:dyDescent="0.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row>
    <row r="784" spans="1:48" ht="16.5" thickBot="1" x14ac:dyDescent="0.3">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row>
    <row r="785" spans="1:48" ht="16.5" thickBot="1" x14ac:dyDescent="0.3">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row>
    <row r="786" spans="1:48" ht="16.5" thickBot="1" x14ac:dyDescent="0.3">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row>
    <row r="787" spans="1:48" ht="16.5" thickBot="1" x14ac:dyDescent="0.3">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row>
    <row r="788" spans="1:48" ht="16.5" thickBot="1" x14ac:dyDescent="0.3">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row>
    <row r="789" spans="1:48" ht="16.5" thickBot="1" x14ac:dyDescent="0.3">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row>
    <row r="790" spans="1:48" ht="16.5" thickBot="1" x14ac:dyDescent="0.3">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row>
    <row r="791" spans="1:48" ht="16.5" thickBot="1" x14ac:dyDescent="0.3">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row>
    <row r="792" spans="1:48" ht="16.5" thickBot="1" x14ac:dyDescent="0.3">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row>
    <row r="793" spans="1:48" ht="16.5" thickBot="1" x14ac:dyDescent="0.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row>
    <row r="794" spans="1:48" ht="16.5" thickBot="1" x14ac:dyDescent="0.3">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row>
    <row r="795" spans="1:48" ht="16.5" thickBot="1" x14ac:dyDescent="0.3">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row>
    <row r="796" spans="1:48" ht="16.5" thickBot="1" x14ac:dyDescent="0.3">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row>
    <row r="797" spans="1:48" ht="16.5" thickBot="1" x14ac:dyDescent="0.3">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row>
    <row r="798" spans="1:48" ht="16.5" thickBot="1" x14ac:dyDescent="0.3">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row>
    <row r="799" spans="1:48" ht="16.5" thickBot="1" x14ac:dyDescent="0.3">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row>
    <row r="800" spans="1:48" ht="16.5" thickBot="1" x14ac:dyDescent="0.3">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row>
    <row r="801" spans="1:48" ht="16.5" thickBot="1" x14ac:dyDescent="0.3">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row>
    <row r="802" spans="1:48" ht="16.5" thickBot="1" x14ac:dyDescent="0.3">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row>
    <row r="803" spans="1:48" ht="16.5" thickBot="1" x14ac:dyDescent="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row>
    <row r="804" spans="1:48" ht="16.5" thickBot="1" x14ac:dyDescent="0.3">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row>
    <row r="805" spans="1:48" ht="16.5" thickBot="1" x14ac:dyDescent="0.3">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row>
    <row r="806" spans="1:48" ht="16.5" thickBot="1" x14ac:dyDescent="0.3">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row>
    <row r="807" spans="1:48" ht="16.5" thickBot="1" x14ac:dyDescent="0.3">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row>
    <row r="808" spans="1:48" ht="16.5" thickBot="1" x14ac:dyDescent="0.3">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row>
    <row r="809" spans="1:48" ht="16.5" thickBot="1" x14ac:dyDescent="0.3">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row>
    <row r="810" spans="1:48" ht="16.5" thickBot="1" x14ac:dyDescent="0.3">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row>
    <row r="811" spans="1:48" ht="16.5" thickBot="1" x14ac:dyDescent="0.3">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row>
    <row r="812" spans="1:48" ht="16.5" thickBot="1" x14ac:dyDescent="0.3">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row>
    <row r="813" spans="1:48" ht="16.5" thickBot="1" x14ac:dyDescent="0.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row>
    <row r="814" spans="1:48" ht="16.5" thickBot="1" x14ac:dyDescent="0.3">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row>
    <row r="815" spans="1:48" ht="16.5" thickBot="1" x14ac:dyDescent="0.3">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row>
    <row r="816" spans="1:48" ht="16.5" thickBot="1" x14ac:dyDescent="0.3">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row>
    <row r="817" spans="1:48" ht="16.5" thickBot="1" x14ac:dyDescent="0.3">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row>
    <row r="818" spans="1:48" ht="16.5" thickBot="1" x14ac:dyDescent="0.3">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row>
    <row r="819" spans="1:48" ht="16.5" thickBot="1" x14ac:dyDescent="0.3">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row>
    <row r="820" spans="1:48" ht="16.5" thickBot="1" x14ac:dyDescent="0.3">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row>
    <row r="821" spans="1:48" ht="16.5" thickBot="1" x14ac:dyDescent="0.3">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row>
    <row r="822" spans="1:48" ht="16.5" thickBot="1" x14ac:dyDescent="0.3">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row>
    <row r="823" spans="1:48" ht="16.5" thickBot="1" x14ac:dyDescent="0.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row>
    <row r="824" spans="1:48" ht="16.5" thickBot="1" x14ac:dyDescent="0.3">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row>
    <row r="825" spans="1:48" ht="16.5" thickBot="1" x14ac:dyDescent="0.3">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row>
    <row r="826" spans="1:48" ht="16.5" thickBot="1" x14ac:dyDescent="0.3">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row>
    <row r="827" spans="1:48" ht="16.5" thickBot="1" x14ac:dyDescent="0.3">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row>
    <row r="828" spans="1:48" ht="16.5" thickBot="1" x14ac:dyDescent="0.3">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row>
    <row r="829" spans="1:48" ht="16.5" thickBot="1" x14ac:dyDescent="0.3">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row>
    <row r="830" spans="1:48" ht="16.5" thickBot="1" x14ac:dyDescent="0.3">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row>
    <row r="831" spans="1:48" ht="16.5" thickBot="1" x14ac:dyDescent="0.3">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row>
    <row r="832" spans="1:48" ht="16.5" thickBot="1" x14ac:dyDescent="0.3">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row>
    <row r="833" spans="1:48" ht="16.5" thickBot="1" x14ac:dyDescent="0.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row>
    <row r="834" spans="1:48" ht="16.5" thickBot="1" x14ac:dyDescent="0.3">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row>
    <row r="835" spans="1:48" ht="16.5" thickBot="1" x14ac:dyDescent="0.3">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row>
    <row r="836" spans="1:48" ht="16.5" thickBot="1" x14ac:dyDescent="0.3">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row>
    <row r="837" spans="1:48" ht="16.5" thickBot="1" x14ac:dyDescent="0.3">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row>
    <row r="838" spans="1:48" ht="16.5" thickBot="1" x14ac:dyDescent="0.3">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row>
    <row r="839" spans="1:48" ht="16.5" thickBot="1" x14ac:dyDescent="0.3">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row>
    <row r="840" spans="1:48" ht="16.5" thickBot="1" x14ac:dyDescent="0.3">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row>
    <row r="841" spans="1:48" ht="16.5" thickBot="1" x14ac:dyDescent="0.3">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row>
    <row r="842" spans="1:48" ht="16.5" thickBot="1" x14ac:dyDescent="0.3">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row>
    <row r="843" spans="1:48" ht="16.5" thickBot="1" x14ac:dyDescent="0.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row>
    <row r="844" spans="1:48" ht="16.5" thickBot="1" x14ac:dyDescent="0.3">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row>
    <row r="845" spans="1:48" ht="16.5" thickBot="1" x14ac:dyDescent="0.3">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row>
    <row r="846" spans="1:48" ht="16.5" thickBot="1" x14ac:dyDescent="0.3">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row>
    <row r="847" spans="1:48" ht="16.5" thickBot="1" x14ac:dyDescent="0.3">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row>
    <row r="848" spans="1:48" ht="16.5" thickBot="1" x14ac:dyDescent="0.3">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row>
    <row r="849" spans="1:48" ht="16.5" thickBot="1" x14ac:dyDescent="0.3">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row>
    <row r="850" spans="1:48" ht="16.5" thickBot="1" x14ac:dyDescent="0.3">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row>
    <row r="851" spans="1:48" ht="16.5" thickBot="1" x14ac:dyDescent="0.3">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row>
    <row r="852" spans="1:48" ht="16.5" thickBot="1" x14ac:dyDescent="0.3">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row>
    <row r="853" spans="1:48" ht="16.5" thickBot="1" x14ac:dyDescent="0.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row>
    <row r="854" spans="1:48" ht="16.5" thickBot="1" x14ac:dyDescent="0.3">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row>
    <row r="855" spans="1:48" ht="16.5" thickBot="1" x14ac:dyDescent="0.3">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row>
    <row r="856" spans="1:48" ht="16.5" thickBot="1" x14ac:dyDescent="0.3">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row>
    <row r="857" spans="1:48" ht="16.5" thickBot="1" x14ac:dyDescent="0.3">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row>
    <row r="858" spans="1:48" ht="16.5" thickBot="1" x14ac:dyDescent="0.3">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row>
    <row r="859" spans="1:48" ht="16.5" thickBot="1" x14ac:dyDescent="0.3">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row>
    <row r="860" spans="1:48" ht="16.5" thickBot="1" x14ac:dyDescent="0.3">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row>
    <row r="861" spans="1:48" ht="16.5" thickBot="1" x14ac:dyDescent="0.3">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row>
    <row r="862" spans="1:48" ht="16.5" thickBot="1" x14ac:dyDescent="0.3">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row>
    <row r="863" spans="1:48" ht="16.5" thickBot="1" x14ac:dyDescent="0.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row>
    <row r="864" spans="1:48" ht="16.5" thickBot="1" x14ac:dyDescent="0.3">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row>
    <row r="865" spans="1:48" ht="16.5" thickBot="1" x14ac:dyDescent="0.3">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row>
    <row r="866" spans="1:48" ht="16.5" thickBot="1" x14ac:dyDescent="0.3">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row>
    <row r="867" spans="1:48" ht="16.5" thickBot="1" x14ac:dyDescent="0.3">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row>
    <row r="868" spans="1:48" ht="16.5" thickBot="1" x14ac:dyDescent="0.3">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row>
    <row r="869" spans="1:48" ht="16.5" thickBot="1" x14ac:dyDescent="0.3">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row>
    <row r="870" spans="1:48" ht="16.5" thickBot="1" x14ac:dyDescent="0.3">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row>
    <row r="871" spans="1:48" ht="16.5" thickBot="1" x14ac:dyDescent="0.3">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row>
    <row r="872" spans="1:48" ht="16.5" thickBot="1" x14ac:dyDescent="0.3">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row>
    <row r="873" spans="1:48" ht="16.5" thickBot="1" x14ac:dyDescent="0.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row>
    <row r="874" spans="1:48" ht="16.5" thickBot="1" x14ac:dyDescent="0.3">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row>
    <row r="875" spans="1:48" ht="16.5" thickBot="1" x14ac:dyDescent="0.3">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row>
    <row r="876" spans="1:48" ht="16.5" thickBot="1" x14ac:dyDescent="0.3">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row>
    <row r="877" spans="1:48" ht="16.5" thickBot="1" x14ac:dyDescent="0.3">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row>
    <row r="878" spans="1:48" ht="16.5" thickBot="1" x14ac:dyDescent="0.3">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row>
    <row r="879" spans="1:48" ht="16.5" thickBot="1" x14ac:dyDescent="0.3">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row>
    <row r="880" spans="1:48" ht="16.5" thickBot="1" x14ac:dyDescent="0.3">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row>
    <row r="881" spans="1:48" ht="16.5" thickBot="1" x14ac:dyDescent="0.3">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row>
    <row r="882" spans="1:48" ht="16.5" thickBot="1" x14ac:dyDescent="0.3">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row>
    <row r="883" spans="1:48" ht="16.5" thickBot="1" x14ac:dyDescent="0.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row>
    <row r="884" spans="1:48" ht="16.5" thickBot="1" x14ac:dyDescent="0.3">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row>
    <row r="885" spans="1:48" ht="16.5" thickBot="1" x14ac:dyDescent="0.3">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row>
    <row r="886" spans="1:48" ht="16.5" thickBot="1" x14ac:dyDescent="0.3">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row>
    <row r="887" spans="1:48" ht="16.5" thickBot="1" x14ac:dyDescent="0.3">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row>
    <row r="888" spans="1:48" ht="16.5" thickBot="1" x14ac:dyDescent="0.3">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row>
    <row r="889" spans="1:48" ht="16.5" thickBot="1" x14ac:dyDescent="0.3">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row>
    <row r="890" spans="1:48" ht="16.5" thickBot="1" x14ac:dyDescent="0.3">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row>
    <row r="891" spans="1:48" ht="16.5" thickBot="1" x14ac:dyDescent="0.3">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row>
    <row r="892" spans="1:48" ht="16.5" thickBot="1" x14ac:dyDescent="0.3">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row>
    <row r="893" spans="1:48" ht="16.5" thickBot="1" x14ac:dyDescent="0.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row>
    <row r="894" spans="1:48" ht="16.5" thickBot="1" x14ac:dyDescent="0.3">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row>
    <row r="895" spans="1:48" ht="16.5" thickBot="1" x14ac:dyDescent="0.3">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row>
    <row r="896" spans="1:48" ht="16.5" thickBot="1" x14ac:dyDescent="0.3">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row>
    <row r="897" spans="1:48" ht="16.5" thickBot="1" x14ac:dyDescent="0.3">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row>
    <row r="898" spans="1:48" ht="16.5" thickBot="1" x14ac:dyDescent="0.3">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row>
    <row r="899" spans="1:48" ht="16.5" thickBot="1" x14ac:dyDescent="0.3">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row>
    <row r="900" spans="1:48" ht="16.5" thickBot="1" x14ac:dyDescent="0.3">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row>
    <row r="901" spans="1:48" ht="16.5" thickBot="1" x14ac:dyDescent="0.3">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row>
    <row r="902" spans="1:48" ht="16.5" thickBot="1" x14ac:dyDescent="0.3">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row>
    <row r="903" spans="1:48" ht="16.5" thickBot="1" x14ac:dyDescent="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row>
    <row r="904" spans="1:48" ht="16.5" thickBot="1" x14ac:dyDescent="0.3">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row>
    <row r="905" spans="1:48" ht="16.5" thickBot="1" x14ac:dyDescent="0.3">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row>
    <row r="906" spans="1:48" ht="16.5" thickBot="1" x14ac:dyDescent="0.3">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row>
    <row r="907" spans="1:48" ht="16.5" thickBot="1" x14ac:dyDescent="0.3">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row>
    <row r="908" spans="1:48" ht="16.5" thickBot="1" x14ac:dyDescent="0.3">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row>
    <row r="909" spans="1:48" ht="16.5" thickBot="1" x14ac:dyDescent="0.3">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row>
    <row r="910" spans="1:48" ht="16.5" thickBot="1" x14ac:dyDescent="0.3">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row>
    <row r="911" spans="1:48" ht="16.5" thickBot="1" x14ac:dyDescent="0.3">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row>
    <row r="912" spans="1:48" ht="16.5" thickBot="1" x14ac:dyDescent="0.3">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row>
    <row r="913" spans="1:48" ht="16.5" thickBot="1" x14ac:dyDescent="0.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row>
    <row r="914" spans="1:48" ht="16.5" thickBot="1" x14ac:dyDescent="0.3">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row>
    <row r="915" spans="1:48" ht="16.5" thickBot="1" x14ac:dyDescent="0.3">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row>
    <row r="916" spans="1:48" ht="16.5" thickBot="1" x14ac:dyDescent="0.3">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row>
    <row r="917" spans="1:48" ht="16.5" thickBot="1" x14ac:dyDescent="0.3">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row>
    <row r="918" spans="1:48" ht="16.5" thickBot="1" x14ac:dyDescent="0.3">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row>
    <row r="919" spans="1:48" ht="16.5" thickBot="1" x14ac:dyDescent="0.3">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row>
    <row r="920" spans="1:48" ht="16.5" thickBot="1" x14ac:dyDescent="0.3">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row>
    <row r="921" spans="1:48" ht="16.5" thickBot="1" x14ac:dyDescent="0.3">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row>
    <row r="922" spans="1:48" ht="16.5" thickBot="1" x14ac:dyDescent="0.3">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row>
    <row r="923" spans="1:48" ht="16.5" thickBot="1" x14ac:dyDescent="0.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row>
    <row r="924" spans="1:48" ht="16.5" thickBot="1" x14ac:dyDescent="0.3">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row>
    <row r="925" spans="1:48" ht="16.5" thickBot="1" x14ac:dyDescent="0.3">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row>
    <row r="926" spans="1:48" ht="16.5" thickBot="1" x14ac:dyDescent="0.3">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row>
    <row r="927" spans="1:48" ht="16.5" thickBot="1" x14ac:dyDescent="0.3">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row>
    <row r="928" spans="1:48" ht="16.5" thickBot="1" x14ac:dyDescent="0.3">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row>
    <row r="929" spans="1:48" ht="16.5" thickBot="1" x14ac:dyDescent="0.3">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row>
    <row r="930" spans="1:48" ht="16.5" thickBot="1" x14ac:dyDescent="0.3">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row>
    <row r="931" spans="1:48" ht="16.5" thickBot="1" x14ac:dyDescent="0.3">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row>
    <row r="932" spans="1:48" ht="16.5" thickBot="1" x14ac:dyDescent="0.3">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row>
    <row r="933" spans="1:48" ht="16.5" thickBot="1" x14ac:dyDescent="0.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row>
    <row r="934" spans="1:48" ht="16.5" thickBot="1" x14ac:dyDescent="0.3">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row>
    <row r="935" spans="1:48" ht="16.5" thickBot="1" x14ac:dyDescent="0.3">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row>
    <row r="936" spans="1:48" ht="16.5" thickBot="1" x14ac:dyDescent="0.3">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row>
    <row r="937" spans="1:48" ht="16.5" thickBot="1" x14ac:dyDescent="0.3">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row>
    <row r="938" spans="1:48" ht="16.5" thickBot="1" x14ac:dyDescent="0.3">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row>
    <row r="939" spans="1:48" ht="16.5" thickBot="1" x14ac:dyDescent="0.3">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row>
    <row r="940" spans="1:48" ht="16.5" thickBot="1" x14ac:dyDescent="0.3">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row>
    <row r="941" spans="1:48" ht="16.5" thickBot="1" x14ac:dyDescent="0.3">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row>
    <row r="942" spans="1:48" ht="16.5" thickBot="1" x14ac:dyDescent="0.3">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row>
    <row r="943" spans="1:48" ht="16.5" thickBot="1" x14ac:dyDescent="0.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row>
    <row r="944" spans="1:48" ht="16.5" thickBot="1" x14ac:dyDescent="0.3">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row>
    <row r="945" spans="1:48" ht="16.5" thickBot="1" x14ac:dyDescent="0.3">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row>
    <row r="946" spans="1:48" ht="16.5" thickBot="1" x14ac:dyDescent="0.3">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row>
    <row r="947" spans="1:48" ht="16.5" thickBot="1" x14ac:dyDescent="0.3">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row>
    <row r="948" spans="1:48" ht="16.5" thickBot="1" x14ac:dyDescent="0.3">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row>
    <row r="949" spans="1:48" ht="16.5" thickBot="1" x14ac:dyDescent="0.3">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row>
    <row r="950" spans="1:48" ht="16.5" thickBot="1" x14ac:dyDescent="0.3">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row>
    <row r="951" spans="1:48" ht="16.5" thickBot="1" x14ac:dyDescent="0.3">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row>
    <row r="952" spans="1:48" ht="16.5" thickBot="1" x14ac:dyDescent="0.3">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row>
    <row r="953" spans="1:48" ht="16.5" thickBot="1" x14ac:dyDescent="0.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row>
    <row r="954" spans="1:48" ht="16.5" thickBot="1" x14ac:dyDescent="0.3">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row>
    <row r="955" spans="1:48" ht="16.5" thickBot="1" x14ac:dyDescent="0.3">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row>
    <row r="956" spans="1:48" ht="16.5" thickBot="1" x14ac:dyDescent="0.3">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row>
    <row r="957" spans="1:48" ht="16.5" thickBot="1" x14ac:dyDescent="0.3">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row>
    <row r="958" spans="1:48" ht="16.5" thickBot="1" x14ac:dyDescent="0.3">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row>
    <row r="959" spans="1:48" ht="16.5" thickBot="1" x14ac:dyDescent="0.3">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row>
    <row r="960" spans="1:48" ht="16.5" thickBot="1" x14ac:dyDescent="0.3">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row>
    <row r="961" spans="1:48" ht="16.5" thickBot="1" x14ac:dyDescent="0.3">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row>
    <row r="962" spans="1:48" ht="16.5" thickBot="1" x14ac:dyDescent="0.3">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row>
    <row r="963" spans="1:48" ht="16.5" thickBot="1" x14ac:dyDescent="0.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row>
    <row r="964" spans="1:48" ht="16.5" thickBot="1" x14ac:dyDescent="0.3">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row>
    <row r="965" spans="1:48" ht="16.5" thickBot="1" x14ac:dyDescent="0.3">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row>
    <row r="966" spans="1:48" ht="16.5" thickBot="1" x14ac:dyDescent="0.3">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row>
    <row r="967" spans="1:48" ht="16.5" thickBot="1" x14ac:dyDescent="0.3">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row>
    <row r="968" spans="1:48" ht="16.5" thickBot="1" x14ac:dyDescent="0.3">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row>
    <row r="969" spans="1:48" ht="16.5" thickBot="1" x14ac:dyDescent="0.3">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row>
    <row r="970" spans="1:48" ht="16.5" thickBot="1" x14ac:dyDescent="0.3">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row>
    <row r="971" spans="1:48" ht="16.5" thickBot="1" x14ac:dyDescent="0.3">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row>
    <row r="972" spans="1:48" ht="16.5" thickBot="1" x14ac:dyDescent="0.3">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row>
    <row r="973" spans="1:48" ht="16.5" thickBot="1" x14ac:dyDescent="0.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row>
    <row r="974" spans="1:48" ht="16.5" thickBot="1" x14ac:dyDescent="0.3">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row>
    <row r="975" spans="1:48" ht="16.5" thickBot="1" x14ac:dyDescent="0.3">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row>
    <row r="976" spans="1:48" ht="16.5" thickBot="1" x14ac:dyDescent="0.3">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row>
    <row r="977" spans="1:48" ht="16.5" thickBot="1" x14ac:dyDescent="0.3">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row>
    <row r="978" spans="1:48" ht="16.5" thickBot="1" x14ac:dyDescent="0.3">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row>
    <row r="979" spans="1:48" ht="16.5" thickBot="1" x14ac:dyDescent="0.3">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row>
    <row r="980" spans="1:48" ht="16.5" thickBot="1" x14ac:dyDescent="0.3">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row>
    <row r="981" spans="1:48" ht="16.5" thickBot="1" x14ac:dyDescent="0.3">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row>
    <row r="982" spans="1:48" ht="16.5" thickBot="1" x14ac:dyDescent="0.3">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row>
    <row r="983" spans="1:48" ht="16.5" thickBot="1" x14ac:dyDescent="0.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row>
    <row r="984" spans="1:48" ht="16.5" thickBot="1" x14ac:dyDescent="0.3">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row>
    <row r="985" spans="1:48" ht="16.5" thickBot="1" x14ac:dyDescent="0.3">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row>
    <row r="986" spans="1:48" ht="16.5" thickBot="1" x14ac:dyDescent="0.3">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row>
    <row r="987" spans="1:48" ht="16.5" thickBot="1" x14ac:dyDescent="0.3">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row>
    <row r="988" spans="1:48" ht="16.5" thickBot="1" x14ac:dyDescent="0.3">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row>
    <row r="989" spans="1:48" ht="16.5" thickBot="1" x14ac:dyDescent="0.3">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row>
    <row r="990" spans="1:48" ht="16.5" thickBot="1" x14ac:dyDescent="0.3">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row>
    <row r="991" spans="1:48" ht="16.5" thickBot="1" x14ac:dyDescent="0.3">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row>
    <row r="992" spans="1:48" ht="16.5" thickBot="1" x14ac:dyDescent="0.3">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row>
    <row r="993" spans="1:48" ht="16.5" thickBot="1" x14ac:dyDescent="0.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row>
    <row r="994" spans="1:48" ht="16.5" thickBot="1" x14ac:dyDescent="0.3">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row>
    <row r="995" spans="1:48" ht="16.5" thickBot="1" x14ac:dyDescent="0.3">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row>
    <row r="996" spans="1:48" ht="16.5" thickBot="1" x14ac:dyDescent="0.3">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row>
    <row r="997" spans="1:48" ht="16.5" thickBot="1" x14ac:dyDescent="0.3">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row>
    <row r="998" spans="1:48" ht="16.5" thickBot="1" x14ac:dyDescent="0.3">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row>
    <row r="999" spans="1:48" ht="16.5" thickBot="1" x14ac:dyDescent="0.3">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row>
    <row r="1000" spans="1:48" ht="16.5" thickBot="1" x14ac:dyDescent="0.3">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row>
  </sheetData>
  <mergeCells count="20">
    <mergeCell ref="AR1:AV1"/>
    <mergeCell ref="B49:F49"/>
    <mergeCell ref="I49:M49"/>
    <mergeCell ref="P49:T49"/>
    <mergeCell ref="W49:AA49"/>
    <mergeCell ref="AD49:AH49"/>
    <mergeCell ref="AK49:AO49"/>
    <mergeCell ref="AR49:AV49"/>
    <mergeCell ref="B1:F1"/>
    <mergeCell ref="I1:M1"/>
    <mergeCell ref="P1:T1"/>
    <mergeCell ref="W1:AA1"/>
    <mergeCell ref="AD1:AH1"/>
    <mergeCell ref="AK1:AO1"/>
    <mergeCell ref="P95:T95"/>
    <mergeCell ref="W95:AA95"/>
    <mergeCell ref="AD95:AH95"/>
    <mergeCell ref="AK95:AO95"/>
    <mergeCell ref="B95:F95"/>
    <mergeCell ref="I95:M9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7BA26-6897-4BF5-AF93-F35DD94CD35B}">
  <dimension ref="A1:AF1222"/>
  <sheetViews>
    <sheetView topLeftCell="A986" workbookViewId="0">
      <selection activeCell="X862" sqref="X862"/>
    </sheetView>
  </sheetViews>
  <sheetFormatPr defaultRowHeight="15" x14ac:dyDescent="0.25"/>
  <cols>
    <col min="1" max="1" width="10.140625" bestFit="1" customWidth="1"/>
    <col min="2" max="2" width="9.28515625" bestFit="1" customWidth="1"/>
    <col min="6" max="6" width="10.85546875" bestFit="1" customWidth="1"/>
    <col min="11" max="11" width="10.85546875" bestFit="1" customWidth="1"/>
    <col min="16" max="16" width="10.85546875" bestFit="1" customWidth="1"/>
    <col min="21" max="21" width="10.85546875" bestFit="1" customWidth="1"/>
    <col min="26" max="26" width="10.85546875" bestFit="1" customWidth="1"/>
  </cols>
  <sheetData>
    <row r="1" spans="1:26" x14ac:dyDescent="0.25">
      <c r="A1" s="39">
        <v>1980</v>
      </c>
      <c r="B1" s="107"/>
      <c r="C1" s="107"/>
      <c r="D1" s="107"/>
      <c r="E1" s="107"/>
      <c r="F1" s="107"/>
    </row>
    <row r="2" spans="1:26" x14ac:dyDescent="0.25">
      <c r="B2" s="108" t="s">
        <v>24</v>
      </c>
      <c r="C2" s="108"/>
      <c r="D2" s="108"/>
      <c r="E2" s="108"/>
      <c r="F2" s="108"/>
      <c r="G2" s="101" t="s">
        <v>25</v>
      </c>
      <c r="H2" s="101"/>
      <c r="I2" s="101"/>
      <c r="J2" s="101"/>
      <c r="K2" s="101"/>
      <c r="L2" s="102" t="s">
        <v>23</v>
      </c>
      <c r="M2" s="102"/>
      <c r="N2" s="102"/>
      <c r="O2" s="102"/>
      <c r="P2" s="102"/>
      <c r="Q2" s="103" t="s">
        <v>26</v>
      </c>
      <c r="R2" s="103"/>
      <c r="S2" s="103"/>
      <c r="T2" s="103"/>
      <c r="U2" s="103"/>
      <c r="V2" s="89" t="s">
        <v>27</v>
      </c>
      <c r="W2" s="89"/>
      <c r="X2" s="89"/>
      <c r="Y2" s="89"/>
      <c r="Z2" s="89"/>
    </row>
    <row r="3" spans="1:26" x14ac:dyDescent="0.25">
      <c r="B3" s="16" t="s">
        <v>0</v>
      </c>
      <c r="C3" s="16" t="s">
        <v>1</v>
      </c>
      <c r="D3" s="16" t="s">
        <v>2</v>
      </c>
      <c r="E3" s="16" t="s">
        <v>3</v>
      </c>
      <c r="F3" s="16" t="s">
        <v>4</v>
      </c>
      <c r="G3" s="16" t="s">
        <v>0</v>
      </c>
      <c r="H3" s="16" t="s">
        <v>1</v>
      </c>
      <c r="I3" s="16" t="s">
        <v>2</v>
      </c>
      <c r="J3" s="16" t="s">
        <v>3</v>
      </c>
      <c r="K3" s="16" t="s">
        <v>4</v>
      </c>
      <c r="L3" s="16" t="s">
        <v>0</v>
      </c>
      <c r="M3" s="16" t="s">
        <v>1</v>
      </c>
      <c r="N3" s="16" t="s">
        <v>2</v>
      </c>
      <c r="O3" s="16" t="s">
        <v>3</v>
      </c>
      <c r="P3" s="16" t="s">
        <v>4</v>
      </c>
      <c r="Q3" s="16" t="s">
        <v>0</v>
      </c>
      <c r="R3" s="16" t="s">
        <v>1</v>
      </c>
      <c r="S3" s="16" t="s">
        <v>2</v>
      </c>
      <c r="T3" s="16" t="s">
        <v>3</v>
      </c>
      <c r="U3" s="16" t="s">
        <v>4</v>
      </c>
      <c r="V3" s="16" t="s">
        <v>0</v>
      </c>
      <c r="W3" s="16" t="s">
        <v>1</v>
      </c>
      <c r="X3" s="16" t="s">
        <v>2</v>
      </c>
      <c r="Y3" s="16" t="s">
        <v>3</v>
      </c>
      <c r="Z3" s="16" t="s">
        <v>4</v>
      </c>
    </row>
    <row r="4" spans="1:26" x14ac:dyDescent="0.25">
      <c r="A4" t="s">
        <v>5</v>
      </c>
      <c r="B4" s="16">
        <v>291</v>
      </c>
      <c r="C4" s="16">
        <v>586</v>
      </c>
      <c r="D4" s="16">
        <v>725</v>
      </c>
      <c r="E4" s="16">
        <v>724</v>
      </c>
      <c r="F4" s="16">
        <v>605</v>
      </c>
      <c r="G4">
        <v>511</v>
      </c>
      <c r="H4">
        <v>695</v>
      </c>
      <c r="I4">
        <v>738</v>
      </c>
      <c r="J4">
        <v>738</v>
      </c>
      <c r="K4">
        <v>696</v>
      </c>
      <c r="L4">
        <v>416</v>
      </c>
      <c r="M4">
        <v>654</v>
      </c>
      <c r="N4">
        <v>733</v>
      </c>
      <c r="O4">
        <v>732</v>
      </c>
      <c r="P4">
        <v>657</v>
      </c>
      <c r="Q4">
        <v>232</v>
      </c>
      <c r="R4">
        <v>600</v>
      </c>
      <c r="S4">
        <v>720</v>
      </c>
      <c r="T4">
        <v>724</v>
      </c>
      <c r="U4">
        <v>607</v>
      </c>
      <c r="V4">
        <v>742</v>
      </c>
      <c r="W4">
        <v>720</v>
      </c>
      <c r="X4">
        <v>744</v>
      </c>
      <c r="Y4">
        <v>744</v>
      </c>
      <c r="Z4">
        <v>720</v>
      </c>
    </row>
    <row r="5" spans="1:26" x14ac:dyDescent="0.25">
      <c r="A5" t="s">
        <v>6</v>
      </c>
      <c r="B5" s="16">
        <v>0</v>
      </c>
      <c r="C5" s="16">
        <v>2</v>
      </c>
      <c r="D5" s="16">
        <v>19</v>
      </c>
      <c r="E5" s="16">
        <v>0</v>
      </c>
      <c r="F5" s="16">
        <v>0</v>
      </c>
      <c r="G5">
        <v>56</v>
      </c>
      <c r="H5">
        <v>110</v>
      </c>
      <c r="I5">
        <v>124</v>
      </c>
      <c r="J5">
        <v>125</v>
      </c>
      <c r="K5">
        <v>31</v>
      </c>
      <c r="L5">
        <v>46</v>
      </c>
      <c r="M5">
        <v>38</v>
      </c>
      <c r="N5">
        <v>56</v>
      </c>
      <c r="O5">
        <v>9</v>
      </c>
      <c r="P5">
        <v>0</v>
      </c>
      <c r="Q5">
        <v>0</v>
      </c>
      <c r="R5">
        <v>0</v>
      </c>
      <c r="S5">
        <v>9</v>
      </c>
      <c r="T5">
        <v>0</v>
      </c>
      <c r="U5">
        <v>0</v>
      </c>
      <c r="V5">
        <v>106</v>
      </c>
      <c r="W5">
        <v>250</v>
      </c>
      <c r="X5">
        <v>403</v>
      </c>
      <c r="Y5">
        <v>405</v>
      </c>
      <c r="Z5">
        <v>149</v>
      </c>
    </row>
    <row r="6" spans="1:26" x14ac:dyDescent="0.25">
      <c r="A6" t="s">
        <v>7</v>
      </c>
      <c r="B6" s="16">
        <v>0</v>
      </c>
      <c r="C6" s="16">
        <v>0</v>
      </c>
      <c r="D6" s="16">
        <v>0</v>
      </c>
      <c r="E6" s="16">
        <v>0</v>
      </c>
      <c r="F6" s="16">
        <v>0</v>
      </c>
      <c r="G6">
        <v>0</v>
      </c>
      <c r="H6">
        <v>25</v>
      </c>
      <c r="I6">
        <v>107</v>
      </c>
      <c r="J6">
        <v>42</v>
      </c>
      <c r="K6">
        <v>10</v>
      </c>
      <c r="L6">
        <v>246</v>
      </c>
      <c r="M6">
        <v>86</v>
      </c>
      <c r="N6">
        <v>30</v>
      </c>
      <c r="O6">
        <v>13</v>
      </c>
      <c r="P6">
        <v>204</v>
      </c>
      <c r="Q6">
        <v>0</v>
      </c>
      <c r="R6">
        <v>0</v>
      </c>
      <c r="S6">
        <v>0</v>
      </c>
      <c r="T6">
        <v>0</v>
      </c>
      <c r="U6">
        <v>0</v>
      </c>
      <c r="V6">
        <v>0</v>
      </c>
      <c r="W6">
        <v>45</v>
      </c>
      <c r="X6">
        <v>201</v>
      </c>
      <c r="Y6">
        <v>103</v>
      </c>
      <c r="Z6">
        <v>14</v>
      </c>
    </row>
    <row r="7" spans="1:26" x14ac:dyDescent="0.25">
      <c r="A7" t="s">
        <v>8</v>
      </c>
      <c r="B7" s="16">
        <v>0</v>
      </c>
      <c r="C7" s="16">
        <v>0</v>
      </c>
      <c r="D7" s="16">
        <v>25</v>
      </c>
      <c r="E7" s="16">
        <v>25</v>
      </c>
      <c r="F7" s="16">
        <v>0</v>
      </c>
      <c r="G7">
        <v>0</v>
      </c>
      <c r="H7">
        <v>122</v>
      </c>
      <c r="I7">
        <v>272</v>
      </c>
      <c r="J7">
        <v>190</v>
      </c>
      <c r="K7">
        <v>28</v>
      </c>
      <c r="L7">
        <v>0</v>
      </c>
      <c r="M7">
        <v>33</v>
      </c>
      <c r="N7">
        <v>84</v>
      </c>
      <c r="O7">
        <v>51</v>
      </c>
      <c r="P7">
        <v>0</v>
      </c>
      <c r="Q7">
        <v>0</v>
      </c>
      <c r="R7">
        <v>0</v>
      </c>
      <c r="S7">
        <v>18</v>
      </c>
      <c r="T7">
        <v>11</v>
      </c>
      <c r="U7">
        <v>0</v>
      </c>
      <c r="V7">
        <v>29</v>
      </c>
      <c r="W7">
        <v>254</v>
      </c>
      <c r="X7">
        <v>548</v>
      </c>
      <c r="Y7">
        <v>544</v>
      </c>
      <c r="Z7">
        <v>228</v>
      </c>
    </row>
    <row r="8" spans="1:26" x14ac:dyDescent="0.25">
      <c r="A8" t="s">
        <v>9</v>
      </c>
      <c r="B8" s="16">
        <v>74</v>
      </c>
      <c r="C8" s="16">
        <v>280</v>
      </c>
      <c r="D8" s="16">
        <v>397</v>
      </c>
      <c r="E8" s="16">
        <v>322</v>
      </c>
      <c r="F8" s="16">
        <v>140</v>
      </c>
      <c r="G8">
        <v>315</v>
      </c>
      <c r="H8">
        <v>540</v>
      </c>
      <c r="I8">
        <v>647</v>
      </c>
      <c r="J8">
        <v>566</v>
      </c>
      <c r="K8">
        <v>362</v>
      </c>
      <c r="L8">
        <v>204</v>
      </c>
      <c r="M8">
        <v>422</v>
      </c>
      <c r="N8">
        <v>531</v>
      </c>
      <c r="O8">
        <v>455</v>
      </c>
      <c r="P8">
        <v>262</v>
      </c>
      <c r="Q8">
        <v>23</v>
      </c>
      <c r="R8">
        <v>194</v>
      </c>
      <c r="S8">
        <v>336</v>
      </c>
      <c r="T8">
        <v>261</v>
      </c>
      <c r="U8">
        <v>86</v>
      </c>
      <c r="V8">
        <v>407</v>
      </c>
      <c r="W8">
        <v>607</v>
      </c>
      <c r="X8">
        <v>739</v>
      </c>
      <c r="Y8">
        <v>713</v>
      </c>
      <c r="Z8">
        <v>457</v>
      </c>
    </row>
    <row r="9" spans="1:26" x14ac:dyDescent="0.25">
      <c r="A9" t="s">
        <v>10</v>
      </c>
      <c r="B9" s="16">
        <v>0</v>
      </c>
      <c r="C9" s="16">
        <v>0</v>
      </c>
      <c r="D9" s="16">
        <v>0</v>
      </c>
      <c r="E9" s="16">
        <v>0</v>
      </c>
      <c r="F9" s="16">
        <v>0</v>
      </c>
      <c r="G9">
        <v>15</v>
      </c>
      <c r="H9">
        <v>27</v>
      </c>
      <c r="I9">
        <v>65</v>
      </c>
      <c r="J9">
        <v>80</v>
      </c>
      <c r="K9">
        <v>1</v>
      </c>
      <c r="L9">
        <v>0</v>
      </c>
      <c r="M9">
        <v>0</v>
      </c>
      <c r="N9">
        <v>15</v>
      </c>
      <c r="O9">
        <v>0</v>
      </c>
      <c r="P9">
        <v>0</v>
      </c>
      <c r="Q9">
        <v>0</v>
      </c>
      <c r="R9">
        <v>0</v>
      </c>
      <c r="S9">
        <v>0</v>
      </c>
      <c r="T9">
        <v>0</v>
      </c>
      <c r="U9">
        <v>0</v>
      </c>
      <c r="V9">
        <v>159</v>
      </c>
      <c r="W9">
        <v>500</v>
      </c>
      <c r="X9">
        <v>740</v>
      </c>
      <c r="Y9">
        <v>744</v>
      </c>
      <c r="Z9">
        <v>543</v>
      </c>
    </row>
    <row r="10" spans="1:26" x14ac:dyDescent="0.25">
      <c r="A10" t="s">
        <v>11</v>
      </c>
      <c r="B10" s="16">
        <v>21</v>
      </c>
      <c r="C10" s="16">
        <v>50</v>
      </c>
      <c r="D10" s="16">
        <v>61</v>
      </c>
      <c r="E10" s="16">
        <v>81</v>
      </c>
      <c r="F10" s="16">
        <v>4</v>
      </c>
      <c r="G10">
        <v>130</v>
      </c>
      <c r="H10">
        <v>219</v>
      </c>
      <c r="I10">
        <v>303</v>
      </c>
      <c r="J10">
        <v>302</v>
      </c>
      <c r="K10">
        <v>123</v>
      </c>
      <c r="L10">
        <v>82</v>
      </c>
      <c r="M10">
        <v>141</v>
      </c>
      <c r="N10">
        <v>184</v>
      </c>
      <c r="O10">
        <v>186</v>
      </c>
      <c r="P10">
        <v>15</v>
      </c>
      <c r="Q10">
        <v>16</v>
      </c>
      <c r="R10">
        <v>14</v>
      </c>
      <c r="S10">
        <v>11</v>
      </c>
      <c r="T10">
        <v>5</v>
      </c>
      <c r="U10">
        <v>0</v>
      </c>
      <c r="V10">
        <v>216</v>
      </c>
      <c r="W10">
        <v>471</v>
      </c>
      <c r="X10">
        <v>720</v>
      </c>
      <c r="Y10">
        <v>732</v>
      </c>
      <c r="Z10">
        <v>494</v>
      </c>
    </row>
    <row r="11" spans="1:26" x14ac:dyDescent="0.25">
      <c r="A11" t="s">
        <v>12</v>
      </c>
      <c r="B11" s="16">
        <v>0</v>
      </c>
      <c r="C11" s="16">
        <v>2</v>
      </c>
      <c r="D11" s="16">
        <v>41</v>
      </c>
      <c r="E11" s="16">
        <v>0</v>
      </c>
      <c r="F11" s="16">
        <v>0</v>
      </c>
      <c r="G11">
        <v>23</v>
      </c>
      <c r="H11">
        <v>112</v>
      </c>
      <c r="I11">
        <v>221</v>
      </c>
      <c r="J11">
        <v>148</v>
      </c>
      <c r="K11">
        <v>38</v>
      </c>
      <c r="L11">
        <v>68</v>
      </c>
      <c r="M11">
        <v>40</v>
      </c>
      <c r="N11">
        <v>96</v>
      </c>
      <c r="O11">
        <v>8</v>
      </c>
      <c r="P11">
        <v>1</v>
      </c>
      <c r="Q11">
        <v>0</v>
      </c>
      <c r="R11">
        <v>0</v>
      </c>
      <c r="S11">
        <v>7</v>
      </c>
      <c r="T11">
        <v>0</v>
      </c>
      <c r="U11">
        <v>0</v>
      </c>
      <c r="V11">
        <v>38</v>
      </c>
      <c r="W11">
        <v>190</v>
      </c>
      <c r="X11">
        <v>385</v>
      </c>
      <c r="Y11">
        <v>327</v>
      </c>
      <c r="Z11">
        <v>94</v>
      </c>
    </row>
    <row r="12" spans="1:26" x14ac:dyDescent="0.25">
      <c r="A12" t="s">
        <v>13</v>
      </c>
      <c r="B12" s="16">
        <v>190</v>
      </c>
      <c r="C12" s="16">
        <v>378</v>
      </c>
      <c r="D12" s="16">
        <v>689</v>
      </c>
      <c r="E12" s="16">
        <v>677</v>
      </c>
      <c r="F12" s="16">
        <v>500</v>
      </c>
      <c r="G12">
        <v>445</v>
      </c>
      <c r="H12">
        <v>596</v>
      </c>
      <c r="I12">
        <v>734</v>
      </c>
      <c r="J12">
        <v>767</v>
      </c>
      <c r="K12">
        <v>658</v>
      </c>
      <c r="L12">
        <v>317</v>
      </c>
      <c r="M12">
        <v>491</v>
      </c>
      <c r="N12">
        <v>721</v>
      </c>
      <c r="O12">
        <v>719</v>
      </c>
      <c r="P12">
        <v>579</v>
      </c>
      <c r="Q12">
        <v>85</v>
      </c>
      <c r="R12">
        <v>304</v>
      </c>
      <c r="S12">
        <v>670</v>
      </c>
      <c r="T12">
        <v>653</v>
      </c>
      <c r="U12">
        <v>476</v>
      </c>
      <c r="V12">
        <v>720</v>
      </c>
      <c r="W12">
        <v>720</v>
      </c>
      <c r="X12">
        <v>744</v>
      </c>
      <c r="Y12">
        <v>744</v>
      </c>
      <c r="Z12">
        <v>720</v>
      </c>
    </row>
    <row r="13" spans="1:26" x14ac:dyDescent="0.25">
      <c r="A13" t="s">
        <v>14</v>
      </c>
      <c r="B13" s="16">
        <v>0</v>
      </c>
      <c r="C13" s="16">
        <v>0</v>
      </c>
      <c r="D13" s="16">
        <v>0</v>
      </c>
      <c r="E13" s="16">
        <v>0</v>
      </c>
      <c r="F13" s="16">
        <v>0</v>
      </c>
      <c r="G13">
        <v>0</v>
      </c>
      <c r="H13">
        <v>1</v>
      </c>
      <c r="I13">
        <v>14</v>
      </c>
      <c r="J13">
        <v>1</v>
      </c>
      <c r="K13">
        <v>0</v>
      </c>
      <c r="L13">
        <v>42</v>
      </c>
      <c r="M13">
        <v>0</v>
      </c>
      <c r="N13">
        <v>0</v>
      </c>
      <c r="O13">
        <v>0</v>
      </c>
      <c r="P13">
        <v>0</v>
      </c>
      <c r="Q13">
        <v>0</v>
      </c>
      <c r="R13">
        <v>0</v>
      </c>
      <c r="S13">
        <v>0</v>
      </c>
      <c r="T13">
        <v>0</v>
      </c>
      <c r="U13">
        <v>0</v>
      </c>
      <c r="V13">
        <v>17</v>
      </c>
      <c r="W13">
        <v>198</v>
      </c>
      <c r="X13">
        <v>542</v>
      </c>
      <c r="Y13">
        <v>487</v>
      </c>
      <c r="Z13">
        <v>58</v>
      </c>
    </row>
    <row r="14" spans="1:26" x14ac:dyDescent="0.25">
      <c r="A14" t="s">
        <v>15</v>
      </c>
      <c r="B14" s="34">
        <v>5</v>
      </c>
      <c r="C14" s="34">
        <v>14</v>
      </c>
      <c r="D14" s="34">
        <v>24</v>
      </c>
      <c r="E14" s="34">
        <v>11</v>
      </c>
      <c r="F14" s="34">
        <v>0</v>
      </c>
      <c r="G14">
        <v>66</v>
      </c>
      <c r="H14">
        <v>151</v>
      </c>
      <c r="I14">
        <v>208</v>
      </c>
      <c r="J14">
        <v>245</v>
      </c>
      <c r="K14">
        <v>84</v>
      </c>
      <c r="L14">
        <v>27</v>
      </c>
      <c r="M14">
        <v>55</v>
      </c>
      <c r="N14">
        <v>83</v>
      </c>
      <c r="O14">
        <v>117</v>
      </c>
      <c r="P14">
        <v>5</v>
      </c>
      <c r="Q14">
        <v>0</v>
      </c>
      <c r="R14">
        <v>2</v>
      </c>
      <c r="S14">
        <v>11</v>
      </c>
      <c r="T14">
        <v>1</v>
      </c>
      <c r="U14">
        <v>0</v>
      </c>
      <c r="V14">
        <v>153</v>
      </c>
      <c r="W14">
        <v>342</v>
      </c>
      <c r="X14">
        <v>580</v>
      </c>
      <c r="Y14">
        <v>658</v>
      </c>
      <c r="Z14">
        <v>372</v>
      </c>
    </row>
    <row r="15" spans="1:26" x14ac:dyDescent="0.25">
      <c r="A15" t="s">
        <v>16</v>
      </c>
      <c r="B15" s="58">
        <v>74</v>
      </c>
      <c r="C15" s="58">
        <v>265</v>
      </c>
      <c r="D15" s="58">
        <v>378</v>
      </c>
      <c r="E15" s="58">
        <v>301</v>
      </c>
      <c r="F15" s="58">
        <v>161</v>
      </c>
      <c r="G15" s="58">
        <v>320</v>
      </c>
      <c r="H15" s="58">
        <v>508</v>
      </c>
      <c r="I15" s="58">
        <v>645</v>
      </c>
      <c r="J15" s="58">
        <v>527</v>
      </c>
      <c r="K15" s="58">
        <v>386</v>
      </c>
      <c r="L15" s="58">
        <v>217</v>
      </c>
      <c r="M15" s="58">
        <v>411</v>
      </c>
      <c r="N15" s="58">
        <v>521</v>
      </c>
      <c r="O15" s="58">
        <v>438</v>
      </c>
      <c r="P15" s="58">
        <v>275</v>
      </c>
      <c r="Q15" s="58">
        <v>29</v>
      </c>
      <c r="R15" s="58">
        <v>183</v>
      </c>
      <c r="S15" s="58">
        <v>304</v>
      </c>
      <c r="T15" s="58">
        <v>203</v>
      </c>
      <c r="U15" s="58">
        <v>79</v>
      </c>
      <c r="V15" s="58">
        <v>433</v>
      </c>
      <c r="W15" s="58">
        <v>603</v>
      </c>
      <c r="X15" s="58">
        <v>721</v>
      </c>
      <c r="Y15" s="58">
        <v>663</v>
      </c>
      <c r="Z15" s="58">
        <v>477</v>
      </c>
    </row>
    <row r="16" spans="1:26" x14ac:dyDescent="0.25">
      <c r="A16" t="s">
        <v>17</v>
      </c>
      <c r="B16" s="58">
        <v>175</v>
      </c>
      <c r="C16" s="58">
        <v>614</v>
      </c>
      <c r="D16" s="58">
        <v>742</v>
      </c>
      <c r="E16" s="58">
        <v>744</v>
      </c>
      <c r="F16" s="58">
        <v>677</v>
      </c>
      <c r="G16" s="58">
        <v>412</v>
      </c>
      <c r="H16" s="58">
        <v>715</v>
      </c>
      <c r="I16" s="58">
        <v>744</v>
      </c>
      <c r="J16" s="58">
        <v>744</v>
      </c>
      <c r="K16" s="58">
        <v>720</v>
      </c>
      <c r="L16" s="58">
        <v>312</v>
      </c>
      <c r="M16" s="58">
        <v>694</v>
      </c>
      <c r="N16" s="58">
        <v>744</v>
      </c>
      <c r="O16" s="58">
        <v>744</v>
      </c>
      <c r="P16" s="58">
        <v>720</v>
      </c>
      <c r="Q16" s="58">
        <v>127</v>
      </c>
      <c r="R16" s="58">
        <v>550</v>
      </c>
      <c r="S16" s="58">
        <v>738</v>
      </c>
      <c r="T16" s="58">
        <v>740</v>
      </c>
      <c r="U16" s="58">
        <v>662</v>
      </c>
      <c r="V16" s="58">
        <v>744</v>
      </c>
      <c r="W16" s="58">
        <v>720</v>
      </c>
      <c r="X16" s="58">
        <v>744</v>
      </c>
      <c r="Y16" s="58">
        <v>744</v>
      </c>
      <c r="Z16" s="58">
        <v>720</v>
      </c>
    </row>
    <row r="17" spans="1:26" x14ac:dyDescent="0.25">
      <c r="A17" t="s">
        <v>18</v>
      </c>
      <c r="B17" s="58">
        <v>637</v>
      </c>
      <c r="C17" s="58">
        <v>720</v>
      </c>
      <c r="D17" s="58">
        <v>744</v>
      </c>
      <c r="E17" s="58">
        <v>743</v>
      </c>
      <c r="F17" s="58">
        <v>678</v>
      </c>
      <c r="G17" s="58">
        <v>744</v>
      </c>
      <c r="H17" s="58">
        <v>720</v>
      </c>
      <c r="I17" s="58">
        <v>744</v>
      </c>
      <c r="J17" s="58">
        <v>742</v>
      </c>
      <c r="K17" s="58">
        <v>720</v>
      </c>
      <c r="L17" s="58">
        <v>735</v>
      </c>
      <c r="M17" s="58">
        <v>720</v>
      </c>
      <c r="N17" s="58">
        <v>744</v>
      </c>
      <c r="O17" s="58">
        <v>744</v>
      </c>
      <c r="P17" s="58">
        <v>720</v>
      </c>
      <c r="Q17" s="58">
        <v>599</v>
      </c>
      <c r="R17" s="58">
        <v>720</v>
      </c>
      <c r="S17" s="58">
        <v>744</v>
      </c>
      <c r="T17" s="58">
        <v>744</v>
      </c>
      <c r="U17" s="58">
        <v>697</v>
      </c>
      <c r="V17" s="58">
        <v>744</v>
      </c>
      <c r="W17" s="58">
        <v>720</v>
      </c>
      <c r="X17" s="58">
        <v>744</v>
      </c>
      <c r="Y17" s="58">
        <v>744</v>
      </c>
      <c r="Z17" s="58">
        <v>720</v>
      </c>
    </row>
    <row r="18" spans="1:26" x14ac:dyDescent="0.25">
      <c r="A18" t="s">
        <v>19</v>
      </c>
      <c r="B18" s="58">
        <v>3</v>
      </c>
      <c r="C18" s="58">
        <v>34</v>
      </c>
      <c r="D18" s="58">
        <v>126</v>
      </c>
      <c r="E18" s="58">
        <v>97</v>
      </c>
      <c r="F18" s="58">
        <v>2</v>
      </c>
      <c r="G18" s="58">
        <v>36</v>
      </c>
      <c r="H18" s="58">
        <v>223</v>
      </c>
      <c r="I18" s="58">
        <v>413</v>
      </c>
      <c r="J18" s="58">
        <v>407</v>
      </c>
      <c r="K18" s="58">
        <v>136</v>
      </c>
      <c r="L18" s="58">
        <v>16</v>
      </c>
      <c r="M18" s="58">
        <v>100</v>
      </c>
      <c r="N18" s="58">
        <v>212</v>
      </c>
      <c r="O18" s="58">
        <v>243</v>
      </c>
      <c r="P18" s="58">
        <v>15</v>
      </c>
      <c r="Q18" s="58">
        <v>0</v>
      </c>
      <c r="R18" s="58">
        <v>13</v>
      </c>
      <c r="S18" s="58">
        <v>60</v>
      </c>
      <c r="T18" s="58">
        <v>24</v>
      </c>
      <c r="U18" s="58">
        <v>0</v>
      </c>
      <c r="V18" s="58">
        <v>86</v>
      </c>
      <c r="W18" s="58">
        <v>436</v>
      </c>
      <c r="X18" s="58">
        <v>716</v>
      </c>
      <c r="Y18" s="58">
        <v>734</v>
      </c>
      <c r="Z18" s="58">
        <v>532</v>
      </c>
    </row>
    <row r="19" spans="1:26" x14ac:dyDescent="0.25">
      <c r="A19" t="s">
        <v>20</v>
      </c>
      <c r="B19" s="58">
        <v>42</v>
      </c>
      <c r="C19" s="58">
        <v>153</v>
      </c>
      <c r="D19" s="58">
        <v>240</v>
      </c>
      <c r="E19" s="58">
        <v>184</v>
      </c>
      <c r="F19" s="58">
        <v>43</v>
      </c>
      <c r="G19" s="58">
        <v>383</v>
      </c>
      <c r="H19" s="58">
        <v>434</v>
      </c>
      <c r="I19" s="58">
        <v>526</v>
      </c>
      <c r="J19" s="58">
        <v>462</v>
      </c>
      <c r="K19" s="58">
        <v>342</v>
      </c>
      <c r="L19" s="58">
        <v>255</v>
      </c>
      <c r="M19" s="58">
        <v>346</v>
      </c>
      <c r="N19" s="58">
        <v>431</v>
      </c>
      <c r="O19" s="58">
        <v>363</v>
      </c>
      <c r="P19" s="58">
        <v>262</v>
      </c>
      <c r="Q19" s="58">
        <v>0</v>
      </c>
      <c r="R19" s="58">
        <v>18</v>
      </c>
      <c r="S19" s="58">
        <v>106</v>
      </c>
      <c r="T19" s="58">
        <v>34</v>
      </c>
      <c r="U19" s="58">
        <v>0</v>
      </c>
      <c r="V19" s="58">
        <v>440</v>
      </c>
      <c r="W19" s="58">
        <v>449</v>
      </c>
      <c r="X19" s="58">
        <v>548</v>
      </c>
      <c r="Y19" s="58">
        <v>491</v>
      </c>
      <c r="Z19" s="58">
        <v>398</v>
      </c>
    </row>
    <row r="20" spans="1:26" x14ac:dyDescent="0.25">
      <c r="A20" t="s">
        <v>21</v>
      </c>
      <c r="B20" s="58">
        <v>0</v>
      </c>
      <c r="C20" s="58">
        <v>0</v>
      </c>
      <c r="D20" s="58">
        <v>0</v>
      </c>
      <c r="E20" s="58">
        <v>0</v>
      </c>
      <c r="F20" s="58">
        <v>0</v>
      </c>
      <c r="G20" s="58">
        <v>0</v>
      </c>
      <c r="H20" s="58">
        <v>0</v>
      </c>
      <c r="I20" s="58">
        <v>0</v>
      </c>
      <c r="J20" s="58">
        <v>0</v>
      </c>
      <c r="K20" s="58">
        <v>0</v>
      </c>
      <c r="L20" s="58">
        <v>3</v>
      </c>
      <c r="M20" s="58">
        <v>0</v>
      </c>
      <c r="N20" s="58">
        <v>0</v>
      </c>
      <c r="O20" s="58">
        <v>1</v>
      </c>
      <c r="P20" s="58">
        <v>18</v>
      </c>
      <c r="Q20" s="58">
        <v>0</v>
      </c>
      <c r="R20" s="58">
        <v>0</v>
      </c>
      <c r="S20" s="58">
        <v>0</v>
      </c>
      <c r="T20" s="58">
        <v>0</v>
      </c>
      <c r="U20" s="58">
        <v>0</v>
      </c>
      <c r="V20" s="58">
        <v>0</v>
      </c>
      <c r="W20" s="58">
        <v>0</v>
      </c>
      <c r="X20" s="58">
        <v>0</v>
      </c>
      <c r="Y20" s="58">
        <v>0</v>
      </c>
      <c r="Z20" s="58">
        <v>0</v>
      </c>
    </row>
    <row r="21" spans="1:26" x14ac:dyDescent="0.25">
      <c r="A21" t="s">
        <v>22</v>
      </c>
      <c r="B21" s="58">
        <v>0</v>
      </c>
      <c r="C21" s="58">
        <v>0</v>
      </c>
      <c r="D21" s="58">
        <v>0</v>
      </c>
      <c r="E21" s="58">
        <v>0</v>
      </c>
      <c r="F21" s="58">
        <v>0</v>
      </c>
      <c r="G21" s="58">
        <v>0</v>
      </c>
      <c r="H21" s="58">
        <v>4</v>
      </c>
      <c r="I21" s="58">
        <v>62</v>
      </c>
      <c r="J21" s="58">
        <v>59</v>
      </c>
      <c r="K21" s="58">
        <v>0</v>
      </c>
      <c r="L21" s="58">
        <v>113</v>
      </c>
      <c r="M21" s="58">
        <v>3</v>
      </c>
      <c r="N21" s="58">
        <v>0</v>
      </c>
      <c r="O21" s="58">
        <v>0</v>
      </c>
      <c r="P21" s="58">
        <v>9</v>
      </c>
      <c r="Q21" s="58">
        <v>0</v>
      </c>
      <c r="R21" s="58">
        <v>0</v>
      </c>
      <c r="S21" s="58">
        <v>0</v>
      </c>
      <c r="T21" s="58">
        <v>0</v>
      </c>
      <c r="U21" s="58">
        <v>0</v>
      </c>
      <c r="V21" s="58">
        <v>0</v>
      </c>
      <c r="W21" s="58">
        <v>14</v>
      </c>
      <c r="X21" s="58">
        <v>153</v>
      </c>
      <c r="Y21" s="58">
        <v>121</v>
      </c>
      <c r="Z21" s="58">
        <v>1</v>
      </c>
    </row>
    <row r="23" spans="1:26" x14ac:dyDescent="0.25">
      <c r="A23" s="39">
        <v>1981</v>
      </c>
      <c r="B23" s="107"/>
      <c r="C23" s="107"/>
      <c r="D23" s="107"/>
      <c r="E23" s="107"/>
      <c r="F23" s="107"/>
    </row>
    <row r="24" spans="1:26" x14ac:dyDescent="0.25">
      <c r="B24" s="108" t="s">
        <v>24</v>
      </c>
      <c r="C24" s="108"/>
      <c r="D24" s="108"/>
      <c r="E24" s="108"/>
      <c r="F24" s="108"/>
      <c r="G24" s="101" t="s">
        <v>25</v>
      </c>
      <c r="H24" s="101"/>
      <c r="I24" s="101"/>
      <c r="J24" s="101"/>
      <c r="K24" s="101"/>
      <c r="L24" s="102" t="s">
        <v>23</v>
      </c>
      <c r="M24" s="102"/>
      <c r="N24" s="102"/>
      <c r="O24" s="102"/>
      <c r="P24" s="102"/>
      <c r="Q24" s="103" t="s">
        <v>26</v>
      </c>
      <c r="R24" s="103"/>
      <c r="S24" s="103"/>
      <c r="T24" s="103"/>
      <c r="U24" s="103"/>
      <c r="V24" s="89" t="s">
        <v>27</v>
      </c>
      <c r="W24" s="89"/>
      <c r="X24" s="89"/>
      <c r="Y24" s="89"/>
      <c r="Z24" s="89"/>
    </row>
    <row r="25" spans="1:26" x14ac:dyDescent="0.25">
      <c r="B25" s="16" t="s">
        <v>0</v>
      </c>
      <c r="C25" s="16" t="s">
        <v>1</v>
      </c>
      <c r="D25" s="16" t="s">
        <v>2</v>
      </c>
      <c r="E25" s="16" t="s">
        <v>3</v>
      </c>
      <c r="F25" s="16" t="s">
        <v>4</v>
      </c>
      <c r="G25" s="16" t="s">
        <v>0</v>
      </c>
      <c r="H25" s="16" t="s">
        <v>1</v>
      </c>
      <c r="I25" s="16" t="s">
        <v>2</v>
      </c>
      <c r="J25" s="16" t="s">
        <v>3</v>
      </c>
      <c r="K25" s="16" t="s">
        <v>4</v>
      </c>
      <c r="L25" s="16" t="s">
        <v>0</v>
      </c>
      <c r="M25" s="16" t="s">
        <v>1</v>
      </c>
      <c r="N25" s="16" t="s">
        <v>2</v>
      </c>
      <c r="O25" s="16" t="s">
        <v>3</v>
      </c>
      <c r="P25" s="16" t="s">
        <v>4</v>
      </c>
      <c r="Q25" s="16" t="s">
        <v>0</v>
      </c>
      <c r="R25" s="16" t="s">
        <v>1</v>
      </c>
      <c r="S25" s="16" t="s">
        <v>2</v>
      </c>
      <c r="T25" s="16" t="s">
        <v>3</v>
      </c>
      <c r="U25" s="16" t="s">
        <v>4</v>
      </c>
      <c r="V25" s="16" t="s">
        <v>0</v>
      </c>
      <c r="W25" s="16" t="s">
        <v>1</v>
      </c>
      <c r="X25" s="16" t="s">
        <v>2</v>
      </c>
      <c r="Y25" s="16" t="s">
        <v>3</v>
      </c>
      <c r="Z25" s="16" t="s">
        <v>4</v>
      </c>
    </row>
    <row r="26" spans="1:26" x14ac:dyDescent="0.25">
      <c r="A26" t="s">
        <v>5</v>
      </c>
      <c r="B26" s="58">
        <v>224</v>
      </c>
      <c r="C26" s="58">
        <v>464</v>
      </c>
      <c r="D26" s="58">
        <v>682</v>
      </c>
      <c r="E26" s="58">
        <v>699</v>
      </c>
      <c r="F26" s="58">
        <v>575</v>
      </c>
      <c r="G26" s="58">
        <v>454</v>
      </c>
      <c r="H26" s="58">
        <v>623</v>
      </c>
      <c r="I26" s="58">
        <v>744</v>
      </c>
      <c r="J26" s="58">
        <v>744</v>
      </c>
      <c r="K26" s="58">
        <v>692</v>
      </c>
      <c r="L26" s="58">
        <v>336</v>
      </c>
      <c r="M26" s="58">
        <v>551</v>
      </c>
      <c r="N26" s="58">
        <v>725</v>
      </c>
      <c r="O26" s="58">
        <v>730</v>
      </c>
      <c r="P26" s="58">
        <v>633</v>
      </c>
      <c r="Q26" s="58">
        <v>181</v>
      </c>
      <c r="R26" s="58">
        <v>432</v>
      </c>
      <c r="S26" s="58">
        <v>680</v>
      </c>
      <c r="T26" s="58">
        <v>693</v>
      </c>
      <c r="U26" s="58">
        <v>577</v>
      </c>
      <c r="V26" s="58">
        <v>744</v>
      </c>
      <c r="W26" s="58">
        <v>720</v>
      </c>
      <c r="X26" s="58">
        <v>744</v>
      </c>
      <c r="Y26" s="58">
        <v>744</v>
      </c>
      <c r="Z26" s="58">
        <v>720</v>
      </c>
    </row>
    <row r="27" spans="1:26" x14ac:dyDescent="0.25">
      <c r="A27" t="s">
        <v>6</v>
      </c>
      <c r="B27" s="58">
        <v>0</v>
      </c>
      <c r="C27" s="58">
        <v>0</v>
      </c>
      <c r="D27" s="58">
        <v>0</v>
      </c>
      <c r="E27" s="58">
        <v>4</v>
      </c>
      <c r="F27" s="58">
        <v>4</v>
      </c>
      <c r="G27" s="58">
        <v>19</v>
      </c>
      <c r="H27" s="58">
        <v>80</v>
      </c>
      <c r="I27" s="58">
        <v>128</v>
      </c>
      <c r="J27" s="58">
        <v>112</v>
      </c>
      <c r="K27" s="58">
        <v>100</v>
      </c>
      <c r="L27" s="58">
        <v>55</v>
      </c>
      <c r="M27" s="58">
        <v>9</v>
      </c>
      <c r="N27" s="58">
        <v>39</v>
      </c>
      <c r="O27" s="58">
        <v>36</v>
      </c>
      <c r="P27" s="58">
        <v>45</v>
      </c>
      <c r="Q27" s="58">
        <v>0</v>
      </c>
      <c r="R27" s="58">
        <v>0</v>
      </c>
      <c r="S27" s="58">
        <v>0</v>
      </c>
      <c r="T27" s="58">
        <v>0</v>
      </c>
      <c r="U27" s="58">
        <v>0</v>
      </c>
      <c r="V27" s="58">
        <v>41</v>
      </c>
      <c r="W27" s="58">
        <v>207</v>
      </c>
      <c r="X27" s="58">
        <v>351</v>
      </c>
      <c r="Y27" s="58">
        <v>364</v>
      </c>
      <c r="Z27" s="58">
        <v>281</v>
      </c>
    </row>
    <row r="28" spans="1:26" x14ac:dyDescent="0.25">
      <c r="A28" t="s">
        <v>7</v>
      </c>
      <c r="B28" s="58">
        <v>0</v>
      </c>
      <c r="C28" s="58">
        <v>0</v>
      </c>
      <c r="D28" s="58">
        <v>0</v>
      </c>
      <c r="E28" s="58">
        <v>0</v>
      </c>
      <c r="F28" s="58">
        <v>0</v>
      </c>
      <c r="G28" s="58">
        <v>0</v>
      </c>
      <c r="H28" s="58">
        <v>15</v>
      </c>
      <c r="I28" s="58">
        <v>80</v>
      </c>
      <c r="J28" s="58">
        <v>7</v>
      </c>
      <c r="K28" s="58">
        <v>4</v>
      </c>
      <c r="L28" s="58">
        <v>395</v>
      </c>
      <c r="M28" s="58">
        <v>74</v>
      </c>
      <c r="N28" s="58">
        <v>20</v>
      </c>
      <c r="O28" s="58">
        <v>21</v>
      </c>
      <c r="P28" s="58">
        <v>102</v>
      </c>
      <c r="Q28" s="58">
        <v>0</v>
      </c>
      <c r="R28" s="58">
        <v>0</v>
      </c>
      <c r="S28" s="58">
        <v>0</v>
      </c>
      <c r="T28" s="58">
        <v>0</v>
      </c>
      <c r="U28" s="58">
        <v>0</v>
      </c>
      <c r="V28" s="58">
        <v>0</v>
      </c>
      <c r="W28" s="58">
        <v>74</v>
      </c>
      <c r="X28" s="58">
        <v>149</v>
      </c>
      <c r="Y28" s="58">
        <v>96</v>
      </c>
      <c r="Z28" s="58">
        <v>21</v>
      </c>
    </row>
    <row r="29" spans="1:26" x14ac:dyDescent="0.25">
      <c r="A29" t="s">
        <v>8</v>
      </c>
      <c r="B29" s="58">
        <v>0</v>
      </c>
      <c r="C29" s="58">
        <v>24</v>
      </c>
      <c r="D29" s="58">
        <v>8</v>
      </c>
      <c r="E29" s="58">
        <v>0</v>
      </c>
      <c r="F29" s="58">
        <v>0</v>
      </c>
      <c r="G29" s="58">
        <v>2</v>
      </c>
      <c r="H29" s="58">
        <v>162</v>
      </c>
      <c r="I29" s="58">
        <v>121</v>
      </c>
      <c r="J29" s="58">
        <v>141</v>
      </c>
      <c r="K29" s="58">
        <v>60</v>
      </c>
      <c r="L29" s="58">
        <v>4</v>
      </c>
      <c r="M29" s="58">
        <v>50</v>
      </c>
      <c r="N29" s="58">
        <v>25</v>
      </c>
      <c r="O29" s="58">
        <v>13</v>
      </c>
      <c r="P29" s="58">
        <v>0</v>
      </c>
      <c r="Q29" s="58">
        <v>0</v>
      </c>
      <c r="R29" s="58">
        <v>16</v>
      </c>
      <c r="S29" s="58">
        <v>3</v>
      </c>
      <c r="T29" s="58">
        <v>0</v>
      </c>
      <c r="U29" s="58">
        <v>0</v>
      </c>
      <c r="V29" s="58">
        <v>17</v>
      </c>
      <c r="W29" s="58">
        <v>422</v>
      </c>
      <c r="X29" s="58">
        <v>445</v>
      </c>
      <c r="Y29" s="58">
        <v>466</v>
      </c>
      <c r="Z29" s="58">
        <v>246</v>
      </c>
    </row>
    <row r="30" spans="1:26" x14ac:dyDescent="0.25">
      <c r="A30" t="s">
        <v>9</v>
      </c>
      <c r="B30" s="58">
        <v>20</v>
      </c>
      <c r="C30" s="58">
        <v>202</v>
      </c>
      <c r="D30" s="58">
        <v>381</v>
      </c>
      <c r="E30" s="58">
        <v>354</v>
      </c>
      <c r="F30" s="58">
        <v>186</v>
      </c>
      <c r="G30" s="58">
        <v>234</v>
      </c>
      <c r="H30" s="58">
        <v>502</v>
      </c>
      <c r="I30" s="58">
        <v>686</v>
      </c>
      <c r="J30" s="58">
        <v>664</v>
      </c>
      <c r="K30" s="58">
        <v>453</v>
      </c>
      <c r="L30" s="58">
        <v>133</v>
      </c>
      <c r="M30" s="58">
        <v>377</v>
      </c>
      <c r="N30" s="58">
        <v>565</v>
      </c>
      <c r="O30" s="58">
        <v>536</v>
      </c>
      <c r="P30" s="58">
        <v>343</v>
      </c>
      <c r="Q30" s="58">
        <v>3</v>
      </c>
      <c r="R30" s="58">
        <v>139</v>
      </c>
      <c r="S30" s="58">
        <v>299</v>
      </c>
      <c r="T30" s="58">
        <v>265</v>
      </c>
      <c r="U30" s="58">
        <v>115</v>
      </c>
      <c r="V30" s="58">
        <v>298</v>
      </c>
      <c r="W30" s="58">
        <v>580</v>
      </c>
      <c r="X30" s="58">
        <v>740</v>
      </c>
      <c r="Y30" s="58">
        <v>731</v>
      </c>
      <c r="Z30" s="58">
        <v>536</v>
      </c>
    </row>
    <row r="31" spans="1:26" x14ac:dyDescent="0.25">
      <c r="A31" t="s">
        <v>10</v>
      </c>
      <c r="B31" s="58">
        <v>0</v>
      </c>
      <c r="C31" s="58">
        <v>0</v>
      </c>
      <c r="D31" s="58">
        <v>0</v>
      </c>
      <c r="E31" s="58">
        <v>0</v>
      </c>
      <c r="F31" s="58">
        <v>1</v>
      </c>
      <c r="G31" s="58">
        <v>0</v>
      </c>
      <c r="H31" s="58">
        <v>37</v>
      </c>
      <c r="I31" s="58">
        <v>64</v>
      </c>
      <c r="J31" s="58">
        <v>84</v>
      </c>
      <c r="K31" s="58">
        <v>65</v>
      </c>
      <c r="L31" s="58">
        <v>0</v>
      </c>
      <c r="M31" s="58">
        <v>1</v>
      </c>
      <c r="N31" s="58">
        <v>3</v>
      </c>
      <c r="O31" s="58">
        <v>9</v>
      </c>
      <c r="P31" s="58">
        <v>7</v>
      </c>
      <c r="Q31" s="58">
        <v>0</v>
      </c>
      <c r="R31" s="58">
        <v>0</v>
      </c>
      <c r="S31" s="58">
        <v>0</v>
      </c>
      <c r="T31" s="58">
        <v>0</v>
      </c>
      <c r="U31" s="58">
        <v>0</v>
      </c>
      <c r="V31" s="58">
        <v>67</v>
      </c>
      <c r="W31" s="58">
        <v>473</v>
      </c>
      <c r="X31" s="58">
        <v>715</v>
      </c>
      <c r="Y31" s="58">
        <v>729</v>
      </c>
      <c r="Z31" s="58">
        <v>646</v>
      </c>
    </row>
    <row r="32" spans="1:26" x14ac:dyDescent="0.25">
      <c r="A32" t="s">
        <v>11</v>
      </c>
      <c r="B32" s="58">
        <v>0</v>
      </c>
      <c r="C32" s="58">
        <v>44</v>
      </c>
      <c r="D32" s="58">
        <v>88</v>
      </c>
      <c r="E32" s="58">
        <v>51</v>
      </c>
      <c r="F32" s="58">
        <v>0</v>
      </c>
      <c r="G32" s="58">
        <v>62</v>
      </c>
      <c r="H32" s="58">
        <v>242</v>
      </c>
      <c r="I32" s="58">
        <v>280</v>
      </c>
      <c r="J32" s="58">
        <v>262</v>
      </c>
      <c r="K32" s="58">
        <v>143</v>
      </c>
      <c r="L32" s="58">
        <v>33</v>
      </c>
      <c r="M32" s="58">
        <v>133</v>
      </c>
      <c r="N32" s="58">
        <v>167</v>
      </c>
      <c r="O32" s="58">
        <v>154</v>
      </c>
      <c r="P32" s="58">
        <v>49</v>
      </c>
      <c r="Q32" s="58">
        <v>0</v>
      </c>
      <c r="R32" s="58">
        <v>24</v>
      </c>
      <c r="S32" s="58">
        <v>40</v>
      </c>
      <c r="T32" s="58">
        <v>21</v>
      </c>
      <c r="U32" s="58">
        <v>0</v>
      </c>
      <c r="V32" s="58">
        <v>160</v>
      </c>
      <c r="W32" s="58">
        <v>487</v>
      </c>
      <c r="X32" s="58">
        <v>694</v>
      </c>
      <c r="Y32" s="58">
        <v>715</v>
      </c>
      <c r="Z32" s="58">
        <v>565</v>
      </c>
    </row>
    <row r="33" spans="1:26" x14ac:dyDescent="0.25">
      <c r="A33" t="s">
        <v>12</v>
      </c>
      <c r="B33" s="58">
        <v>0</v>
      </c>
      <c r="C33" s="58">
        <v>0</v>
      </c>
      <c r="D33" s="58">
        <v>0</v>
      </c>
      <c r="E33" s="58">
        <v>7</v>
      </c>
      <c r="F33" s="58">
        <v>0</v>
      </c>
      <c r="G33" s="58">
        <v>11</v>
      </c>
      <c r="H33" s="58">
        <v>86</v>
      </c>
      <c r="I33" s="58">
        <v>194</v>
      </c>
      <c r="J33" s="58">
        <v>156</v>
      </c>
      <c r="K33" s="58">
        <v>77</v>
      </c>
      <c r="L33" s="58">
        <v>166</v>
      </c>
      <c r="M33" s="58">
        <v>20</v>
      </c>
      <c r="N33" s="58">
        <v>81</v>
      </c>
      <c r="O33" s="58">
        <v>46</v>
      </c>
      <c r="P33" s="58">
        <v>42</v>
      </c>
      <c r="Q33" s="58">
        <v>0</v>
      </c>
      <c r="R33" s="58">
        <v>0</v>
      </c>
      <c r="S33" s="58">
        <v>0</v>
      </c>
      <c r="T33" s="58">
        <v>0</v>
      </c>
      <c r="U33" s="58">
        <v>0</v>
      </c>
      <c r="V33" s="58">
        <v>12</v>
      </c>
      <c r="W33" s="58">
        <v>147</v>
      </c>
      <c r="X33" s="58">
        <v>322</v>
      </c>
      <c r="Y33" s="58">
        <v>306</v>
      </c>
      <c r="Z33" s="58">
        <v>137</v>
      </c>
    </row>
    <row r="34" spans="1:26" x14ac:dyDescent="0.25">
      <c r="A34" t="s">
        <v>13</v>
      </c>
      <c r="B34" s="58">
        <v>126</v>
      </c>
      <c r="C34" s="58">
        <v>332</v>
      </c>
      <c r="D34" s="58">
        <v>576</v>
      </c>
      <c r="E34" s="58">
        <v>669</v>
      </c>
      <c r="F34" s="58">
        <v>588</v>
      </c>
      <c r="G34" s="58">
        <v>393</v>
      </c>
      <c r="H34" s="58">
        <v>554</v>
      </c>
      <c r="I34" s="58">
        <v>723</v>
      </c>
      <c r="J34" s="58">
        <v>734</v>
      </c>
      <c r="K34" s="58">
        <v>675</v>
      </c>
      <c r="L34" s="58">
        <v>258</v>
      </c>
      <c r="M34" s="58">
        <v>447</v>
      </c>
      <c r="N34" s="58">
        <v>649</v>
      </c>
      <c r="O34" s="58">
        <v>715</v>
      </c>
      <c r="P34" s="58">
        <v>631</v>
      </c>
      <c r="Q34" s="58">
        <v>83</v>
      </c>
      <c r="R34" s="58">
        <v>250</v>
      </c>
      <c r="S34" s="58">
        <v>551</v>
      </c>
      <c r="T34" s="58">
        <v>659</v>
      </c>
      <c r="U34" s="58">
        <v>585</v>
      </c>
      <c r="V34" s="58">
        <v>729</v>
      </c>
      <c r="W34" s="58">
        <v>720</v>
      </c>
      <c r="X34" s="58">
        <v>744</v>
      </c>
      <c r="Y34" s="58">
        <v>744</v>
      </c>
      <c r="Z34" s="58">
        <v>720</v>
      </c>
    </row>
    <row r="35" spans="1:26" x14ac:dyDescent="0.25">
      <c r="A35" t="s">
        <v>14</v>
      </c>
      <c r="B35" s="58">
        <v>0</v>
      </c>
      <c r="C35" s="58">
        <v>0</v>
      </c>
      <c r="D35" s="58">
        <v>0</v>
      </c>
      <c r="E35" s="58">
        <v>0</v>
      </c>
      <c r="F35" s="58">
        <v>0</v>
      </c>
      <c r="G35" s="58">
        <v>0</v>
      </c>
      <c r="H35" s="58">
        <v>6</v>
      </c>
      <c r="I35" s="58">
        <v>5</v>
      </c>
      <c r="J35" s="58">
        <v>2</v>
      </c>
      <c r="K35" s="58">
        <v>0</v>
      </c>
      <c r="L35" s="58">
        <v>23</v>
      </c>
      <c r="M35" s="58">
        <v>0</v>
      </c>
      <c r="N35" s="58">
        <v>0</v>
      </c>
      <c r="O35" s="58">
        <v>0</v>
      </c>
      <c r="P35" s="58">
        <v>0</v>
      </c>
      <c r="Q35" s="58">
        <v>0</v>
      </c>
      <c r="R35" s="58">
        <v>0</v>
      </c>
      <c r="S35" s="58">
        <v>0</v>
      </c>
      <c r="T35" s="58">
        <v>0</v>
      </c>
      <c r="U35" s="58">
        <v>0</v>
      </c>
      <c r="V35" s="58">
        <v>0</v>
      </c>
      <c r="W35" s="58">
        <v>317</v>
      </c>
      <c r="X35" s="58">
        <v>478</v>
      </c>
      <c r="Y35" s="58">
        <v>545</v>
      </c>
      <c r="Z35" s="58">
        <v>126</v>
      </c>
    </row>
    <row r="36" spans="1:26" x14ac:dyDescent="0.25">
      <c r="A36" t="s">
        <v>15</v>
      </c>
      <c r="B36" s="58">
        <v>0</v>
      </c>
      <c r="C36" s="58">
        <v>4</v>
      </c>
      <c r="D36" s="58">
        <v>22</v>
      </c>
      <c r="E36" s="58">
        <v>14</v>
      </c>
      <c r="F36" s="58">
        <v>18</v>
      </c>
      <c r="G36" s="58">
        <v>26</v>
      </c>
      <c r="H36" s="58">
        <v>134</v>
      </c>
      <c r="I36" s="58">
        <v>204</v>
      </c>
      <c r="J36" s="58">
        <v>219</v>
      </c>
      <c r="K36" s="58">
        <v>155</v>
      </c>
      <c r="L36" s="58">
        <v>8</v>
      </c>
      <c r="M36" s="58">
        <v>40</v>
      </c>
      <c r="N36" s="58">
        <v>91</v>
      </c>
      <c r="O36" s="58">
        <v>93</v>
      </c>
      <c r="P36" s="58">
        <v>47</v>
      </c>
      <c r="Q36" s="58">
        <v>0</v>
      </c>
      <c r="R36" s="58">
        <v>0</v>
      </c>
      <c r="S36" s="58">
        <v>7</v>
      </c>
      <c r="T36" s="58">
        <v>4</v>
      </c>
      <c r="U36" s="58">
        <v>12</v>
      </c>
      <c r="V36" s="58">
        <v>73</v>
      </c>
      <c r="W36" s="58">
        <v>327</v>
      </c>
      <c r="X36" s="58">
        <v>536</v>
      </c>
      <c r="Y36" s="58">
        <v>571</v>
      </c>
      <c r="Z36" s="58">
        <v>441</v>
      </c>
    </row>
    <row r="37" spans="1:26" x14ac:dyDescent="0.25">
      <c r="A37" t="s">
        <v>16</v>
      </c>
      <c r="B37" s="58">
        <v>80</v>
      </c>
      <c r="C37" s="58">
        <v>217</v>
      </c>
      <c r="D37" s="58">
        <v>352</v>
      </c>
      <c r="E37" s="58">
        <v>327</v>
      </c>
      <c r="F37" s="58">
        <v>216</v>
      </c>
      <c r="G37" s="58">
        <v>311</v>
      </c>
      <c r="H37" s="58">
        <v>487</v>
      </c>
      <c r="I37" s="58">
        <v>633</v>
      </c>
      <c r="J37" s="58">
        <v>596</v>
      </c>
      <c r="K37" s="58">
        <v>455</v>
      </c>
      <c r="L37" s="58">
        <v>213</v>
      </c>
      <c r="M37" s="58">
        <v>400</v>
      </c>
      <c r="N37" s="58">
        <v>510</v>
      </c>
      <c r="O37" s="58">
        <v>499</v>
      </c>
      <c r="P37" s="58">
        <v>370</v>
      </c>
      <c r="Q37" s="58">
        <v>23</v>
      </c>
      <c r="R37" s="58">
        <v>137</v>
      </c>
      <c r="S37" s="58">
        <v>276</v>
      </c>
      <c r="T37" s="58">
        <v>237</v>
      </c>
      <c r="U37" s="58">
        <v>168</v>
      </c>
      <c r="V37" s="58">
        <v>368</v>
      </c>
      <c r="W37" s="58">
        <v>547</v>
      </c>
      <c r="X37" s="58">
        <v>716</v>
      </c>
      <c r="Y37" s="58">
        <v>686</v>
      </c>
      <c r="Z37" s="58">
        <v>530</v>
      </c>
    </row>
    <row r="38" spans="1:26" x14ac:dyDescent="0.25">
      <c r="A38" t="s">
        <v>17</v>
      </c>
      <c r="B38" s="58">
        <v>56</v>
      </c>
      <c r="C38" s="58">
        <v>436</v>
      </c>
      <c r="D38" s="58">
        <v>731</v>
      </c>
      <c r="E38" s="58">
        <v>744</v>
      </c>
      <c r="F38" s="58">
        <v>692</v>
      </c>
      <c r="G38" s="58">
        <v>303</v>
      </c>
      <c r="H38" s="58">
        <v>707</v>
      </c>
      <c r="I38" s="58">
        <v>744</v>
      </c>
      <c r="J38" s="58">
        <v>744</v>
      </c>
      <c r="K38" s="58">
        <v>720</v>
      </c>
      <c r="L38" s="58">
        <v>192</v>
      </c>
      <c r="M38" s="58">
        <v>674</v>
      </c>
      <c r="N38" s="58">
        <v>744</v>
      </c>
      <c r="O38" s="58">
        <v>744</v>
      </c>
      <c r="P38" s="58">
        <v>709</v>
      </c>
      <c r="Q38" s="58">
        <v>36</v>
      </c>
      <c r="R38" s="58">
        <v>396</v>
      </c>
      <c r="S38" s="58">
        <v>714</v>
      </c>
      <c r="T38" s="58">
        <v>736</v>
      </c>
      <c r="U38" s="58">
        <v>687</v>
      </c>
      <c r="V38" s="58">
        <v>744</v>
      </c>
      <c r="W38" s="58">
        <v>720</v>
      </c>
      <c r="X38" s="58">
        <v>744</v>
      </c>
      <c r="Y38" s="58">
        <v>744</v>
      </c>
      <c r="Z38" s="58">
        <v>720</v>
      </c>
    </row>
    <row r="39" spans="1:26" x14ac:dyDescent="0.25">
      <c r="A39" t="s">
        <v>18</v>
      </c>
      <c r="B39" s="58">
        <v>508</v>
      </c>
      <c r="C39" s="58">
        <v>720</v>
      </c>
      <c r="D39" s="58">
        <v>744</v>
      </c>
      <c r="E39" s="58">
        <v>707</v>
      </c>
      <c r="F39" s="58">
        <v>687</v>
      </c>
      <c r="G39" s="58">
        <v>687</v>
      </c>
      <c r="H39" s="58">
        <v>720</v>
      </c>
      <c r="I39" s="58">
        <v>744</v>
      </c>
      <c r="J39" s="58">
        <v>710</v>
      </c>
      <c r="K39" s="58">
        <v>720</v>
      </c>
      <c r="L39" s="58">
        <v>624</v>
      </c>
      <c r="M39" s="58">
        <v>720</v>
      </c>
      <c r="N39" s="58">
        <v>744</v>
      </c>
      <c r="O39" s="58">
        <v>744</v>
      </c>
      <c r="P39" s="58">
        <v>720</v>
      </c>
      <c r="Q39" s="58">
        <v>513</v>
      </c>
      <c r="R39" s="58">
        <v>720</v>
      </c>
      <c r="S39" s="58">
        <v>744</v>
      </c>
      <c r="T39" s="58">
        <v>716</v>
      </c>
      <c r="U39" s="58">
        <v>674</v>
      </c>
      <c r="V39" s="58">
        <v>744</v>
      </c>
      <c r="W39" s="58">
        <v>720</v>
      </c>
      <c r="X39" s="58">
        <v>744</v>
      </c>
      <c r="Y39" s="58">
        <v>744</v>
      </c>
      <c r="Z39" s="58">
        <v>720</v>
      </c>
    </row>
    <row r="40" spans="1:26" x14ac:dyDescent="0.25">
      <c r="A40" t="s">
        <v>19</v>
      </c>
      <c r="B40" s="58">
        <v>0</v>
      </c>
      <c r="C40" s="58">
        <v>28</v>
      </c>
      <c r="D40" s="58">
        <v>103</v>
      </c>
      <c r="E40" s="58">
        <v>66</v>
      </c>
      <c r="F40" s="58">
        <v>0</v>
      </c>
      <c r="G40" s="58">
        <v>17</v>
      </c>
      <c r="H40" s="58">
        <v>217</v>
      </c>
      <c r="I40" s="58">
        <v>383</v>
      </c>
      <c r="J40" s="58">
        <v>370</v>
      </c>
      <c r="K40" s="58">
        <v>221</v>
      </c>
      <c r="L40" s="58">
        <v>13</v>
      </c>
      <c r="M40" s="58">
        <v>95</v>
      </c>
      <c r="N40" s="58">
        <v>214</v>
      </c>
      <c r="O40" s="58">
        <v>202</v>
      </c>
      <c r="P40" s="58">
        <v>74</v>
      </c>
      <c r="Q40" s="58">
        <v>0</v>
      </c>
      <c r="R40" s="58">
        <v>5</v>
      </c>
      <c r="S40" s="58">
        <v>61</v>
      </c>
      <c r="T40" s="58">
        <v>23</v>
      </c>
      <c r="U40" s="58">
        <v>0</v>
      </c>
      <c r="V40" s="58">
        <v>62</v>
      </c>
      <c r="W40" s="58">
        <v>472</v>
      </c>
      <c r="X40" s="58">
        <v>725</v>
      </c>
      <c r="Y40" s="58">
        <v>716</v>
      </c>
      <c r="Z40" s="58">
        <v>551</v>
      </c>
    </row>
    <row r="41" spans="1:26" x14ac:dyDescent="0.25">
      <c r="A41" t="s">
        <v>20</v>
      </c>
      <c r="B41" s="58">
        <v>61</v>
      </c>
      <c r="C41" s="58">
        <v>143</v>
      </c>
      <c r="D41" s="58">
        <v>225</v>
      </c>
      <c r="E41" s="58">
        <v>215</v>
      </c>
      <c r="F41" s="58">
        <v>36</v>
      </c>
      <c r="G41" s="58">
        <v>361</v>
      </c>
      <c r="H41" s="58">
        <v>440</v>
      </c>
      <c r="I41" s="58">
        <v>512</v>
      </c>
      <c r="J41" s="58">
        <v>490</v>
      </c>
      <c r="K41" s="58">
        <v>353</v>
      </c>
      <c r="L41" s="58">
        <v>244</v>
      </c>
      <c r="M41" s="58">
        <v>334</v>
      </c>
      <c r="N41" s="58">
        <v>425</v>
      </c>
      <c r="O41" s="58">
        <v>384</v>
      </c>
      <c r="P41" s="58">
        <v>245</v>
      </c>
      <c r="Q41" s="58">
        <v>4</v>
      </c>
      <c r="R41" s="58">
        <v>24</v>
      </c>
      <c r="S41" s="58">
        <v>121</v>
      </c>
      <c r="T41" s="58">
        <v>92</v>
      </c>
      <c r="U41" s="58">
        <v>0</v>
      </c>
      <c r="V41" s="58">
        <v>439</v>
      </c>
      <c r="W41" s="58">
        <v>456</v>
      </c>
      <c r="X41" s="58">
        <v>547</v>
      </c>
      <c r="Y41" s="58">
        <v>529</v>
      </c>
      <c r="Z41" s="58">
        <v>389</v>
      </c>
    </row>
    <row r="42" spans="1:26" x14ac:dyDescent="0.25">
      <c r="A42" t="s">
        <v>21</v>
      </c>
      <c r="B42" s="58">
        <v>0</v>
      </c>
      <c r="C42" s="58">
        <v>0</v>
      </c>
      <c r="D42" s="58">
        <v>0</v>
      </c>
      <c r="E42" s="58">
        <v>0</v>
      </c>
      <c r="F42" s="58">
        <v>0</v>
      </c>
      <c r="G42" s="58">
        <v>0</v>
      </c>
      <c r="H42" s="58">
        <v>0</v>
      </c>
      <c r="I42" s="58">
        <v>0</v>
      </c>
      <c r="J42" s="58">
        <v>0</v>
      </c>
      <c r="K42" s="58">
        <v>0</v>
      </c>
      <c r="L42" s="58">
        <v>0</v>
      </c>
      <c r="M42" s="58">
        <v>0</v>
      </c>
      <c r="N42" s="58">
        <v>0</v>
      </c>
      <c r="O42" s="58">
        <v>0</v>
      </c>
      <c r="P42" s="58">
        <v>14</v>
      </c>
      <c r="Q42" s="58">
        <v>0</v>
      </c>
      <c r="R42" s="58">
        <v>0</v>
      </c>
      <c r="S42" s="58">
        <v>0</v>
      </c>
      <c r="T42" s="58">
        <v>0</v>
      </c>
      <c r="U42" s="58">
        <v>0</v>
      </c>
      <c r="V42" s="58">
        <v>0</v>
      </c>
      <c r="W42" s="58">
        <v>0</v>
      </c>
      <c r="X42" s="58">
        <v>0</v>
      </c>
      <c r="Y42" s="58">
        <v>0</v>
      </c>
      <c r="Z42" s="58">
        <v>0</v>
      </c>
    </row>
    <row r="43" spans="1:26" x14ac:dyDescent="0.25">
      <c r="A43" t="s">
        <v>22</v>
      </c>
      <c r="B43" s="58">
        <v>0</v>
      </c>
      <c r="C43" s="58">
        <v>0</v>
      </c>
      <c r="D43" s="58">
        <v>0</v>
      </c>
      <c r="E43" s="58">
        <v>0</v>
      </c>
      <c r="F43" s="58">
        <v>0</v>
      </c>
      <c r="G43" s="58">
        <v>0</v>
      </c>
      <c r="H43" s="58">
        <v>0</v>
      </c>
      <c r="I43" s="58">
        <v>29</v>
      </c>
      <c r="J43" s="58">
        <v>0</v>
      </c>
      <c r="K43" s="58">
        <v>0</v>
      </c>
      <c r="L43" s="58">
        <v>228</v>
      </c>
      <c r="M43" s="58">
        <v>45</v>
      </c>
      <c r="N43" s="58">
        <v>4</v>
      </c>
      <c r="O43" s="58">
        <v>0</v>
      </c>
      <c r="P43" s="58">
        <v>84</v>
      </c>
      <c r="Q43" s="58">
        <v>0</v>
      </c>
      <c r="R43" s="58">
        <v>0</v>
      </c>
      <c r="S43" s="58">
        <v>0</v>
      </c>
      <c r="T43" s="58">
        <v>0</v>
      </c>
      <c r="U43" s="58">
        <v>0</v>
      </c>
      <c r="V43" s="58">
        <v>0</v>
      </c>
      <c r="W43" s="58">
        <v>0</v>
      </c>
      <c r="X43" s="58">
        <v>77</v>
      </c>
      <c r="Y43" s="58">
        <v>26</v>
      </c>
      <c r="Z43" s="58">
        <v>0</v>
      </c>
    </row>
    <row r="45" spans="1:26" x14ac:dyDescent="0.25">
      <c r="A45" s="39">
        <v>1982</v>
      </c>
      <c r="B45" s="107"/>
      <c r="C45" s="107"/>
      <c r="D45" s="107"/>
      <c r="E45" s="107"/>
      <c r="F45" s="107"/>
    </row>
    <row r="46" spans="1:26" x14ac:dyDescent="0.25">
      <c r="B46" s="108" t="s">
        <v>24</v>
      </c>
      <c r="C46" s="108"/>
      <c r="D46" s="108"/>
      <c r="E46" s="108"/>
      <c r="F46" s="108"/>
      <c r="G46" s="101" t="s">
        <v>25</v>
      </c>
      <c r="H46" s="101"/>
      <c r="I46" s="101"/>
      <c r="J46" s="101"/>
      <c r="K46" s="101"/>
      <c r="L46" s="102" t="s">
        <v>23</v>
      </c>
      <c r="M46" s="102"/>
      <c r="N46" s="102"/>
      <c r="O46" s="102"/>
      <c r="P46" s="102"/>
      <c r="Q46" s="103" t="s">
        <v>26</v>
      </c>
      <c r="R46" s="103"/>
      <c r="S46" s="103"/>
      <c r="T46" s="103"/>
      <c r="U46" s="103"/>
      <c r="V46" s="89" t="s">
        <v>27</v>
      </c>
      <c r="W46" s="89"/>
      <c r="X46" s="89"/>
      <c r="Y46" s="89"/>
      <c r="Z46" s="89"/>
    </row>
    <row r="47" spans="1:26" x14ac:dyDescent="0.25">
      <c r="B47" s="16" t="s">
        <v>0</v>
      </c>
      <c r="C47" s="16" t="s">
        <v>1</v>
      </c>
      <c r="D47" s="16" t="s">
        <v>2</v>
      </c>
      <c r="E47" s="16" t="s">
        <v>3</v>
      </c>
      <c r="F47" s="16" t="s">
        <v>4</v>
      </c>
      <c r="G47" s="16" t="s">
        <v>0</v>
      </c>
      <c r="H47" s="16" t="s">
        <v>1</v>
      </c>
      <c r="I47" s="16" t="s">
        <v>2</v>
      </c>
      <c r="J47" s="16" t="s">
        <v>3</v>
      </c>
      <c r="K47" s="16" t="s">
        <v>4</v>
      </c>
      <c r="L47" s="16" t="s">
        <v>0</v>
      </c>
      <c r="M47" s="16" t="s">
        <v>1</v>
      </c>
      <c r="N47" s="16" t="s">
        <v>2</v>
      </c>
      <c r="O47" s="16" t="s">
        <v>3</v>
      </c>
      <c r="P47" s="16" t="s">
        <v>4</v>
      </c>
      <c r="Q47" s="16" t="s">
        <v>0</v>
      </c>
      <c r="R47" s="16" t="s">
        <v>1</v>
      </c>
      <c r="S47" s="16" t="s">
        <v>2</v>
      </c>
      <c r="T47" s="16" t="s">
        <v>3</v>
      </c>
      <c r="U47" s="16" t="s">
        <v>4</v>
      </c>
      <c r="V47" s="16" t="s">
        <v>0</v>
      </c>
      <c r="W47" s="16" t="s">
        <v>1</v>
      </c>
      <c r="X47" s="16" t="s">
        <v>2</v>
      </c>
      <c r="Y47" s="16" t="s">
        <v>3</v>
      </c>
      <c r="Z47" s="16" t="s">
        <v>4</v>
      </c>
    </row>
    <row r="48" spans="1:26" x14ac:dyDescent="0.25">
      <c r="A48" t="s">
        <v>5</v>
      </c>
      <c r="B48" s="58">
        <v>328</v>
      </c>
      <c r="C48" s="58">
        <v>563</v>
      </c>
      <c r="D48" s="58">
        <v>701</v>
      </c>
      <c r="E48" s="58">
        <v>721</v>
      </c>
      <c r="F48" s="58">
        <v>579</v>
      </c>
      <c r="G48" s="58">
        <v>551</v>
      </c>
      <c r="H48" s="58">
        <v>688</v>
      </c>
      <c r="I48" s="58">
        <v>734</v>
      </c>
      <c r="J48" s="58">
        <v>739</v>
      </c>
      <c r="K48" s="58">
        <v>679</v>
      </c>
      <c r="L48" s="58">
        <v>420</v>
      </c>
      <c r="M48" s="58">
        <v>612</v>
      </c>
      <c r="N48" s="58">
        <v>718</v>
      </c>
      <c r="O48" s="58">
        <v>730</v>
      </c>
      <c r="P48" s="58">
        <v>636</v>
      </c>
      <c r="Q48" s="58">
        <v>266</v>
      </c>
      <c r="R48" s="58">
        <v>562</v>
      </c>
      <c r="S48" s="58">
        <v>692</v>
      </c>
      <c r="T48" s="58">
        <v>714</v>
      </c>
      <c r="U48" s="58">
        <v>583</v>
      </c>
      <c r="V48" s="58">
        <v>744</v>
      </c>
      <c r="W48" s="58">
        <v>720</v>
      </c>
      <c r="X48" s="58">
        <v>744</v>
      </c>
      <c r="Y48" s="58">
        <v>744</v>
      </c>
      <c r="Z48" s="58">
        <v>719</v>
      </c>
    </row>
    <row r="49" spans="1:26" x14ac:dyDescent="0.25">
      <c r="A49" t="s">
        <v>6</v>
      </c>
      <c r="B49" s="59">
        <v>0</v>
      </c>
      <c r="C49" s="59">
        <v>0</v>
      </c>
      <c r="D49" s="59">
        <v>0</v>
      </c>
      <c r="E49" s="59">
        <v>0</v>
      </c>
      <c r="F49" s="59">
        <v>0</v>
      </c>
      <c r="G49" s="59">
        <v>7</v>
      </c>
      <c r="H49" s="59">
        <v>72</v>
      </c>
      <c r="I49" s="59">
        <v>59</v>
      </c>
      <c r="J49" s="59">
        <v>79</v>
      </c>
      <c r="K49" s="59">
        <v>45</v>
      </c>
      <c r="L49" s="59">
        <v>34</v>
      </c>
      <c r="M49" s="59">
        <v>8</v>
      </c>
      <c r="N49" s="59">
        <v>0</v>
      </c>
      <c r="O49" s="59">
        <v>10</v>
      </c>
      <c r="P49" s="59">
        <v>12</v>
      </c>
      <c r="Q49" s="59">
        <v>0</v>
      </c>
      <c r="R49" s="59">
        <v>0</v>
      </c>
      <c r="S49" s="59">
        <v>0</v>
      </c>
      <c r="T49" s="59">
        <v>0</v>
      </c>
      <c r="U49" s="59">
        <v>0</v>
      </c>
      <c r="V49" s="59">
        <v>26</v>
      </c>
      <c r="W49" s="59">
        <v>169</v>
      </c>
      <c r="X49" s="59">
        <v>272</v>
      </c>
      <c r="Y49" s="59">
        <v>349</v>
      </c>
      <c r="Z49" s="59">
        <v>216</v>
      </c>
    </row>
    <row r="50" spans="1:26" x14ac:dyDescent="0.25">
      <c r="A50" t="s">
        <v>7</v>
      </c>
      <c r="B50" s="59">
        <v>0</v>
      </c>
      <c r="C50" s="59">
        <v>0</v>
      </c>
      <c r="D50" s="59">
        <v>0</v>
      </c>
      <c r="E50" s="59">
        <v>0</v>
      </c>
      <c r="F50" s="59">
        <v>0</v>
      </c>
      <c r="G50" s="59">
        <v>0</v>
      </c>
      <c r="H50" s="59">
        <v>18</v>
      </c>
      <c r="I50" s="59">
        <v>3</v>
      </c>
      <c r="J50" s="59">
        <v>5</v>
      </c>
      <c r="K50" s="59">
        <v>0</v>
      </c>
      <c r="L50" s="59">
        <v>209</v>
      </c>
      <c r="M50" s="59">
        <v>59</v>
      </c>
      <c r="N50" s="59">
        <v>53</v>
      </c>
      <c r="O50" s="59">
        <v>10</v>
      </c>
      <c r="P50" s="59">
        <v>72</v>
      </c>
      <c r="Q50" s="59">
        <v>0</v>
      </c>
      <c r="R50" s="59">
        <v>0</v>
      </c>
      <c r="S50" s="59">
        <v>0</v>
      </c>
      <c r="T50" s="59">
        <v>0</v>
      </c>
      <c r="U50" s="59">
        <v>0</v>
      </c>
      <c r="V50" s="59">
        <v>0</v>
      </c>
      <c r="W50" s="59">
        <v>33</v>
      </c>
      <c r="X50" s="59">
        <v>22</v>
      </c>
      <c r="Y50" s="59">
        <v>56</v>
      </c>
      <c r="Z50" s="59">
        <v>10</v>
      </c>
    </row>
    <row r="51" spans="1:26" x14ac:dyDescent="0.25">
      <c r="A51" t="s">
        <v>8</v>
      </c>
      <c r="B51" s="59">
        <v>0</v>
      </c>
      <c r="C51" s="59">
        <v>40</v>
      </c>
      <c r="D51" s="59">
        <v>2</v>
      </c>
      <c r="E51" s="59">
        <v>11</v>
      </c>
      <c r="F51" s="59">
        <v>0</v>
      </c>
      <c r="G51" s="59">
        <v>11</v>
      </c>
      <c r="H51" s="59">
        <v>149</v>
      </c>
      <c r="I51" s="59">
        <v>172</v>
      </c>
      <c r="J51" s="59">
        <v>210</v>
      </c>
      <c r="K51" s="59">
        <v>82</v>
      </c>
      <c r="L51" s="59">
        <v>20</v>
      </c>
      <c r="M51" s="59">
        <v>74</v>
      </c>
      <c r="N51" s="59">
        <v>51</v>
      </c>
      <c r="O51" s="59">
        <v>72</v>
      </c>
      <c r="P51" s="59">
        <v>17</v>
      </c>
      <c r="Q51" s="59">
        <v>0</v>
      </c>
      <c r="R51" s="59">
        <v>30</v>
      </c>
      <c r="S51" s="59">
        <v>0</v>
      </c>
      <c r="T51" s="59">
        <v>0</v>
      </c>
      <c r="U51" s="59">
        <v>0</v>
      </c>
      <c r="V51" s="59">
        <v>63</v>
      </c>
      <c r="W51" s="59">
        <v>326</v>
      </c>
      <c r="X51" s="59">
        <v>503</v>
      </c>
      <c r="Y51" s="59">
        <v>541</v>
      </c>
      <c r="Z51" s="59">
        <v>354</v>
      </c>
    </row>
    <row r="52" spans="1:26" x14ac:dyDescent="0.25">
      <c r="A52" t="s">
        <v>9</v>
      </c>
      <c r="B52" s="59">
        <v>75</v>
      </c>
      <c r="C52" s="59">
        <v>196</v>
      </c>
      <c r="D52" s="59">
        <v>289</v>
      </c>
      <c r="E52" s="59">
        <v>294</v>
      </c>
      <c r="F52" s="59">
        <v>195</v>
      </c>
      <c r="G52" s="59">
        <v>339</v>
      </c>
      <c r="H52" s="59">
        <v>478</v>
      </c>
      <c r="I52" s="59">
        <v>586</v>
      </c>
      <c r="J52" s="59">
        <v>597</v>
      </c>
      <c r="K52" s="59">
        <v>471</v>
      </c>
      <c r="L52" s="59">
        <v>204</v>
      </c>
      <c r="M52" s="59">
        <v>373</v>
      </c>
      <c r="N52" s="59">
        <v>449</v>
      </c>
      <c r="O52" s="59">
        <v>444</v>
      </c>
      <c r="P52" s="59">
        <v>346</v>
      </c>
      <c r="Q52" s="59">
        <v>20</v>
      </c>
      <c r="R52" s="59">
        <v>87</v>
      </c>
      <c r="S52" s="59">
        <v>208</v>
      </c>
      <c r="T52" s="59">
        <v>202</v>
      </c>
      <c r="U52" s="59">
        <v>117</v>
      </c>
      <c r="V52" s="59">
        <v>513</v>
      </c>
      <c r="W52" s="59">
        <v>580</v>
      </c>
      <c r="X52" s="59">
        <v>695</v>
      </c>
      <c r="Y52" s="59">
        <v>718</v>
      </c>
      <c r="Z52" s="59">
        <v>587</v>
      </c>
    </row>
    <row r="53" spans="1:26" x14ac:dyDescent="0.25">
      <c r="A53" t="s">
        <v>10</v>
      </c>
      <c r="B53" s="59">
        <v>0</v>
      </c>
      <c r="C53" s="59">
        <v>0</v>
      </c>
      <c r="D53" s="59">
        <v>0</v>
      </c>
      <c r="E53" s="59">
        <v>0</v>
      </c>
      <c r="F53" s="59">
        <v>0</v>
      </c>
      <c r="G53" s="59">
        <v>0</v>
      </c>
      <c r="H53" s="59">
        <v>10</v>
      </c>
      <c r="I53" s="59">
        <v>0</v>
      </c>
      <c r="J53" s="59">
        <v>42</v>
      </c>
      <c r="K53" s="59">
        <v>42</v>
      </c>
      <c r="L53" s="59">
        <v>0</v>
      </c>
      <c r="M53" s="59">
        <v>0</v>
      </c>
      <c r="N53" s="59">
        <v>0</v>
      </c>
      <c r="O53" s="59">
        <v>6</v>
      </c>
      <c r="P53" s="59">
        <v>2</v>
      </c>
      <c r="Q53" s="59">
        <v>0</v>
      </c>
      <c r="R53" s="59">
        <v>0</v>
      </c>
      <c r="S53" s="59">
        <v>0</v>
      </c>
      <c r="T53" s="59">
        <v>0</v>
      </c>
      <c r="U53" s="59">
        <v>0</v>
      </c>
      <c r="V53" s="59">
        <v>72</v>
      </c>
      <c r="W53" s="59">
        <v>383</v>
      </c>
      <c r="X53" s="59">
        <v>684</v>
      </c>
      <c r="Y53" s="59">
        <v>739</v>
      </c>
      <c r="Z53" s="59">
        <v>664</v>
      </c>
    </row>
    <row r="54" spans="1:26" x14ac:dyDescent="0.25">
      <c r="A54" t="s">
        <v>11</v>
      </c>
      <c r="B54" s="59">
        <v>1</v>
      </c>
      <c r="C54" s="59">
        <v>56</v>
      </c>
      <c r="D54" s="59">
        <v>10</v>
      </c>
      <c r="E54" s="59">
        <v>54</v>
      </c>
      <c r="F54" s="59">
        <v>11</v>
      </c>
      <c r="G54" s="59">
        <v>55</v>
      </c>
      <c r="H54" s="59">
        <v>209</v>
      </c>
      <c r="I54" s="59">
        <v>247</v>
      </c>
      <c r="J54" s="59">
        <v>281</v>
      </c>
      <c r="K54" s="59">
        <v>202</v>
      </c>
      <c r="L54" s="59">
        <v>20</v>
      </c>
      <c r="M54" s="59">
        <v>134</v>
      </c>
      <c r="N54" s="59">
        <v>125</v>
      </c>
      <c r="O54" s="59">
        <v>162</v>
      </c>
      <c r="P54" s="59">
        <v>64</v>
      </c>
      <c r="Q54" s="59">
        <v>0</v>
      </c>
      <c r="R54" s="59">
        <v>20</v>
      </c>
      <c r="S54" s="59">
        <v>4</v>
      </c>
      <c r="T54" s="59">
        <v>14</v>
      </c>
      <c r="U54" s="59">
        <v>0</v>
      </c>
      <c r="V54" s="59">
        <v>171</v>
      </c>
      <c r="W54" s="59">
        <v>451</v>
      </c>
      <c r="X54" s="59">
        <v>656</v>
      </c>
      <c r="Y54" s="59">
        <v>720</v>
      </c>
      <c r="Z54" s="59">
        <v>606</v>
      </c>
    </row>
    <row r="55" spans="1:26" x14ac:dyDescent="0.25">
      <c r="A55" t="s">
        <v>12</v>
      </c>
      <c r="B55" s="59">
        <v>0</v>
      </c>
      <c r="C55" s="59">
        <v>0</v>
      </c>
      <c r="D55" s="59">
        <v>0</v>
      </c>
      <c r="E55" s="59">
        <v>0</v>
      </c>
      <c r="F55" s="59">
        <v>0</v>
      </c>
      <c r="G55" s="59">
        <v>0</v>
      </c>
      <c r="H55" s="59">
        <v>73</v>
      </c>
      <c r="I55" s="59">
        <v>67</v>
      </c>
      <c r="J55" s="59">
        <v>121</v>
      </c>
      <c r="K55" s="59">
        <v>38</v>
      </c>
      <c r="L55" s="59">
        <v>85</v>
      </c>
      <c r="M55" s="59">
        <v>9</v>
      </c>
      <c r="N55" s="59">
        <v>0</v>
      </c>
      <c r="O55" s="59">
        <v>8</v>
      </c>
      <c r="P55" s="59">
        <v>0</v>
      </c>
      <c r="Q55" s="59">
        <v>0</v>
      </c>
      <c r="R55" s="59">
        <v>0</v>
      </c>
      <c r="S55" s="59">
        <v>0</v>
      </c>
      <c r="T55" s="59">
        <v>0</v>
      </c>
      <c r="U55" s="59">
        <v>0</v>
      </c>
      <c r="V55" s="59">
        <v>6</v>
      </c>
      <c r="W55" s="59">
        <v>132</v>
      </c>
      <c r="X55" s="59">
        <v>208</v>
      </c>
      <c r="Y55" s="59">
        <v>277</v>
      </c>
      <c r="Z55" s="59">
        <v>144</v>
      </c>
    </row>
    <row r="56" spans="1:26" x14ac:dyDescent="0.25">
      <c r="A56" t="s">
        <v>13</v>
      </c>
      <c r="B56" s="59">
        <v>206</v>
      </c>
      <c r="C56" s="59">
        <v>426</v>
      </c>
      <c r="D56" s="59">
        <v>533</v>
      </c>
      <c r="E56" s="59">
        <v>553</v>
      </c>
      <c r="F56" s="59">
        <v>639</v>
      </c>
      <c r="G56" s="59">
        <v>495</v>
      </c>
      <c r="H56" s="59">
        <v>631</v>
      </c>
      <c r="I56" s="59">
        <v>689</v>
      </c>
      <c r="J56" s="59">
        <v>713</v>
      </c>
      <c r="K56" s="59">
        <v>704</v>
      </c>
      <c r="L56" s="59">
        <v>361</v>
      </c>
      <c r="M56" s="59">
        <v>536</v>
      </c>
      <c r="N56" s="59">
        <v>618</v>
      </c>
      <c r="O56" s="59">
        <v>642</v>
      </c>
      <c r="P56" s="59">
        <v>676</v>
      </c>
      <c r="Q56" s="59">
        <v>112</v>
      </c>
      <c r="R56" s="59">
        <v>345</v>
      </c>
      <c r="S56" s="59">
        <v>485</v>
      </c>
      <c r="T56" s="59">
        <v>519</v>
      </c>
      <c r="U56" s="59">
        <v>645</v>
      </c>
      <c r="V56" s="59">
        <v>741</v>
      </c>
      <c r="W56" s="59">
        <v>720</v>
      </c>
      <c r="X56" s="59">
        <v>744</v>
      </c>
      <c r="Y56" s="59">
        <v>744</v>
      </c>
      <c r="Z56" s="59">
        <v>720</v>
      </c>
    </row>
    <row r="57" spans="1:26" x14ac:dyDescent="0.25">
      <c r="A57" t="s">
        <v>14</v>
      </c>
      <c r="B57" s="59">
        <v>0</v>
      </c>
      <c r="C57" s="59">
        <v>0</v>
      </c>
      <c r="D57" s="59">
        <v>0</v>
      </c>
      <c r="E57" s="59">
        <v>0</v>
      </c>
      <c r="F57" s="59">
        <v>0</v>
      </c>
      <c r="G57" s="59">
        <v>0</v>
      </c>
      <c r="H57" s="59">
        <v>16</v>
      </c>
      <c r="I57" s="59">
        <v>2</v>
      </c>
      <c r="J57" s="59">
        <v>6</v>
      </c>
      <c r="K57" s="59">
        <v>1</v>
      </c>
      <c r="L57" s="59">
        <v>0</v>
      </c>
      <c r="M57" s="59">
        <v>5</v>
      </c>
      <c r="N57" s="59">
        <v>0</v>
      </c>
      <c r="O57" s="59">
        <v>0</v>
      </c>
      <c r="P57" s="59">
        <v>0</v>
      </c>
      <c r="Q57" s="59">
        <v>0</v>
      </c>
      <c r="R57" s="59">
        <v>0</v>
      </c>
      <c r="S57" s="59">
        <v>0</v>
      </c>
      <c r="T57" s="59">
        <v>0</v>
      </c>
      <c r="U57" s="59">
        <v>0</v>
      </c>
      <c r="V57" s="59">
        <v>4</v>
      </c>
      <c r="W57" s="59">
        <v>248</v>
      </c>
      <c r="X57" s="59">
        <v>393</v>
      </c>
      <c r="Y57" s="59">
        <v>568</v>
      </c>
      <c r="Z57" s="59">
        <v>332</v>
      </c>
    </row>
    <row r="58" spans="1:26" x14ac:dyDescent="0.25">
      <c r="A58" t="s">
        <v>15</v>
      </c>
      <c r="B58" s="59">
        <v>0</v>
      </c>
      <c r="C58" s="59">
        <v>0</v>
      </c>
      <c r="D58" s="59">
        <v>0</v>
      </c>
      <c r="E58" s="59">
        <v>10</v>
      </c>
      <c r="F58" s="59">
        <v>4</v>
      </c>
      <c r="G58" s="59">
        <v>14</v>
      </c>
      <c r="H58" s="59">
        <v>116</v>
      </c>
      <c r="I58" s="59">
        <v>148</v>
      </c>
      <c r="J58" s="59">
        <v>196</v>
      </c>
      <c r="K58" s="59">
        <v>115</v>
      </c>
      <c r="L58" s="59">
        <v>5</v>
      </c>
      <c r="M58" s="59">
        <v>33</v>
      </c>
      <c r="N58" s="59">
        <v>20</v>
      </c>
      <c r="O58" s="59">
        <v>65</v>
      </c>
      <c r="P58" s="59">
        <v>31</v>
      </c>
      <c r="Q58" s="59">
        <v>0</v>
      </c>
      <c r="R58" s="59">
        <v>0</v>
      </c>
      <c r="S58" s="59">
        <v>0</v>
      </c>
      <c r="T58" s="59">
        <v>2</v>
      </c>
      <c r="U58" s="59">
        <v>0</v>
      </c>
      <c r="V58" s="59">
        <v>74</v>
      </c>
      <c r="W58" s="59">
        <v>262</v>
      </c>
      <c r="X58" s="59">
        <v>442</v>
      </c>
      <c r="Y58" s="59">
        <v>587</v>
      </c>
      <c r="Z58" s="59">
        <v>443</v>
      </c>
    </row>
    <row r="59" spans="1:26" x14ac:dyDescent="0.25">
      <c r="A59" t="s">
        <v>16</v>
      </c>
      <c r="B59" s="59">
        <v>153</v>
      </c>
      <c r="C59" s="59">
        <v>232</v>
      </c>
      <c r="D59" s="59">
        <v>309</v>
      </c>
      <c r="E59" s="59">
        <v>267</v>
      </c>
      <c r="F59" s="59">
        <v>242</v>
      </c>
      <c r="G59" s="59">
        <v>448</v>
      </c>
      <c r="H59" s="59">
        <v>513</v>
      </c>
      <c r="I59" s="59">
        <v>599</v>
      </c>
      <c r="J59" s="59">
        <v>575</v>
      </c>
      <c r="K59" s="59">
        <v>468</v>
      </c>
      <c r="L59" s="59">
        <v>312</v>
      </c>
      <c r="M59" s="59">
        <v>429</v>
      </c>
      <c r="N59" s="59">
        <v>498</v>
      </c>
      <c r="O59" s="59">
        <v>465</v>
      </c>
      <c r="P59" s="59">
        <v>376</v>
      </c>
      <c r="Q59" s="59">
        <v>75</v>
      </c>
      <c r="R59" s="59">
        <v>127</v>
      </c>
      <c r="S59" s="59">
        <v>216</v>
      </c>
      <c r="T59" s="59">
        <v>158</v>
      </c>
      <c r="U59" s="59">
        <v>155</v>
      </c>
      <c r="V59" s="59">
        <v>615</v>
      </c>
      <c r="W59" s="59">
        <v>569</v>
      </c>
      <c r="X59" s="59">
        <v>673</v>
      </c>
      <c r="Y59" s="59">
        <v>671</v>
      </c>
      <c r="Z59" s="59">
        <v>550</v>
      </c>
    </row>
    <row r="60" spans="1:26" x14ac:dyDescent="0.25">
      <c r="A60" t="s">
        <v>17</v>
      </c>
      <c r="B60" s="59">
        <v>180</v>
      </c>
      <c r="C60" s="59">
        <v>654</v>
      </c>
      <c r="D60" s="59">
        <v>730</v>
      </c>
      <c r="E60" s="59">
        <v>721</v>
      </c>
      <c r="F60" s="59">
        <v>720</v>
      </c>
      <c r="G60" s="59">
        <v>370</v>
      </c>
      <c r="H60" s="59">
        <v>720</v>
      </c>
      <c r="I60" s="59">
        <v>744</v>
      </c>
      <c r="J60" s="59">
        <v>744</v>
      </c>
      <c r="K60" s="59">
        <v>720</v>
      </c>
      <c r="L60" s="59">
        <v>317</v>
      </c>
      <c r="M60" s="59">
        <v>714</v>
      </c>
      <c r="N60" s="59">
        <v>744</v>
      </c>
      <c r="O60" s="59">
        <v>744</v>
      </c>
      <c r="P60" s="59">
        <v>720</v>
      </c>
      <c r="Q60" s="59">
        <v>168</v>
      </c>
      <c r="R60" s="59">
        <v>623</v>
      </c>
      <c r="S60" s="59">
        <v>716</v>
      </c>
      <c r="T60" s="59">
        <v>695</v>
      </c>
      <c r="U60" s="59">
        <v>714</v>
      </c>
      <c r="V60" s="59">
        <v>744</v>
      </c>
      <c r="W60" s="59">
        <v>720</v>
      </c>
      <c r="X60" s="59">
        <v>744</v>
      </c>
      <c r="Y60" s="59">
        <v>744</v>
      </c>
      <c r="Z60" s="59">
        <v>720</v>
      </c>
    </row>
    <row r="61" spans="1:26" x14ac:dyDescent="0.25">
      <c r="A61" t="s">
        <v>18</v>
      </c>
      <c r="B61" s="59">
        <v>645</v>
      </c>
      <c r="C61" s="59">
        <v>720</v>
      </c>
      <c r="D61" s="59">
        <v>744</v>
      </c>
      <c r="E61" s="59">
        <v>744</v>
      </c>
      <c r="F61" s="59">
        <v>710</v>
      </c>
      <c r="G61" s="59">
        <v>688</v>
      </c>
      <c r="H61" s="59">
        <v>720</v>
      </c>
      <c r="I61" s="59">
        <v>744</v>
      </c>
      <c r="J61" s="59">
        <v>744</v>
      </c>
      <c r="K61" s="59">
        <v>720</v>
      </c>
      <c r="L61" s="59">
        <v>668</v>
      </c>
      <c r="M61" s="59">
        <v>720</v>
      </c>
      <c r="N61" s="59">
        <v>744</v>
      </c>
      <c r="O61" s="59">
        <v>744</v>
      </c>
      <c r="P61" s="59">
        <v>720</v>
      </c>
      <c r="Q61" s="59">
        <v>621</v>
      </c>
      <c r="R61" s="59">
        <v>720</v>
      </c>
      <c r="S61" s="59">
        <v>744</v>
      </c>
      <c r="T61" s="59">
        <v>744</v>
      </c>
      <c r="U61" s="59">
        <v>704</v>
      </c>
      <c r="V61" s="59">
        <v>744</v>
      </c>
      <c r="W61" s="59">
        <v>720</v>
      </c>
      <c r="X61" s="59">
        <v>744</v>
      </c>
      <c r="Y61" s="59">
        <v>744</v>
      </c>
      <c r="Z61" s="59">
        <v>720</v>
      </c>
    </row>
    <row r="62" spans="1:26" x14ac:dyDescent="0.25">
      <c r="A62" t="s">
        <v>19</v>
      </c>
      <c r="B62" s="59">
        <v>0</v>
      </c>
      <c r="C62" s="59">
        <v>32</v>
      </c>
      <c r="D62" s="59">
        <v>29</v>
      </c>
      <c r="E62" s="59">
        <v>62</v>
      </c>
      <c r="F62" s="59">
        <v>12</v>
      </c>
      <c r="G62" s="59">
        <v>21</v>
      </c>
      <c r="H62" s="59">
        <v>204</v>
      </c>
      <c r="I62" s="59">
        <v>310</v>
      </c>
      <c r="J62" s="59">
        <v>348</v>
      </c>
      <c r="K62" s="59">
        <v>256</v>
      </c>
      <c r="L62" s="59">
        <v>0</v>
      </c>
      <c r="M62" s="59">
        <v>87</v>
      </c>
      <c r="N62" s="59">
        <v>135</v>
      </c>
      <c r="O62" s="59">
        <v>199</v>
      </c>
      <c r="P62" s="59">
        <v>55</v>
      </c>
      <c r="Q62" s="59">
        <v>0</v>
      </c>
      <c r="R62" s="59">
        <v>11</v>
      </c>
      <c r="S62" s="59">
        <v>12</v>
      </c>
      <c r="T62" s="59">
        <v>14</v>
      </c>
      <c r="U62" s="59">
        <v>6</v>
      </c>
      <c r="V62" s="59">
        <v>127</v>
      </c>
      <c r="W62" s="59">
        <v>410</v>
      </c>
      <c r="X62" s="59">
        <v>659</v>
      </c>
      <c r="Y62" s="59">
        <v>713</v>
      </c>
      <c r="Z62" s="59">
        <v>630</v>
      </c>
    </row>
    <row r="63" spans="1:26" x14ac:dyDescent="0.25">
      <c r="A63" t="s">
        <v>20</v>
      </c>
      <c r="B63" s="59">
        <v>54</v>
      </c>
      <c r="C63" s="59">
        <v>143</v>
      </c>
      <c r="D63" s="59">
        <v>194</v>
      </c>
      <c r="E63" s="59">
        <v>134</v>
      </c>
      <c r="F63" s="59">
        <v>122</v>
      </c>
      <c r="G63" s="59">
        <v>351</v>
      </c>
      <c r="H63" s="59">
        <v>442</v>
      </c>
      <c r="I63" s="59">
        <v>488</v>
      </c>
      <c r="J63" s="59">
        <v>457</v>
      </c>
      <c r="K63" s="59">
        <v>422</v>
      </c>
      <c r="L63" s="59">
        <v>250</v>
      </c>
      <c r="M63" s="59">
        <v>346</v>
      </c>
      <c r="N63" s="59">
        <v>387</v>
      </c>
      <c r="O63" s="59">
        <v>325</v>
      </c>
      <c r="P63" s="59">
        <v>295</v>
      </c>
      <c r="Q63" s="59">
        <v>7</v>
      </c>
      <c r="R63" s="59">
        <v>41</v>
      </c>
      <c r="S63" s="59">
        <v>39</v>
      </c>
      <c r="T63" s="59">
        <v>23</v>
      </c>
      <c r="U63" s="59">
        <v>0</v>
      </c>
      <c r="V63" s="59">
        <v>477</v>
      </c>
      <c r="W63" s="59">
        <v>482</v>
      </c>
      <c r="X63" s="59">
        <v>518</v>
      </c>
      <c r="Y63" s="59">
        <v>476</v>
      </c>
      <c r="Z63" s="59">
        <v>458</v>
      </c>
    </row>
    <row r="64" spans="1:26" x14ac:dyDescent="0.25">
      <c r="A64" t="s">
        <v>21</v>
      </c>
      <c r="B64" s="59">
        <v>0</v>
      </c>
      <c r="C64" s="59">
        <v>0</v>
      </c>
      <c r="D64" s="59">
        <v>0</v>
      </c>
      <c r="E64" s="59">
        <v>0</v>
      </c>
      <c r="F64" s="59">
        <v>0</v>
      </c>
      <c r="G64" s="59">
        <v>0</v>
      </c>
      <c r="H64" s="59">
        <v>0</v>
      </c>
      <c r="I64" s="59">
        <v>0</v>
      </c>
      <c r="J64" s="59">
        <v>0</v>
      </c>
      <c r="K64" s="59">
        <v>0</v>
      </c>
      <c r="L64" s="59">
        <v>17</v>
      </c>
      <c r="M64" s="59">
        <v>0</v>
      </c>
      <c r="N64" s="59">
        <v>0</v>
      </c>
      <c r="O64" s="59">
        <v>0</v>
      </c>
      <c r="P64" s="59">
        <v>7</v>
      </c>
      <c r="Q64" s="59">
        <v>0</v>
      </c>
      <c r="R64" s="59">
        <v>0</v>
      </c>
      <c r="S64" s="59">
        <v>0</v>
      </c>
      <c r="T64" s="59">
        <v>0</v>
      </c>
      <c r="U64" s="59">
        <v>0</v>
      </c>
      <c r="V64" s="59">
        <v>0</v>
      </c>
      <c r="W64" s="59">
        <v>0</v>
      </c>
      <c r="X64" s="59">
        <v>0</v>
      </c>
      <c r="Y64" s="59">
        <v>0</v>
      </c>
      <c r="Z64" s="59">
        <v>0</v>
      </c>
    </row>
    <row r="65" spans="1:26" x14ac:dyDescent="0.25">
      <c r="A65" t="s">
        <v>22</v>
      </c>
      <c r="B65" s="59">
        <v>0</v>
      </c>
      <c r="C65" s="59">
        <v>0</v>
      </c>
      <c r="D65" s="59">
        <v>0</v>
      </c>
      <c r="E65" s="59">
        <v>0</v>
      </c>
      <c r="F65" s="59">
        <v>0</v>
      </c>
      <c r="G65" s="59">
        <v>0</v>
      </c>
      <c r="H65" s="59">
        <v>0</v>
      </c>
      <c r="I65" s="59">
        <v>6</v>
      </c>
      <c r="J65" s="59">
        <v>14</v>
      </c>
      <c r="K65" s="59">
        <v>0</v>
      </c>
      <c r="L65" s="59">
        <v>128</v>
      </c>
      <c r="M65" s="59">
        <v>6</v>
      </c>
      <c r="N65" s="59">
        <v>0</v>
      </c>
      <c r="O65" s="59">
        <v>0</v>
      </c>
      <c r="P65" s="59">
        <v>54</v>
      </c>
      <c r="Q65" s="59">
        <v>0</v>
      </c>
      <c r="R65" s="59">
        <v>0</v>
      </c>
      <c r="S65" s="59">
        <v>0</v>
      </c>
      <c r="T65" s="59">
        <v>0</v>
      </c>
      <c r="U65" s="59">
        <v>0</v>
      </c>
      <c r="V65" s="59">
        <v>0</v>
      </c>
      <c r="W65" s="59">
        <v>3</v>
      </c>
      <c r="X65" s="59">
        <v>25</v>
      </c>
      <c r="Y65" s="59">
        <v>67</v>
      </c>
      <c r="Z65" s="59">
        <v>0</v>
      </c>
    </row>
    <row r="67" spans="1:26" x14ac:dyDescent="0.25">
      <c r="A67" s="39">
        <v>1983</v>
      </c>
      <c r="B67" s="107"/>
      <c r="C67" s="107"/>
      <c r="D67" s="107"/>
      <c r="E67" s="107"/>
      <c r="F67" s="107"/>
    </row>
    <row r="68" spans="1:26" x14ac:dyDescent="0.25">
      <c r="B68" s="108" t="s">
        <v>24</v>
      </c>
      <c r="C68" s="108"/>
      <c r="D68" s="108"/>
      <c r="E68" s="108"/>
      <c r="F68" s="108"/>
      <c r="G68" s="101" t="s">
        <v>25</v>
      </c>
      <c r="H68" s="101"/>
      <c r="I68" s="101"/>
      <c r="J68" s="101"/>
      <c r="K68" s="101"/>
      <c r="L68" s="102" t="s">
        <v>23</v>
      </c>
      <c r="M68" s="102"/>
      <c r="N68" s="102"/>
      <c r="O68" s="102"/>
      <c r="P68" s="102"/>
      <c r="Q68" s="103" t="s">
        <v>26</v>
      </c>
      <c r="R68" s="103"/>
      <c r="S68" s="103"/>
      <c r="T68" s="103"/>
      <c r="U68" s="103"/>
      <c r="V68" s="89" t="s">
        <v>27</v>
      </c>
      <c r="W68" s="89"/>
      <c r="X68" s="89"/>
      <c r="Y68" s="89"/>
      <c r="Z68" s="89"/>
    </row>
    <row r="69" spans="1:26" x14ac:dyDescent="0.25">
      <c r="B69" s="16" t="s">
        <v>0</v>
      </c>
      <c r="C69" s="16" t="s">
        <v>1</v>
      </c>
      <c r="D69" s="16" t="s">
        <v>2</v>
      </c>
      <c r="E69" s="16" t="s">
        <v>3</v>
      </c>
      <c r="F69" s="16" t="s">
        <v>4</v>
      </c>
      <c r="G69" s="16" t="s">
        <v>0</v>
      </c>
      <c r="H69" s="16" t="s">
        <v>1</v>
      </c>
      <c r="I69" s="16" t="s">
        <v>2</v>
      </c>
      <c r="J69" s="16" t="s">
        <v>3</v>
      </c>
      <c r="K69" s="16" t="s">
        <v>4</v>
      </c>
      <c r="L69" s="16" t="s">
        <v>0</v>
      </c>
      <c r="M69" s="16" t="s">
        <v>1</v>
      </c>
      <c r="N69" s="16" t="s">
        <v>2</v>
      </c>
      <c r="O69" s="16" t="s">
        <v>3</v>
      </c>
      <c r="P69" s="16" t="s">
        <v>4</v>
      </c>
      <c r="Q69" s="16" t="s">
        <v>0</v>
      </c>
      <c r="R69" s="16" t="s">
        <v>1</v>
      </c>
      <c r="S69" s="16" t="s">
        <v>2</v>
      </c>
      <c r="T69" s="16" t="s">
        <v>3</v>
      </c>
      <c r="U69" s="16" t="s">
        <v>4</v>
      </c>
      <c r="V69" s="16" t="s">
        <v>0</v>
      </c>
      <c r="W69" s="16" t="s">
        <v>1</v>
      </c>
      <c r="X69" s="16" t="s">
        <v>2</v>
      </c>
      <c r="Y69" s="16" t="s">
        <v>3</v>
      </c>
      <c r="Z69" s="16" t="s">
        <v>4</v>
      </c>
    </row>
    <row r="70" spans="1:26" x14ac:dyDescent="0.25">
      <c r="A70" t="s">
        <v>5</v>
      </c>
      <c r="B70" s="58">
        <v>335</v>
      </c>
      <c r="C70" s="58">
        <v>612</v>
      </c>
      <c r="D70" s="58">
        <v>706</v>
      </c>
      <c r="E70" s="58">
        <v>740</v>
      </c>
      <c r="F70" s="58">
        <v>590</v>
      </c>
      <c r="G70" s="58">
        <v>581</v>
      </c>
      <c r="H70" s="58">
        <v>715</v>
      </c>
      <c r="I70" s="58">
        <v>738</v>
      </c>
      <c r="J70" s="58">
        <v>744</v>
      </c>
      <c r="K70" s="58">
        <v>683</v>
      </c>
      <c r="L70" s="58">
        <v>469</v>
      </c>
      <c r="M70" s="58">
        <v>678</v>
      </c>
      <c r="N70" s="58">
        <v>723</v>
      </c>
      <c r="O70" s="58">
        <v>744</v>
      </c>
      <c r="P70" s="58">
        <v>635</v>
      </c>
      <c r="Q70" s="58">
        <v>303</v>
      </c>
      <c r="R70" s="58">
        <v>627</v>
      </c>
      <c r="S70" s="58">
        <v>706</v>
      </c>
      <c r="T70" s="58">
        <v>739</v>
      </c>
      <c r="U70" s="58">
        <v>589</v>
      </c>
      <c r="V70" s="58">
        <v>735</v>
      </c>
      <c r="W70" s="58">
        <v>720</v>
      </c>
      <c r="X70" s="58">
        <v>744</v>
      </c>
      <c r="Y70" s="58">
        <v>744</v>
      </c>
      <c r="Z70" s="58">
        <v>720</v>
      </c>
    </row>
    <row r="71" spans="1:26" x14ac:dyDescent="0.25">
      <c r="A71" t="s">
        <v>6</v>
      </c>
      <c r="B71" s="59">
        <v>0</v>
      </c>
      <c r="C71" s="59">
        <v>0</v>
      </c>
      <c r="D71" s="59">
        <v>5</v>
      </c>
      <c r="E71" s="59">
        <v>0</v>
      </c>
      <c r="F71" s="59">
        <v>0</v>
      </c>
      <c r="G71" s="59">
        <v>5</v>
      </c>
      <c r="H71" s="59">
        <v>49</v>
      </c>
      <c r="I71" s="59">
        <v>89</v>
      </c>
      <c r="J71" s="59">
        <v>69</v>
      </c>
      <c r="K71" s="59">
        <v>31</v>
      </c>
      <c r="L71" s="59">
        <v>12</v>
      </c>
      <c r="M71" s="59">
        <v>10</v>
      </c>
      <c r="N71" s="59">
        <v>24</v>
      </c>
      <c r="O71" s="59">
        <v>20</v>
      </c>
      <c r="P71" s="59">
        <v>2</v>
      </c>
      <c r="Q71" s="59">
        <v>0</v>
      </c>
      <c r="R71" s="59">
        <v>0</v>
      </c>
      <c r="S71" s="59">
        <v>2</v>
      </c>
      <c r="T71" s="59">
        <v>0</v>
      </c>
      <c r="U71" s="59">
        <v>0</v>
      </c>
      <c r="V71" s="59">
        <v>28</v>
      </c>
      <c r="W71" s="59">
        <v>157</v>
      </c>
      <c r="X71" s="59">
        <v>327</v>
      </c>
      <c r="Y71" s="59">
        <v>322</v>
      </c>
      <c r="Z71" s="59">
        <v>222</v>
      </c>
    </row>
    <row r="72" spans="1:26" x14ac:dyDescent="0.25">
      <c r="A72" t="s">
        <v>7</v>
      </c>
      <c r="B72" s="59">
        <v>0</v>
      </c>
      <c r="C72" s="59">
        <v>0</v>
      </c>
      <c r="D72" s="59">
        <v>0</v>
      </c>
      <c r="E72" s="59">
        <v>0</v>
      </c>
      <c r="F72" s="59">
        <v>0</v>
      </c>
      <c r="G72" s="59">
        <v>0</v>
      </c>
      <c r="H72" s="59">
        <v>1</v>
      </c>
      <c r="I72" s="59">
        <v>24</v>
      </c>
      <c r="J72" s="59">
        <v>10</v>
      </c>
      <c r="K72" s="59">
        <v>0</v>
      </c>
      <c r="L72" s="59">
        <v>148</v>
      </c>
      <c r="M72" s="59">
        <v>78</v>
      </c>
      <c r="N72" s="59">
        <v>8</v>
      </c>
      <c r="O72" s="59">
        <v>22</v>
      </c>
      <c r="P72" s="59">
        <v>106</v>
      </c>
      <c r="Q72" s="59">
        <v>0</v>
      </c>
      <c r="R72" s="59">
        <v>0</v>
      </c>
      <c r="S72" s="59">
        <v>0</v>
      </c>
      <c r="T72" s="59">
        <v>0</v>
      </c>
      <c r="U72" s="59">
        <v>0</v>
      </c>
      <c r="V72" s="59">
        <v>0</v>
      </c>
      <c r="W72" s="59">
        <v>5</v>
      </c>
      <c r="X72" s="59">
        <v>108</v>
      </c>
      <c r="Y72" s="59">
        <v>71</v>
      </c>
      <c r="Z72" s="59">
        <v>8</v>
      </c>
    </row>
    <row r="73" spans="1:26" x14ac:dyDescent="0.25">
      <c r="A73" t="s">
        <v>8</v>
      </c>
      <c r="B73" s="59">
        <v>0</v>
      </c>
      <c r="C73" s="59">
        <v>0</v>
      </c>
      <c r="D73" s="59">
        <v>27</v>
      </c>
      <c r="E73" s="59">
        <v>14</v>
      </c>
      <c r="F73" s="59">
        <v>0</v>
      </c>
      <c r="G73" s="59">
        <v>8</v>
      </c>
      <c r="H73" s="59">
        <v>36</v>
      </c>
      <c r="I73" s="59">
        <v>205</v>
      </c>
      <c r="J73" s="59">
        <v>150</v>
      </c>
      <c r="K73" s="59">
        <v>43</v>
      </c>
      <c r="L73" s="59">
        <v>0</v>
      </c>
      <c r="M73" s="59">
        <v>0</v>
      </c>
      <c r="N73" s="59">
        <v>67</v>
      </c>
      <c r="O73" s="59">
        <v>30</v>
      </c>
      <c r="P73" s="59">
        <v>7</v>
      </c>
      <c r="Q73" s="59">
        <v>0</v>
      </c>
      <c r="R73" s="59">
        <v>0</v>
      </c>
      <c r="S73" s="59">
        <v>10</v>
      </c>
      <c r="T73" s="59">
        <v>2</v>
      </c>
      <c r="U73" s="59">
        <v>0</v>
      </c>
      <c r="V73" s="59">
        <v>84</v>
      </c>
      <c r="W73" s="59">
        <v>233</v>
      </c>
      <c r="X73" s="59">
        <v>630</v>
      </c>
      <c r="Y73" s="59">
        <v>464</v>
      </c>
      <c r="Z73" s="59">
        <v>227</v>
      </c>
    </row>
    <row r="74" spans="1:26" x14ac:dyDescent="0.25">
      <c r="A74" t="s">
        <v>9</v>
      </c>
      <c r="B74" s="59">
        <v>97</v>
      </c>
      <c r="C74" s="59">
        <v>226</v>
      </c>
      <c r="D74" s="59">
        <v>341</v>
      </c>
      <c r="E74" s="59">
        <v>278</v>
      </c>
      <c r="F74" s="59">
        <v>154</v>
      </c>
      <c r="G74" s="59">
        <v>386</v>
      </c>
      <c r="H74" s="59">
        <v>512</v>
      </c>
      <c r="I74" s="59">
        <v>639</v>
      </c>
      <c r="J74" s="59">
        <v>576</v>
      </c>
      <c r="K74" s="59">
        <v>386</v>
      </c>
      <c r="L74" s="59">
        <v>259</v>
      </c>
      <c r="M74" s="59">
        <v>390</v>
      </c>
      <c r="N74" s="59">
        <v>498</v>
      </c>
      <c r="O74" s="59">
        <v>429</v>
      </c>
      <c r="P74" s="59">
        <v>290</v>
      </c>
      <c r="Q74" s="59">
        <v>40</v>
      </c>
      <c r="R74" s="59">
        <v>124</v>
      </c>
      <c r="S74" s="59">
        <v>259</v>
      </c>
      <c r="T74" s="59">
        <v>187</v>
      </c>
      <c r="U74" s="59">
        <v>43</v>
      </c>
      <c r="V74" s="59">
        <v>501</v>
      </c>
      <c r="W74" s="59">
        <v>634</v>
      </c>
      <c r="X74" s="59">
        <v>729</v>
      </c>
      <c r="Y74" s="59">
        <v>688</v>
      </c>
      <c r="Z74" s="59">
        <v>498</v>
      </c>
    </row>
    <row r="75" spans="1:26" x14ac:dyDescent="0.25">
      <c r="A75" t="s">
        <v>10</v>
      </c>
      <c r="B75" s="59">
        <v>0</v>
      </c>
      <c r="C75" s="59">
        <v>0</v>
      </c>
      <c r="D75" s="59">
        <v>3</v>
      </c>
      <c r="E75" s="59">
        <v>0</v>
      </c>
      <c r="F75" s="59">
        <v>0</v>
      </c>
      <c r="G75" s="59">
        <v>0</v>
      </c>
      <c r="H75" s="59">
        <v>0</v>
      </c>
      <c r="I75" s="59">
        <v>30</v>
      </c>
      <c r="J75" s="59">
        <v>39</v>
      </c>
      <c r="K75" s="59">
        <v>2</v>
      </c>
      <c r="L75" s="59">
        <v>0</v>
      </c>
      <c r="M75" s="59">
        <v>0</v>
      </c>
      <c r="N75" s="59">
        <v>10</v>
      </c>
      <c r="O75" s="59">
        <v>4</v>
      </c>
      <c r="P75" s="59">
        <v>0</v>
      </c>
      <c r="Q75" s="59">
        <v>0</v>
      </c>
      <c r="R75" s="59">
        <v>0</v>
      </c>
      <c r="S75" s="59">
        <v>0</v>
      </c>
      <c r="T75" s="59">
        <v>0</v>
      </c>
      <c r="U75" s="59">
        <v>0</v>
      </c>
      <c r="V75" s="59">
        <v>95</v>
      </c>
      <c r="W75" s="59">
        <v>455</v>
      </c>
      <c r="X75" s="59">
        <v>705</v>
      </c>
      <c r="Y75" s="59">
        <v>711</v>
      </c>
      <c r="Z75" s="59">
        <v>627</v>
      </c>
    </row>
    <row r="76" spans="1:26" x14ac:dyDescent="0.25">
      <c r="A76" t="s">
        <v>11</v>
      </c>
      <c r="B76" s="59">
        <v>4</v>
      </c>
      <c r="C76" s="59">
        <v>32</v>
      </c>
      <c r="D76" s="59">
        <v>59</v>
      </c>
      <c r="E76" s="59">
        <v>37</v>
      </c>
      <c r="F76" s="59">
        <v>14</v>
      </c>
      <c r="G76" s="59">
        <v>108</v>
      </c>
      <c r="H76" s="59">
        <v>235</v>
      </c>
      <c r="I76" s="59">
        <v>309</v>
      </c>
      <c r="J76" s="59">
        <v>266</v>
      </c>
      <c r="K76" s="59">
        <v>167</v>
      </c>
      <c r="L76" s="59">
        <v>40</v>
      </c>
      <c r="M76" s="59">
        <v>105</v>
      </c>
      <c r="N76" s="59">
        <v>180</v>
      </c>
      <c r="O76" s="59">
        <v>155</v>
      </c>
      <c r="P76" s="59">
        <v>55</v>
      </c>
      <c r="Q76" s="59">
        <v>0</v>
      </c>
      <c r="R76" s="59">
        <v>12</v>
      </c>
      <c r="S76" s="59">
        <v>22</v>
      </c>
      <c r="T76" s="59">
        <v>23</v>
      </c>
      <c r="U76" s="59">
        <v>5</v>
      </c>
      <c r="V76" s="59">
        <v>266</v>
      </c>
      <c r="W76" s="59">
        <v>503</v>
      </c>
      <c r="X76" s="59">
        <v>710</v>
      </c>
      <c r="Y76" s="59">
        <v>726</v>
      </c>
      <c r="Z76" s="59">
        <v>567</v>
      </c>
    </row>
    <row r="77" spans="1:26" x14ac:dyDescent="0.25">
      <c r="A77" t="s">
        <v>12</v>
      </c>
      <c r="B77" s="59">
        <v>0</v>
      </c>
      <c r="C77" s="59">
        <v>0</v>
      </c>
      <c r="D77" s="59">
        <v>0</v>
      </c>
      <c r="E77" s="59">
        <v>0</v>
      </c>
      <c r="F77" s="59">
        <v>0</v>
      </c>
      <c r="G77" s="59">
        <v>0</v>
      </c>
      <c r="H77" s="59">
        <v>42</v>
      </c>
      <c r="I77" s="59">
        <v>143</v>
      </c>
      <c r="J77" s="59">
        <v>99</v>
      </c>
      <c r="K77" s="59">
        <v>38</v>
      </c>
      <c r="L77" s="59">
        <v>53</v>
      </c>
      <c r="M77" s="59">
        <v>3</v>
      </c>
      <c r="N77" s="59">
        <v>28</v>
      </c>
      <c r="O77" s="59">
        <v>6</v>
      </c>
      <c r="P77" s="59">
        <v>0</v>
      </c>
      <c r="Q77" s="59">
        <v>0</v>
      </c>
      <c r="R77" s="59">
        <v>0</v>
      </c>
      <c r="S77" s="59">
        <v>0</v>
      </c>
      <c r="T77" s="59">
        <v>0</v>
      </c>
      <c r="U77" s="59">
        <v>0</v>
      </c>
      <c r="V77" s="59">
        <v>0</v>
      </c>
      <c r="W77" s="59">
        <v>97</v>
      </c>
      <c r="X77" s="59">
        <v>289</v>
      </c>
      <c r="Y77" s="59">
        <v>239</v>
      </c>
      <c r="Z77" s="59">
        <v>150</v>
      </c>
    </row>
    <row r="78" spans="1:26" x14ac:dyDescent="0.25">
      <c r="A78" t="s">
        <v>13</v>
      </c>
      <c r="B78" s="59">
        <v>266</v>
      </c>
      <c r="C78" s="59">
        <v>379</v>
      </c>
      <c r="D78" s="59">
        <v>570</v>
      </c>
      <c r="E78" s="59">
        <v>660</v>
      </c>
      <c r="F78" s="59">
        <v>384</v>
      </c>
      <c r="G78" s="59">
        <v>535</v>
      </c>
      <c r="H78" s="59">
        <v>623</v>
      </c>
      <c r="I78" s="59">
        <v>713</v>
      </c>
      <c r="J78" s="59">
        <v>734</v>
      </c>
      <c r="K78" s="59">
        <v>581</v>
      </c>
      <c r="L78" s="59">
        <v>389</v>
      </c>
      <c r="M78" s="59">
        <v>518</v>
      </c>
      <c r="N78" s="59">
        <v>652</v>
      </c>
      <c r="O78" s="59">
        <v>704</v>
      </c>
      <c r="P78" s="59">
        <v>499</v>
      </c>
      <c r="Q78" s="59">
        <v>175</v>
      </c>
      <c r="R78" s="59">
        <v>302</v>
      </c>
      <c r="S78" s="59">
        <v>537</v>
      </c>
      <c r="T78" s="59">
        <v>632</v>
      </c>
      <c r="U78" s="59">
        <v>333</v>
      </c>
      <c r="V78" s="59">
        <v>730</v>
      </c>
      <c r="W78" s="59">
        <v>720</v>
      </c>
      <c r="X78" s="59">
        <v>744</v>
      </c>
      <c r="Y78" s="59">
        <v>744</v>
      </c>
      <c r="Z78" s="59">
        <v>720</v>
      </c>
    </row>
    <row r="79" spans="1:26" x14ac:dyDescent="0.25">
      <c r="A79" t="s">
        <v>14</v>
      </c>
      <c r="B79" s="59">
        <v>0</v>
      </c>
      <c r="C79" s="59">
        <v>0</v>
      </c>
      <c r="D79" s="59">
        <v>0</v>
      </c>
      <c r="E79" s="59">
        <v>0</v>
      </c>
      <c r="F79" s="59">
        <v>0</v>
      </c>
      <c r="G79" s="59">
        <v>0</v>
      </c>
      <c r="H79" s="59">
        <v>0</v>
      </c>
      <c r="I79" s="59">
        <v>4</v>
      </c>
      <c r="J79" s="59">
        <v>1</v>
      </c>
      <c r="K79" s="59">
        <v>2</v>
      </c>
      <c r="L79" s="59">
        <v>0</v>
      </c>
      <c r="M79" s="59">
        <v>0</v>
      </c>
      <c r="N79" s="59">
        <v>0</v>
      </c>
      <c r="O79" s="59">
        <v>0</v>
      </c>
      <c r="P79" s="59">
        <v>0</v>
      </c>
      <c r="Q79" s="59">
        <v>0</v>
      </c>
      <c r="R79" s="59">
        <v>0</v>
      </c>
      <c r="S79" s="59">
        <v>0</v>
      </c>
      <c r="T79" s="59">
        <v>0</v>
      </c>
      <c r="U79" s="59">
        <v>0</v>
      </c>
      <c r="V79" s="59">
        <v>11</v>
      </c>
      <c r="W79" s="59">
        <v>122</v>
      </c>
      <c r="X79" s="59">
        <v>603</v>
      </c>
      <c r="Y79" s="59">
        <v>323</v>
      </c>
      <c r="Z79" s="59">
        <v>142</v>
      </c>
    </row>
    <row r="80" spans="1:26" x14ac:dyDescent="0.25">
      <c r="A80" t="s">
        <v>15</v>
      </c>
      <c r="B80" s="59">
        <v>0</v>
      </c>
      <c r="C80" s="59">
        <v>0</v>
      </c>
      <c r="D80" s="59">
        <v>5</v>
      </c>
      <c r="E80" s="59">
        <v>17</v>
      </c>
      <c r="F80" s="59">
        <v>1</v>
      </c>
      <c r="G80" s="59">
        <v>22</v>
      </c>
      <c r="H80" s="59">
        <v>88</v>
      </c>
      <c r="I80" s="59">
        <v>174</v>
      </c>
      <c r="J80" s="59">
        <v>178</v>
      </c>
      <c r="K80" s="59">
        <v>105</v>
      </c>
      <c r="L80" s="59">
        <v>0</v>
      </c>
      <c r="M80" s="59">
        <v>19</v>
      </c>
      <c r="N80" s="59">
        <v>55</v>
      </c>
      <c r="O80" s="59">
        <v>45</v>
      </c>
      <c r="P80" s="59">
        <v>21</v>
      </c>
      <c r="Q80" s="59">
        <v>0</v>
      </c>
      <c r="R80" s="59">
        <v>0</v>
      </c>
      <c r="S80" s="59">
        <v>4</v>
      </c>
      <c r="T80" s="59">
        <v>1</v>
      </c>
      <c r="U80" s="59">
        <v>0</v>
      </c>
      <c r="V80" s="59">
        <v>110</v>
      </c>
      <c r="W80" s="59">
        <v>298</v>
      </c>
      <c r="X80" s="59">
        <v>534</v>
      </c>
      <c r="Y80" s="59">
        <v>553</v>
      </c>
      <c r="Z80" s="59">
        <v>396</v>
      </c>
    </row>
    <row r="81" spans="1:26" x14ac:dyDescent="0.25">
      <c r="A81" t="s">
        <v>16</v>
      </c>
      <c r="B81" s="59">
        <v>148</v>
      </c>
      <c r="C81" s="59">
        <v>277</v>
      </c>
      <c r="D81" s="59">
        <v>346</v>
      </c>
      <c r="E81" s="59">
        <v>299</v>
      </c>
      <c r="F81" s="59">
        <v>129</v>
      </c>
      <c r="G81" s="59">
        <v>419</v>
      </c>
      <c r="H81" s="59">
        <v>541</v>
      </c>
      <c r="I81" s="59">
        <v>646</v>
      </c>
      <c r="J81" s="59">
        <v>599</v>
      </c>
      <c r="K81" s="59">
        <v>403</v>
      </c>
      <c r="L81" s="59">
        <v>315</v>
      </c>
      <c r="M81" s="59">
        <v>460</v>
      </c>
      <c r="N81" s="59">
        <v>534</v>
      </c>
      <c r="O81" s="59">
        <v>488</v>
      </c>
      <c r="P81" s="59">
        <v>307</v>
      </c>
      <c r="Q81" s="59">
        <v>69</v>
      </c>
      <c r="R81" s="59">
        <v>148</v>
      </c>
      <c r="S81" s="59">
        <v>257</v>
      </c>
      <c r="T81" s="59">
        <v>223</v>
      </c>
      <c r="U81" s="59">
        <v>29</v>
      </c>
      <c r="V81" s="59">
        <v>593</v>
      </c>
      <c r="W81" s="59">
        <v>629</v>
      </c>
      <c r="X81" s="59">
        <v>704</v>
      </c>
      <c r="Y81" s="59">
        <v>673</v>
      </c>
      <c r="Z81" s="59">
        <v>457</v>
      </c>
    </row>
    <row r="82" spans="1:26" x14ac:dyDescent="0.25">
      <c r="A82" t="s">
        <v>17</v>
      </c>
      <c r="B82" s="59">
        <v>135</v>
      </c>
      <c r="C82" s="59">
        <v>553</v>
      </c>
      <c r="D82" s="59">
        <v>706</v>
      </c>
      <c r="E82" s="59">
        <v>738</v>
      </c>
      <c r="F82" s="59">
        <v>583</v>
      </c>
      <c r="G82" s="59">
        <v>422</v>
      </c>
      <c r="H82" s="59">
        <v>710</v>
      </c>
      <c r="I82" s="59">
        <v>744</v>
      </c>
      <c r="J82" s="59">
        <v>744</v>
      </c>
      <c r="K82" s="59">
        <v>701</v>
      </c>
      <c r="L82" s="59">
        <v>343</v>
      </c>
      <c r="M82" s="59">
        <v>693</v>
      </c>
      <c r="N82" s="59">
        <v>728</v>
      </c>
      <c r="O82" s="59">
        <v>744</v>
      </c>
      <c r="P82" s="59">
        <v>655</v>
      </c>
      <c r="Q82" s="59">
        <v>128</v>
      </c>
      <c r="R82" s="59">
        <v>509</v>
      </c>
      <c r="S82" s="59">
        <v>694</v>
      </c>
      <c r="T82" s="59">
        <v>731</v>
      </c>
      <c r="U82" s="59">
        <v>563</v>
      </c>
      <c r="V82" s="59">
        <v>744</v>
      </c>
      <c r="W82" s="59">
        <v>720</v>
      </c>
      <c r="X82" s="59">
        <v>744</v>
      </c>
      <c r="Y82" s="59">
        <v>744</v>
      </c>
      <c r="Z82" s="59">
        <v>720</v>
      </c>
    </row>
    <row r="83" spans="1:26" x14ac:dyDescent="0.25">
      <c r="A83" t="s">
        <v>18</v>
      </c>
      <c r="B83" s="59">
        <v>545</v>
      </c>
      <c r="C83" s="59">
        <v>720</v>
      </c>
      <c r="D83" s="59">
        <v>744</v>
      </c>
      <c r="E83" s="59">
        <v>712</v>
      </c>
      <c r="F83" s="59">
        <v>720</v>
      </c>
      <c r="G83" s="59">
        <v>693</v>
      </c>
      <c r="H83" s="59">
        <v>720</v>
      </c>
      <c r="I83" s="59">
        <v>744</v>
      </c>
      <c r="J83" s="59">
        <v>717</v>
      </c>
      <c r="K83" s="59">
        <v>720</v>
      </c>
      <c r="L83" s="59">
        <v>640</v>
      </c>
      <c r="M83" s="59">
        <v>720</v>
      </c>
      <c r="N83" s="59">
        <v>744</v>
      </c>
      <c r="O83" s="59">
        <v>734</v>
      </c>
      <c r="P83" s="59">
        <v>720</v>
      </c>
      <c r="Q83" s="59">
        <v>523</v>
      </c>
      <c r="R83" s="59">
        <v>720</v>
      </c>
      <c r="S83" s="59">
        <v>744</v>
      </c>
      <c r="T83" s="59">
        <v>727</v>
      </c>
      <c r="U83" s="59">
        <v>720</v>
      </c>
      <c r="V83" s="59">
        <v>744</v>
      </c>
      <c r="W83" s="59">
        <v>720</v>
      </c>
      <c r="X83" s="59">
        <v>744</v>
      </c>
      <c r="Y83" s="59">
        <v>744</v>
      </c>
      <c r="Z83" s="59">
        <v>720</v>
      </c>
    </row>
    <row r="84" spans="1:26" x14ac:dyDescent="0.25">
      <c r="A84" t="s">
        <v>19</v>
      </c>
      <c r="B84" s="59">
        <v>0</v>
      </c>
      <c r="C84" s="59">
        <v>0</v>
      </c>
      <c r="D84" s="59">
        <v>55</v>
      </c>
      <c r="E84" s="59">
        <v>36</v>
      </c>
      <c r="F84" s="59">
        <v>5</v>
      </c>
      <c r="G84" s="59">
        <v>31</v>
      </c>
      <c r="H84" s="59">
        <v>137</v>
      </c>
      <c r="I84" s="59">
        <v>345</v>
      </c>
      <c r="J84" s="59">
        <v>315</v>
      </c>
      <c r="K84" s="59">
        <v>188</v>
      </c>
      <c r="L84" s="59">
        <v>0</v>
      </c>
      <c r="M84" s="59">
        <v>13</v>
      </c>
      <c r="N84" s="59">
        <v>177</v>
      </c>
      <c r="O84" s="59">
        <v>141</v>
      </c>
      <c r="P84" s="59">
        <v>65</v>
      </c>
      <c r="Q84" s="59">
        <v>0</v>
      </c>
      <c r="R84" s="59">
        <v>0</v>
      </c>
      <c r="S84" s="59">
        <v>16</v>
      </c>
      <c r="T84" s="59">
        <v>5</v>
      </c>
      <c r="U84" s="59">
        <v>0</v>
      </c>
      <c r="V84" s="59">
        <v>175</v>
      </c>
      <c r="W84" s="59">
        <v>420</v>
      </c>
      <c r="X84" s="59">
        <v>710</v>
      </c>
      <c r="Y84" s="59">
        <v>686</v>
      </c>
      <c r="Z84" s="59">
        <v>499</v>
      </c>
    </row>
    <row r="85" spans="1:26" x14ac:dyDescent="0.25">
      <c r="A85" t="s">
        <v>20</v>
      </c>
      <c r="B85" s="59">
        <v>103</v>
      </c>
      <c r="C85" s="59">
        <v>170</v>
      </c>
      <c r="D85" s="59">
        <v>238</v>
      </c>
      <c r="E85" s="59">
        <v>216</v>
      </c>
      <c r="F85" s="59">
        <v>38</v>
      </c>
      <c r="G85" s="59">
        <v>432</v>
      </c>
      <c r="H85" s="59">
        <v>500</v>
      </c>
      <c r="I85" s="59">
        <v>502</v>
      </c>
      <c r="J85" s="59">
        <v>535</v>
      </c>
      <c r="K85" s="59">
        <v>344</v>
      </c>
      <c r="L85" s="59">
        <v>299</v>
      </c>
      <c r="M85" s="59">
        <v>363</v>
      </c>
      <c r="N85" s="59">
        <v>411</v>
      </c>
      <c r="O85" s="59">
        <v>407</v>
      </c>
      <c r="P85" s="59">
        <v>254</v>
      </c>
      <c r="Q85" s="59">
        <v>17</v>
      </c>
      <c r="R85" s="59">
        <v>58</v>
      </c>
      <c r="S85" s="59">
        <v>103</v>
      </c>
      <c r="T85" s="59">
        <v>108</v>
      </c>
      <c r="U85" s="59">
        <v>0</v>
      </c>
      <c r="V85" s="59">
        <v>572</v>
      </c>
      <c r="W85" s="59">
        <v>571</v>
      </c>
      <c r="X85" s="59">
        <v>537</v>
      </c>
      <c r="Y85" s="59">
        <v>608</v>
      </c>
      <c r="Z85" s="59">
        <v>375</v>
      </c>
    </row>
    <row r="86" spans="1:26" x14ac:dyDescent="0.25">
      <c r="A86" t="s">
        <v>21</v>
      </c>
      <c r="B86" s="59">
        <v>0</v>
      </c>
      <c r="C86" s="59">
        <v>0</v>
      </c>
      <c r="D86" s="59">
        <v>0</v>
      </c>
      <c r="E86" s="59">
        <v>0</v>
      </c>
      <c r="F86" s="59">
        <v>0</v>
      </c>
      <c r="G86" s="59">
        <v>0</v>
      </c>
      <c r="H86" s="59">
        <v>0</v>
      </c>
      <c r="I86" s="59">
        <v>0</v>
      </c>
      <c r="J86" s="59">
        <v>0</v>
      </c>
      <c r="K86" s="59">
        <v>0</v>
      </c>
      <c r="L86" s="59">
        <v>4</v>
      </c>
      <c r="M86" s="59">
        <v>0</v>
      </c>
      <c r="N86" s="59">
        <v>0</v>
      </c>
      <c r="O86" s="59">
        <v>0</v>
      </c>
      <c r="P86" s="59">
        <v>4</v>
      </c>
      <c r="Q86" s="59">
        <v>0</v>
      </c>
      <c r="R86" s="59">
        <v>0</v>
      </c>
      <c r="S86" s="59">
        <v>0</v>
      </c>
      <c r="T86" s="59">
        <v>0</v>
      </c>
      <c r="U86" s="59">
        <v>0</v>
      </c>
      <c r="V86" s="59">
        <v>0</v>
      </c>
      <c r="W86" s="59">
        <v>0</v>
      </c>
      <c r="X86" s="59">
        <v>0</v>
      </c>
      <c r="Y86" s="59">
        <v>0</v>
      </c>
      <c r="Z86" s="59">
        <v>0</v>
      </c>
    </row>
    <row r="87" spans="1:26" x14ac:dyDescent="0.25">
      <c r="A87" t="s">
        <v>22</v>
      </c>
      <c r="B87" s="59">
        <v>0</v>
      </c>
      <c r="C87" s="59">
        <v>0</v>
      </c>
      <c r="D87" s="59">
        <v>0</v>
      </c>
      <c r="E87" s="59">
        <v>0</v>
      </c>
      <c r="F87" s="59">
        <v>0</v>
      </c>
      <c r="G87" s="59">
        <v>0</v>
      </c>
      <c r="H87" s="59">
        <v>0</v>
      </c>
      <c r="I87" s="59">
        <v>45</v>
      </c>
      <c r="J87" s="59">
        <v>57</v>
      </c>
      <c r="K87" s="59">
        <v>0</v>
      </c>
      <c r="L87" s="59">
        <v>166</v>
      </c>
      <c r="M87" s="59">
        <v>8</v>
      </c>
      <c r="N87" s="59">
        <v>0</v>
      </c>
      <c r="O87" s="59">
        <v>0</v>
      </c>
      <c r="P87" s="59">
        <v>51</v>
      </c>
      <c r="Q87" s="59">
        <v>0</v>
      </c>
      <c r="R87" s="59">
        <v>0</v>
      </c>
      <c r="S87" s="59">
        <v>0</v>
      </c>
      <c r="T87" s="59">
        <v>0</v>
      </c>
      <c r="U87" s="59">
        <v>0</v>
      </c>
      <c r="V87" s="59">
        <v>0</v>
      </c>
      <c r="W87" s="59">
        <v>0</v>
      </c>
      <c r="X87" s="59">
        <v>134</v>
      </c>
      <c r="Y87" s="59">
        <v>162</v>
      </c>
      <c r="Z87" s="59">
        <v>0</v>
      </c>
    </row>
    <row r="89" spans="1:26" x14ac:dyDescent="0.25">
      <c r="A89" s="39">
        <v>1984</v>
      </c>
      <c r="B89" s="107"/>
      <c r="C89" s="107"/>
      <c r="D89" s="107"/>
      <c r="E89" s="107"/>
      <c r="F89" s="107"/>
    </row>
    <row r="90" spans="1:26" x14ac:dyDescent="0.25">
      <c r="B90" s="108" t="s">
        <v>24</v>
      </c>
      <c r="C90" s="108"/>
      <c r="D90" s="108"/>
      <c r="E90" s="108"/>
      <c r="F90" s="108"/>
      <c r="G90" s="101" t="s">
        <v>25</v>
      </c>
      <c r="H90" s="101"/>
      <c r="I90" s="101"/>
      <c r="J90" s="101"/>
      <c r="K90" s="101"/>
      <c r="L90" s="102" t="s">
        <v>23</v>
      </c>
      <c r="M90" s="102"/>
      <c r="N90" s="102"/>
      <c r="O90" s="102"/>
      <c r="P90" s="102"/>
      <c r="Q90" s="103" t="s">
        <v>26</v>
      </c>
      <c r="R90" s="103"/>
      <c r="S90" s="103"/>
      <c r="T90" s="103"/>
      <c r="U90" s="103"/>
      <c r="V90" s="89" t="s">
        <v>27</v>
      </c>
      <c r="W90" s="89"/>
      <c r="X90" s="89"/>
      <c r="Y90" s="89"/>
      <c r="Z90" s="89"/>
    </row>
    <row r="91" spans="1:26" x14ac:dyDescent="0.25">
      <c r="B91" s="16" t="s">
        <v>0</v>
      </c>
      <c r="C91" s="16" t="s">
        <v>1</v>
      </c>
      <c r="D91" s="16" t="s">
        <v>2</v>
      </c>
      <c r="E91" s="16" t="s">
        <v>3</v>
      </c>
      <c r="F91" s="16" t="s">
        <v>4</v>
      </c>
      <c r="G91" s="16" t="s">
        <v>0</v>
      </c>
      <c r="H91" s="16" t="s">
        <v>1</v>
      </c>
      <c r="I91" s="16" t="s">
        <v>2</v>
      </c>
      <c r="J91" s="16" t="s">
        <v>3</v>
      </c>
      <c r="K91" s="16" t="s">
        <v>4</v>
      </c>
      <c r="L91" s="16" t="s">
        <v>0</v>
      </c>
      <c r="M91" s="16" t="s">
        <v>1</v>
      </c>
      <c r="N91" s="16" t="s">
        <v>2</v>
      </c>
      <c r="O91" s="16" t="s">
        <v>3</v>
      </c>
      <c r="P91" s="16" t="s">
        <v>4</v>
      </c>
      <c r="Q91" s="16" t="s">
        <v>0</v>
      </c>
      <c r="R91" s="16" t="s">
        <v>1</v>
      </c>
      <c r="S91" s="16" t="s">
        <v>2</v>
      </c>
      <c r="T91" s="16" t="s">
        <v>3</v>
      </c>
      <c r="U91" s="16" t="s">
        <v>4</v>
      </c>
      <c r="V91" s="16" t="s">
        <v>0</v>
      </c>
      <c r="W91" s="16" t="s">
        <v>1</v>
      </c>
      <c r="X91" s="16" t="s">
        <v>2</v>
      </c>
      <c r="Y91" s="16" t="s">
        <v>3</v>
      </c>
      <c r="Z91" s="16" t="s">
        <v>4</v>
      </c>
    </row>
    <row r="92" spans="1:26" x14ac:dyDescent="0.25">
      <c r="A92" t="s">
        <v>5</v>
      </c>
      <c r="B92" s="58">
        <v>176</v>
      </c>
      <c r="C92" s="58">
        <v>431</v>
      </c>
      <c r="D92" s="58">
        <v>671</v>
      </c>
      <c r="E92" s="58">
        <v>693</v>
      </c>
      <c r="F92" s="58">
        <v>494</v>
      </c>
      <c r="G92" s="58">
        <v>455</v>
      </c>
      <c r="H92" s="58">
        <v>613</v>
      </c>
      <c r="I92" s="58">
        <v>730</v>
      </c>
      <c r="J92" s="58">
        <v>740</v>
      </c>
      <c r="K92" s="58">
        <v>618</v>
      </c>
      <c r="L92" s="58">
        <v>322</v>
      </c>
      <c r="M92" s="58">
        <v>530</v>
      </c>
      <c r="N92" s="58">
        <v>701</v>
      </c>
      <c r="O92" s="58">
        <v>724</v>
      </c>
      <c r="P92" s="58">
        <v>562</v>
      </c>
      <c r="Q92" s="58">
        <v>95</v>
      </c>
      <c r="R92" s="58">
        <v>389</v>
      </c>
      <c r="S92" s="58">
        <v>669</v>
      </c>
      <c r="T92" s="58">
        <v>696</v>
      </c>
      <c r="U92" s="58">
        <v>488</v>
      </c>
      <c r="V92" s="58">
        <v>730</v>
      </c>
      <c r="W92" s="58">
        <v>720</v>
      </c>
      <c r="X92" s="58">
        <v>744</v>
      </c>
      <c r="Y92" s="58">
        <v>744</v>
      </c>
      <c r="Z92" s="58">
        <v>720</v>
      </c>
    </row>
    <row r="93" spans="1:26" x14ac:dyDescent="0.25">
      <c r="A93" t="s">
        <v>6</v>
      </c>
      <c r="B93" s="59">
        <v>0</v>
      </c>
      <c r="C93" s="59">
        <v>0</v>
      </c>
      <c r="D93" s="59">
        <v>0</v>
      </c>
      <c r="E93" s="59">
        <v>0</v>
      </c>
      <c r="F93" s="59">
        <v>0</v>
      </c>
      <c r="G93" s="59">
        <v>56</v>
      </c>
      <c r="H93" s="59">
        <v>29</v>
      </c>
      <c r="I93" s="59">
        <v>88</v>
      </c>
      <c r="J93" s="59">
        <v>19</v>
      </c>
      <c r="K93" s="59">
        <v>79</v>
      </c>
      <c r="L93" s="59">
        <v>28</v>
      </c>
      <c r="M93" s="59">
        <v>0</v>
      </c>
      <c r="N93" s="59">
        <v>7</v>
      </c>
      <c r="O93" s="59">
        <v>0</v>
      </c>
      <c r="P93" s="59">
        <v>6</v>
      </c>
      <c r="Q93" s="59">
        <v>0</v>
      </c>
      <c r="R93" s="59">
        <v>0</v>
      </c>
      <c r="S93" s="59">
        <v>0</v>
      </c>
      <c r="T93" s="59">
        <v>0</v>
      </c>
      <c r="U93" s="59">
        <v>0</v>
      </c>
      <c r="V93" s="59">
        <v>85</v>
      </c>
      <c r="W93" s="59">
        <v>158</v>
      </c>
      <c r="X93" s="59">
        <v>289</v>
      </c>
      <c r="Y93" s="59">
        <v>237</v>
      </c>
      <c r="Z93" s="59">
        <v>240</v>
      </c>
    </row>
    <row r="94" spans="1:26" x14ac:dyDescent="0.25">
      <c r="A94" t="s">
        <v>7</v>
      </c>
      <c r="B94" s="59">
        <v>0</v>
      </c>
      <c r="C94" s="59">
        <v>0</v>
      </c>
      <c r="D94" s="59">
        <v>0</v>
      </c>
      <c r="E94" s="59">
        <v>0</v>
      </c>
      <c r="F94" s="59">
        <v>0</v>
      </c>
      <c r="G94" s="59">
        <v>0</v>
      </c>
      <c r="H94" s="59">
        <v>6</v>
      </c>
      <c r="I94" s="59">
        <v>32</v>
      </c>
      <c r="J94" s="59">
        <v>0</v>
      </c>
      <c r="K94" s="59">
        <v>5</v>
      </c>
      <c r="L94" s="59">
        <v>207</v>
      </c>
      <c r="M94" s="59">
        <v>81</v>
      </c>
      <c r="N94" s="59">
        <v>9</v>
      </c>
      <c r="O94" s="59">
        <v>25</v>
      </c>
      <c r="P94" s="59">
        <v>62</v>
      </c>
      <c r="Q94" s="59">
        <v>0</v>
      </c>
      <c r="R94" s="59">
        <v>0</v>
      </c>
      <c r="S94" s="59">
        <v>0</v>
      </c>
      <c r="T94" s="59">
        <v>0</v>
      </c>
      <c r="U94" s="59">
        <v>0</v>
      </c>
      <c r="V94" s="59">
        <v>0</v>
      </c>
      <c r="W94" s="59">
        <v>52</v>
      </c>
      <c r="X94" s="59">
        <v>88</v>
      </c>
      <c r="Y94" s="59">
        <v>1</v>
      </c>
      <c r="Z94" s="59">
        <v>12</v>
      </c>
    </row>
    <row r="95" spans="1:26" x14ac:dyDescent="0.25">
      <c r="A95" t="s">
        <v>8</v>
      </c>
      <c r="B95" s="59">
        <v>0</v>
      </c>
      <c r="C95" s="59">
        <v>0</v>
      </c>
      <c r="D95" s="59">
        <v>12</v>
      </c>
      <c r="E95" s="59">
        <v>0</v>
      </c>
      <c r="F95" s="59">
        <v>0</v>
      </c>
      <c r="G95" s="59">
        <v>5</v>
      </c>
      <c r="H95" s="59">
        <v>82</v>
      </c>
      <c r="I95" s="59">
        <v>165</v>
      </c>
      <c r="J95" s="59">
        <v>139</v>
      </c>
      <c r="K95" s="59">
        <v>69</v>
      </c>
      <c r="L95" s="59">
        <v>3</v>
      </c>
      <c r="M95" s="59">
        <v>4</v>
      </c>
      <c r="N95" s="59">
        <v>68</v>
      </c>
      <c r="O95" s="59">
        <v>25</v>
      </c>
      <c r="P95" s="59">
        <v>5</v>
      </c>
      <c r="Q95" s="59">
        <v>0</v>
      </c>
      <c r="R95" s="59">
        <v>0</v>
      </c>
      <c r="S95" s="59">
        <v>0</v>
      </c>
      <c r="T95" s="59">
        <v>0</v>
      </c>
      <c r="U95" s="59">
        <v>0</v>
      </c>
      <c r="V95" s="59">
        <v>68</v>
      </c>
      <c r="W95" s="59">
        <v>249</v>
      </c>
      <c r="X95" s="59">
        <v>382</v>
      </c>
      <c r="Y95" s="59">
        <v>402</v>
      </c>
      <c r="Z95" s="59">
        <v>335</v>
      </c>
    </row>
    <row r="96" spans="1:26" x14ac:dyDescent="0.25">
      <c r="A96" t="s">
        <v>9</v>
      </c>
      <c r="B96" s="59">
        <v>13</v>
      </c>
      <c r="C96" s="59">
        <v>192</v>
      </c>
      <c r="D96" s="59">
        <v>330</v>
      </c>
      <c r="E96" s="59">
        <v>203</v>
      </c>
      <c r="F96" s="59">
        <v>129</v>
      </c>
      <c r="G96" s="59">
        <v>245</v>
      </c>
      <c r="H96" s="59">
        <v>468</v>
      </c>
      <c r="I96" s="59">
        <v>642</v>
      </c>
      <c r="J96" s="59">
        <v>479</v>
      </c>
      <c r="K96" s="59">
        <v>391</v>
      </c>
      <c r="L96" s="59">
        <v>137</v>
      </c>
      <c r="M96" s="59">
        <v>364</v>
      </c>
      <c r="N96" s="59">
        <v>499</v>
      </c>
      <c r="O96" s="59">
        <v>350</v>
      </c>
      <c r="P96" s="59">
        <v>288</v>
      </c>
      <c r="Q96" s="59">
        <v>5</v>
      </c>
      <c r="R96" s="59">
        <v>87</v>
      </c>
      <c r="S96" s="59">
        <v>241</v>
      </c>
      <c r="T96" s="59">
        <v>77</v>
      </c>
      <c r="U96" s="59">
        <v>13</v>
      </c>
      <c r="V96" s="59">
        <v>297</v>
      </c>
      <c r="W96" s="59">
        <v>552</v>
      </c>
      <c r="X96" s="59">
        <v>714</v>
      </c>
      <c r="Y96" s="59">
        <v>650</v>
      </c>
      <c r="Z96" s="59">
        <v>470</v>
      </c>
    </row>
    <row r="97" spans="1:26" x14ac:dyDescent="0.25">
      <c r="A97" t="s">
        <v>10</v>
      </c>
      <c r="B97" s="59">
        <v>0</v>
      </c>
      <c r="C97" s="59">
        <v>0</v>
      </c>
      <c r="D97" s="59">
        <v>0</v>
      </c>
      <c r="E97" s="59">
        <v>0</v>
      </c>
      <c r="F97" s="59">
        <v>0</v>
      </c>
      <c r="G97" s="59">
        <v>6</v>
      </c>
      <c r="H97" s="59">
        <v>0</v>
      </c>
      <c r="I97" s="59">
        <v>17</v>
      </c>
      <c r="J97" s="59">
        <v>4</v>
      </c>
      <c r="K97" s="59">
        <v>24</v>
      </c>
      <c r="L97" s="59">
        <v>0</v>
      </c>
      <c r="M97" s="59">
        <v>0</v>
      </c>
      <c r="N97" s="59">
        <v>0</v>
      </c>
      <c r="O97" s="59">
        <v>0</v>
      </c>
      <c r="P97" s="59">
        <v>4</v>
      </c>
      <c r="Q97" s="59">
        <v>0</v>
      </c>
      <c r="R97" s="59">
        <v>0</v>
      </c>
      <c r="S97" s="59">
        <v>0</v>
      </c>
      <c r="T97" s="59">
        <v>0</v>
      </c>
      <c r="U97" s="59">
        <v>0</v>
      </c>
      <c r="V97" s="59">
        <v>119</v>
      </c>
      <c r="W97" s="59">
        <v>426</v>
      </c>
      <c r="X97" s="59">
        <v>674</v>
      </c>
      <c r="Y97" s="59">
        <v>671</v>
      </c>
      <c r="Z97" s="59">
        <v>624</v>
      </c>
    </row>
    <row r="98" spans="1:26" x14ac:dyDescent="0.25">
      <c r="A98" t="s">
        <v>11</v>
      </c>
      <c r="B98" s="59">
        <v>30</v>
      </c>
      <c r="C98" s="59">
        <v>4</v>
      </c>
      <c r="D98" s="59">
        <v>37</v>
      </c>
      <c r="E98" s="59">
        <v>23</v>
      </c>
      <c r="F98" s="59">
        <v>10</v>
      </c>
      <c r="G98" s="59">
        <v>162</v>
      </c>
      <c r="H98" s="59">
        <v>195</v>
      </c>
      <c r="I98" s="59">
        <v>267</v>
      </c>
      <c r="J98" s="59">
        <v>233</v>
      </c>
      <c r="K98" s="59">
        <v>202</v>
      </c>
      <c r="L98" s="59">
        <v>93</v>
      </c>
      <c r="M98" s="59">
        <v>66</v>
      </c>
      <c r="N98" s="59">
        <v>139</v>
      </c>
      <c r="O98" s="59">
        <v>93</v>
      </c>
      <c r="P98" s="59">
        <v>81</v>
      </c>
      <c r="Q98" s="59">
        <v>5</v>
      </c>
      <c r="R98" s="59">
        <v>0</v>
      </c>
      <c r="S98" s="59">
        <v>4</v>
      </c>
      <c r="T98" s="59">
        <v>5</v>
      </c>
      <c r="U98" s="59">
        <v>0</v>
      </c>
      <c r="V98" s="59">
        <v>269</v>
      </c>
      <c r="W98" s="59">
        <v>452</v>
      </c>
      <c r="X98" s="59">
        <v>610</v>
      </c>
      <c r="Y98" s="59">
        <v>659</v>
      </c>
      <c r="Z98" s="59">
        <v>540</v>
      </c>
    </row>
    <row r="99" spans="1:26" x14ac:dyDescent="0.25">
      <c r="A99" t="s">
        <v>12</v>
      </c>
      <c r="B99" s="59">
        <v>0</v>
      </c>
      <c r="C99" s="59">
        <v>0</v>
      </c>
      <c r="D99" s="59">
        <v>0</v>
      </c>
      <c r="E99" s="59">
        <v>0</v>
      </c>
      <c r="F99" s="59">
        <v>0</v>
      </c>
      <c r="G99" s="59">
        <v>7</v>
      </c>
      <c r="H99" s="59">
        <v>52</v>
      </c>
      <c r="I99" s="59">
        <v>138</v>
      </c>
      <c r="J99" s="59">
        <v>29</v>
      </c>
      <c r="K99" s="59">
        <v>45</v>
      </c>
      <c r="L99" s="59">
        <v>79</v>
      </c>
      <c r="M99" s="59">
        <v>8</v>
      </c>
      <c r="N99" s="59">
        <v>27</v>
      </c>
      <c r="O99" s="59">
        <v>0</v>
      </c>
      <c r="P99" s="59">
        <v>3</v>
      </c>
      <c r="Q99" s="59">
        <v>0</v>
      </c>
      <c r="R99" s="59">
        <v>0</v>
      </c>
      <c r="S99" s="59">
        <v>0</v>
      </c>
      <c r="T99" s="59">
        <v>0</v>
      </c>
      <c r="U99" s="59">
        <v>0</v>
      </c>
      <c r="V99" s="59">
        <v>30</v>
      </c>
      <c r="W99" s="59">
        <v>136</v>
      </c>
      <c r="X99" s="59">
        <v>259</v>
      </c>
      <c r="Y99" s="59">
        <v>190</v>
      </c>
      <c r="Z99" s="59">
        <v>154</v>
      </c>
    </row>
    <row r="100" spans="1:26" x14ac:dyDescent="0.25">
      <c r="A100" t="s">
        <v>13</v>
      </c>
      <c r="B100" s="59">
        <v>74</v>
      </c>
      <c r="C100" s="59">
        <v>256</v>
      </c>
      <c r="D100" s="59">
        <v>601</v>
      </c>
      <c r="E100" s="59">
        <v>411</v>
      </c>
      <c r="F100" s="59">
        <v>457</v>
      </c>
      <c r="G100" s="59">
        <v>388</v>
      </c>
      <c r="H100" s="59">
        <v>520</v>
      </c>
      <c r="I100" s="59">
        <v>708</v>
      </c>
      <c r="J100" s="59">
        <v>637</v>
      </c>
      <c r="K100" s="59">
        <v>633</v>
      </c>
      <c r="L100" s="59">
        <v>237</v>
      </c>
      <c r="M100" s="59">
        <v>413</v>
      </c>
      <c r="N100" s="59">
        <v>672</v>
      </c>
      <c r="O100" s="59">
        <v>546</v>
      </c>
      <c r="P100" s="59">
        <v>534</v>
      </c>
      <c r="Q100" s="59">
        <v>30</v>
      </c>
      <c r="R100" s="59">
        <v>150</v>
      </c>
      <c r="S100" s="59">
        <v>574</v>
      </c>
      <c r="T100" s="59">
        <v>337</v>
      </c>
      <c r="U100" s="59">
        <v>429</v>
      </c>
      <c r="V100" s="59">
        <v>676</v>
      </c>
      <c r="W100" s="59">
        <v>713</v>
      </c>
      <c r="X100" s="59">
        <v>744</v>
      </c>
      <c r="Y100" s="59">
        <v>742</v>
      </c>
      <c r="Z100" s="59">
        <v>720</v>
      </c>
    </row>
    <row r="101" spans="1:26" x14ac:dyDescent="0.25">
      <c r="A101" t="s">
        <v>14</v>
      </c>
      <c r="B101" s="59">
        <v>0</v>
      </c>
      <c r="C101" s="59">
        <v>0</v>
      </c>
      <c r="D101" s="59">
        <v>0</v>
      </c>
      <c r="E101" s="59">
        <v>0</v>
      </c>
      <c r="F101" s="59">
        <v>0</v>
      </c>
      <c r="G101" s="59">
        <v>0</v>
      </c>
      <c r="H101" s="59">
        <v>0</v>
      </c>
      <c r="I101" s="59">
        <v>14</v>
      </c>
      <c r="J101" s="59">
        <v>1</v>
      </c>
      <c r="K101" s="59">
        <v>6</v>
      </c>
      <c r="L101" s="59">
        <v>0</v>
      </c>
      <c r="M101" s="59">
        <v>0</v>
      </c>
      <c r="N101" s="59">
        <v>0</v>
      </c>
      <c r="O101" s="59">
        <v>0</v>
      </c>
      <c r="P101" s="59">
        <v>0</v>
      </c>
      <c r="Q101" s="59">
        <v>0</v>
      </c>
      <c r="R101" s="59">
        <v>0</v>
      </c>
      <c r="S101" s="59">
        <v>0</v>
      </c>
      <c r="T101" s="59">
        <v>0</v>
      </c>
      <c r="U101" s="59">
        <v>0</v>
      </c>
      <c r="V101" s="59">
        <v>36</v>
      </c>
      <c r="W101" s="59">
        <v>153</v>
      </c>
      <c r="X101" s="59">
        <v>372</v>
      </c>
      <c r="Y101" s="59">
        <v>326</v>
      </c>
      <c r="Z101" s="59">
        <v>353</v>
      </c>
    </row>
    <row r="102" spans="1:26" x14ac:dyDescent="0.25">
      <c r="A102" t="s">
        <v>15</v>
      </c>
      <c r="B102" s="59">
        <v>0</v>
      </c>
      <c r="C102" s="59">
        <v>0</v>
      </c>
      <c r="D102" s="59">
        <v>0</v>
      </c>
      <c r="E102" s="59">
        <v>0</v>
      </c>
      <c r="F102" s="59">
        <v>5</v>
      </c>
      <c r="G102" s="59">
        <v>68</v>
      </c>
      <c r="H102" s="59">
        <v>78</v>
      </c>
      <c r="I102" s="59">
        <v>189</v>
      </c>
      <c r="J102" s="59">
        <v>150</v>
      </c>
      <c r="K102" s="59">
        <v>153</v>
      </c>
      <c r="L102" s="59">
        <v>19</v>
      </c>
      <c r="M102" s="59">
        <v>7</v>
      </c>
      <c r="N102" s="59">
        <v>62</v>
      </c>
      <c r="O102" s="59">
        <v>11</v>
      </c>
      <c r="P102" s="59">
        <v>34</v>
      </c>
      <c r="Q102" s="59">
        <v>0</v>
      </c>
      <c r="R102" s="59">
        <v>0</v>
      </c>
      <c r="S102" s="59">
        <v>0</v>
      </c>
      <c r="T102" s="59">
        <v>0</v>
      </c>
      <c r="U102" s="59">
        <v>4</v>
      </c>
      <c r="V102" s="59">
        <v>146</v>
      </c>
      <c r="W102" s="59">
        <v>277</v>
      </c>
      <c r="X102" s="59">
        <v>438</v>
      </c>
      <c r="Y102" s="59">
        <v>471</v>
      </c>
      <c r="Z102" s="59">
        <v>385</v>
      </c>
    </row>
    <row r="103" spans="1:26" x14ac:dyDescent="0.25">
      <c r="A103" t="s">
        <v>16</v>
      </c>
      <c r="B103" s="59">
        <v>29</v>
      </c>
      <c r="C103" s="59">
        <v>189</v>
      </c>
      <c r="D103" s="59">
        <v>320</v>
      </c>
      <c r="E103" s="59">
        <v>175</v>
      </c>
      <c r="F103" s="59">
        <v>151</v>
      </c>
      <c r="G103" s="59">
        <v>311</v>
      </c>
      <c r="H103" s="59">
        <v>484</v>
      </c>
      <c r="I103" s="59">
        <v>608</v>
      </c>
      <c r="J103" s="59">
        <v>487</v>
      </c>
      <c r="K103" s="59">
        <v>427</v>
      </c>
      <c r="L103" s="59">
        <v>207</v>
      </c>
      <c r="M103" s="59">
        <v>409</v>
      </c>
      <c r="N103" s="59">
        <v>513</v>
      </c>
      <c r="O103" s="59">
        <v>387</v>
      </c>
      <c r="P103" s="59">
        <v>323</v>
      </c>
      <c r="Q103" s="59">
        <v>5</v>
      </c>
      <c r="R103" s="59">
        <v>63</v>
      </c>
      <c r="S103" s="59">
        <v>241</v>
      </c>
      <c r="T103" s="59">
        <v>37</v>
      </c>
      <c r="U103" s="59">
        <v>34</v>
      </c>
      <c r="V103" s="59">
        <v>373</v>
      </c>
      <c r="W103" s="59">
        <v>524</v>
      </c>
      <c r="X103" s="59">
        <v>657</v>
      </c>
      <c r="Y103" s="59">
        <v>537</v>
      </c>
      <c r="Z103" s="59">
        <v>479</v>
      </c>
    </row>
    <row r="104" spans="1:26" x14ac:dyDescent="0.25">
      <c r="A104" t="s">
        <v>17</v>
      </c>
      <c r="B104" s="59">
        <v>8</v>
      </c>
      <c r="C104" s="59">
        <v>239</v>
      </c>
      <c r="D104" s="59">
        <v>740</v>
      </c>
      <c r="E104" s="59">
        <v>637</v>
      </c>
      <c r="F104" s="59">
        <v>668</v>
      </c>
      <c r="G104" s="59">
        <v>219</v>
      </c>
      <c r="H104" s="59">
        <v>639</v>
      </c>
      <c r="I104" s="59">
        <v>744</v>
      </c>
      <c r="J104" s="59">
        <v>744</v>
      </c>
      <c r="K104" s="59">
        <v>720</v>
      </c>
      <c r="L104" s="59">
        <v>84</v>
      </c>
      <c r="M104" s="59">
        <v>525</v>
      </c>
      <c r="N104" s="59">
        <v>744</v>
      </c>
      <c r="O104" s="59">
        <v>723</v>
      </c>
      <c r="P104" s="59">
        <v>712</v>
      </c>
      <c r="Q104" s="59">
        <v>4</v>
      </c>
      <c r="R104" s="59">
        <v>184</v>
      </c>
      <c r="S104" s="59">
        <v>737</v>
      </c>
      <c r="T104" s="59">
        <v>598</v>
      </c>
      <c r="U104" s="59">
        <v>651</v>
      </c>
      <c r="V104" s="59">
        <v>716</v>
      </c>
      <c r="W104" s="59">
        <v>720</v>
      </c>
      <c r="X104" s="59">
        <v>744</v>
      </c>
      <c r="Y104" s="59">
        <v>744</v>
      </c>
      <c r="Z104" s="59">
        <v>720</v>
      </c>
    </row>
    <row r="105" spans="1:26" x14ac:dyDescent="0.25">
      <c r="A105" t="s">
        <v>18</v>
      </c>
      <c r="B105" s="59">
        <v>576</v>
      </c>
      <c r="C105" s="59">
        <v>712</v>
      </c>
      <c r="D105" s="59">
        <v>744</v>
      </c>
      <c r="E105" s="59">
        <v>744</v>
      </c>
      <c r="F105" s="59">
        <v>668</v>
      </c>
      <c r="G105" s="59">
        <v>716</v>
      </c>
      <c r="H105" s="59">
        <v>720</v>
      </c>
      <c r="I105" s="59">
        <v>744</v>
      </c>
      <c r="J105" s="59">
        <v>744</v>
      </c>
      <c r="K105" s="59">
        <v>719</v>
      </c>
      <c r="L105" s="59">
        <v>692</v>
      </c>
      <c r="M105" s="59">
        <v>720</v>
      </c>
      <c r="N105" s="59">
        <v>744</v>
      </c>
      <c r="O105" s="59">
        <v>744</v>
      </c>
      <c r="P105" s="59">
        <v>720</v>
      </c>
      <c r="Q105" s="59">
        <v>532</v>
      </c>
      <c r="R105" s="59">
        <v>697</v>
      </c>
      <c r="S105" s="59">
        <v>744</v>
      </c>
      <c r="T105" s="59">
        <v>744</v>
      </c>
      <c r="U105" s="59">
        <v>693</v>
      </c>
      <c r="V105" s="59">
        <v>744</v>
      </c>
      <c r="W105" s="59">
        <v>720</v>
      </c>
      <c r="X105" s="59">
        <v>744</v>
      </c>
      <c r="Y105" s="59">
        <v>744</v>
      </c>
      <c r="Z105" s="59">
        <v>720</v>
      </c>
    </row>
    <row r="106" spans="1:26" x14ac:dyDescent="0.25">
      <c r="A106" t="s">
        <v>19</v>
      </c>
      <c r="B106" s="59">
        <v>0</v>
      </c>
      <c r="C106" s="59">
        <v>18</v>
      </c>
      <c r="D106" s="59">
        <v>87</v>
      </c>
      <c r="E106" s="59">
        <v>7</v>
      </c>
      <c r="F106" s="59">
        <v>7</v>
      </c>
      <c r="G106" s="59">
        <v>65</v>
      </c>
      <c r="H106" s="59">
        <v>187</v>
      </c>
      <c r="I106" s="59">
        <v>343</v>
      </c>
      <c r="J106" s="59">
        <v>268</v>
      </c>
      <c r="K106" s="59">
        <v>222</v>
      </c>
      <c r="L106" s="59">
        <v>3</v>
      </c>
      <c r="M106" s="59">
        <v>63</v>
      </c>
      <c r="N106" s="59">
        <v>180</v>
      </c>
      <c r="O106" s="59">
        <v>84</v>
      </c>
      <c r="P106" s="59">
        <v>56</v>
      </c>
      <c r="Q106" s="59">
        <v>0</v>
      </c>
      <c r="R106" s="59">
        <v>0</v>
      </c>
      <c r="S106" s="59">
        <v>22</v>
      </c>
      <c r="T106" s="59">
        <v>0</v>
      </c>
      <c r="U106" s="59">
        <v>0</v>
      </c>
      <c r="V106" s="59">
        <v>158</v>
      </c>
      <c r="W106" s="59">
        <v>419</v>
      </c>
      <c r="X106" s="59">
        <v>640</v>
      </c>
      <c r="Y106" s="59">
        <v>660</v>
      </c>
      <c r="Z106" s="59">
        <v>562</v>
      </c>
    </row>
    <row r="107" spans="1:26" x14ac:dyDescent="0.25">
      <c r="A107" t="s">
        <v>20</v>
      </c>
      <c r="B107" s="59">
        <v>14</v>
      </c>
      <c r="C107" s="59">
        <v>31</v>
      </c>
      <c r="D107" s="59">
        <v>209</v>
      </c>
      <c r="E107" s="59">
        <v>35</v>
      </c>
      <c r="F107" s="59">
        <v>24</v>
      </c>
      <c r="G107" s="59">
        <v>312</v>
      </c>
      <c r="H107" s="59">
        <v>361</v>
      </c>
      <c r="I107" s="59">
        <v>493</v>
      </c>
      <c r="J107" s="59">
        <v>400</v>
      </c>
      <c r="K107" s="59">
        <v>341</v>
      </c>
      <c r="L107" s="59">
        <v>223</v>
      </c>
      <c r="M107" s="59">
        <v>276</v>
      </c>
      <c r="N107" s="59">
        <v>408</v>
      </c>
      <c r="O107" s="59">
        <v>291</v>
      </c>
      <c r="P107" s="59">
        <v>256</v>
      </c>
      <c r="Q107" s="59">
        <v>0</v>
      </c>
      <c r="R107" s="59">
        <v>0</v>
      </c>
      <c r="S107" s="59">
        <v>3</v>
      </c>
      <c r="T107" s="59">
        <v>0</v>
      </c>
      <c r="U107" s="59">
        <v>0</v>
      </c>
      <c r="V107" s="59">
        <v>342</v>
      </c>
      <c r="W107" s="59">
        <v>363</v>
      </c>
      <c r="X107" s="59">
        <v>498</v>
      </c>
      <c r="Y107" s="59">
        <v>423</v>
      </c>
      <c r="Z107" s="59">
        <v>365</v>
      </c>
    </row>
    <row r="108" spans="1:26" x14ac:dyDescent="0.25">
      <c r="A108" t="s">
        <v>21</v>
      </c>
      <c r="B108" s="59">
        <v>0</v>
      </c>
      <c r="C108" s="59">
        <v>0</v>
      </c>
      <c r="D108" s="59">
        <v>0</v>
      </c>
      <c r="E108" s="59">
        <v>0</v>
      </c>
      <c r="F108" s="59">
        <v>0</v>
      </c>
      <c r="G108" s="59">
        <v>0</v>
      </c>
      <c r="H108" s="59">
        <v>0</v>
      </c>
      <c r="I108" s="59">
        <v>0</v>
      </c>
      <c r="J108" s="59">
        <v>0</v>
      </c>
      <c r="K108" s="59">
        <v>0</v>
      </c>
      <c r="L108" s="59">
        <v>2</v>
      </c>
      <c r="M108" s="59">
        <v>1</v>
      </c>
      <c r="N108" s="59">
        <v>0</v>
      </c>
      <c r="O108" s="59">
        <v>2</v>
      </c>
      <c r="P108" s="59">
        <v>9</v>
      </c>
      <c r="Q108" s="59">
        <v>0</v>
      </c>
      <c r="R108" s="59">
        <v>0</v>
      </c>
      <c r="S108" s="59">
        <v>0</v>
      </c>
      <c r="T108" s="59">
        <v>0</v>
      </c>
      <c r="U108" s="59">
        <v>0</v>
      </c>
      <c r="V108" s="59">
        <v>0</v>
      </c>
      <c r="W108" s="59">
        <v>0</v>
      </c>
      <c r="X108" s="59">
        <v>0</v>
      </c>
      <c r="Y108" s="59">
        <v>0</v>
      </c>
      <c r="Z108" s="59">
        <v>0</v>
      </c>
    </row>
    <row r="109" spans="1:26" x14ac:dyDescent="0.25">
      <c r="A109" t="s">
        <v>22</v>
      </c>
      <c r="B109" s="59">
        <v>0</v>
      </c>
      <c r="C109" s="59">
        <v>0</v>
      </c>
      <c r="D109" s="59">
        <v>0</v>
      </c>
      <c r="E109" s="59">
        <v>0</v>
      </c>
      <c r="F109" s="59">
        <v>0</v>
      </c>
      <c r="G109" s="59">
        <v>0</v>
      </c>
      <c r="H109" s="59">
        <v>0</v>
      </c>
      <c r="I109" s="59">
        <v>0</v>
      </c>
      <c r="J109" s="59">
        <v>4</v>
      </c>
      <c r="K109" s="59">
        <v>0</v>
      </c>
      <c r="L109" s="59">
        <v>389</v>
      </c>
      <c r="M109" s="59">
        <v>23</v>
      </c>
      <c r="N109" s="59">
        <v>0</v>
      </c>
      <c r="O109" s="59">
        <v>0</v>
      </c>
      <c r="P109" s="59">
        <v>40</v>
      </c>
      <c r="Q109" s="59">
        <v>0</v>
      </c>
      <c r="R109" s="59">
        <v>0</v>
      </c>
      <c r="S109" s="59">
        <v>0</v>
      </c>
      <c r="T109" s="59">
        <v>0</v>
      </c>
      <c r="U109" s="59">
        <v>0</v>
      </c>
      <c r="V109" s="59">
        <v>0</v>
      </c>
      <c r="W109" s="59">
        <v>0</v>
      </c>
      <c r="X109" s="59">
        <v>9</v>
      </c>
      <c r="Y109" s="59">
        <v>37</v>
      </c>
      <c r="Z109" s="59">
        <v>0</v>
      </c>
    </row>
    <row r="111" spans="1:26" x14ac:dyDescent="0.25">
      <c r="A111" s="39">
        <v>1985</v>
      </c>
      <c r="B111" s="107"/>
      <c r="C111" s="107"/>
      <c r="D111" s="107"/>
      <c r="E111" s="107"/>
      <c r="F111" s="107"/>
    </row>
    <row r="112" spans="1:26" x14ac:dyDescent="0.25">
      <c r="B112" s="108" t="s">
        <v>24</v>
      </c>
      <c r="C112" s="108"/>
      <c r="D112" s="108"/>
      <c r="E112" s="108"/>
      <c r="F112" s="108"/>
      <c r="G112" s="101" t="s">
        <v>25</v>
      </c>
      <c r="H112" s="101"/>
      <c r="I112" s="101"/>
      <c r="J112" s="101"/>
      <c r="K112" s="101"/>
      <c r="L112" s="102" t="s">
        <v>23</v>
      </c>
      <c r="M112" s="102"/>
      <c r="N112" s="102"/>
      <c r="O112" s="102"/>
      <c r="P112" s="102"/>
      <c r="Q112" s="103" t="s">
        <v>26</v>
      </c>
      <c r="R112" s="103"/>
      <c r="S112" s="103"/>
      <c r="T112" s="103"/>
      <c r="U112" s="103"/>
      <c r="V112" s="89" t="s">
        <v>27</v>
      </c>
      <c r="W112" s="89"/>
      <c r="X112" s="89"/>
      <c r="Y112" s="89"/>
      <c r="Z112" s="89"/>
    </row>
    <row r="113" spans="1:26" x14ac:dyDescent="0.25">
      <c r="B113" s="16" t="s">
        <v>0</v>
      </c>
      <c r="C113" s="16" t="s">
        <v>1</v>
      </c>
      <c r="D113" s="16" t="s">
        <v>2</v>
      </c>
      <c r="E113" s="16" t="s">
        <v>3</v>
      </c>
      <c r="F113" s="16" t="s">
        <v>4</v>
      </c>
      <c r="G113" s="16" t="s">
        <v>0</v>
      </c>
      <c r="H113" s="16" t="s">
        <v>1</v>
      </c>
      <c r="I113" s="16" t="s">
        <v>2</v>
      </c>
      <c r="J113" s="16" t="s">
        <v>3</v>
      </c>
      <c r="K113" s="16" t="s">
        <v>4</v>
      </c>
      <c r="L113" s="16" t="s">
        <v>0</v>
      </c>
      <c r="M113" s="16" t="s">
        <v>1</v>
      </c>
      <c r="N113" s="16" t="s">
        <v>2</v>
      </c>
      <c r="O113" s="16" t="s">
        <v>3</v>
      </c>
      <c r="P113" s="16" t="s">
        <v>4</v>
      </c>
      <c r="Q113" s="16" t="s">
        <v>0</v>
      </c>
      <c r="R113" s="16" t="s">
        <v>1</v>
      </c>
      <c r="S113" s="16" t="s">
        <v>2</v>
      </c>
      <c r="T113" s="16" t="s">
        <v>3</v>
      </c>
      <c r="U113" s="16" t="s">
        <v>4</v>
      </c>
      <c r="V113" s="16" t="s">
        <v>0</v>
      </c>
      <c r="W113" s="16" t="s">
        <v>1</v>
      </c>
      <c r="X113" s="16" t="s">
        <v>2</v>
      </c>
      <c r="Y113" s="16" t="s">
        <v>3</v>
      </c>
      <c r="Z113" s="16" t="s">
        <v>4</v>
      </c>
    </row>
    <row r="114" spans="1:26" x14ac:dyDescent="0.25">
      <c r="A114" t="s">
        <v>5</v>
      </c>
      <c r="B114" s="58">
        <v>271</v>
      </c>
      <c r="C114" s="58">
        <v>565</v>
      </c>
      <c r="D114" s="58">
        <v>708</v>
      </c>
      <c r="E114" s="58">
        <v>688</v>
      </c>
      <c r="F114" s="58">
        <v>609</v>
      </c>
      <c r="G114" s="58">
        <v>544</v>
      </c>
      <c r="H114" s="58">
        <v>670</v>
      </c>
      <c r="I114" s="58">
        <v>732</v>
      </c>
      <c r="J114" s="58">
        <v>744</v>
      </c>
      <c r="K114" s="58">
        <v>698</v>
      </c>
      <c r="L114" s="58">
        <v>402</v>
      </c>
      <c r="M114" s="58">
        <v>621</v>
      </c>
      <c r="N114" s="58">
        <v>722</v>
      </c>
      <c r="O114" s="58">
        <v>721</v>
      </c>
      <c r="P114" s="58">
        <v>646</v>
      </c>
      <c r="Q114" s="58">
        <v>228</v>
      </c>
      <c r="R114" s="58">
        <v>562</v>
      </c>
      <c r="S114" s="58">
        <v>707</v>
      </c>
      <c r="T114" s="58">
        <v>676</v>
      </c>
      <c r="U114" s="58">
        <v>615</v>
      </c>
      <c r="V114" s="58">
        <v>744</v>
      </c>
      <c r="W114" s="58">
        <v>720</v>
      </c>
      <c r="X114" s="58">
        <v>744</v>
      </c>
      <c r="Y114" s="58">
        <v>744</v>
      </c>
      <c r="Z114" s="58">
        <v>720</v>
      </c>
    </row>
    <row r="115" spans="1:26" x14ac:dyDescent="0.25">
      <c r="A115" t="s">
        <v>6</v>
      </c>
      <c r="B115" s="59">
        <v>0</v>
      </c>
      <c r="C115" s="59">
        <v>0</v>
      </c>
      <c r="D115" s="59">
        <v>0</v>
      </c>
      <c r="E115" s="59">
        <v>62</v>
      </c>
      <c r="F115" s="59">
        <v>0</v>
      </c>
      <c r="G115" s="59">
        <v>20</v>
      </c>
      <c r="H115" s="59">
        <v>67</v>
      </c>
      <c r="I115" s="59">
        <v>81</v>
      </c>
      <c r="J115" s="59">
        <v>234</v>
      </c>
      <c r="K115" s="59">
        <v>73</v>
      </c>
      <c r="L115" s="59">
        <v>4</v>
      </c>
      <c r="M115" s="59">
        <v>13</v>
      </c>
      <c r="N115" s="59">
        <v>11</v>
      </c>
      <c r="O115" s="59">
        <v>142</v>
      </c>
      <c r="P115" s="59">
        <v>6</v>
      </c>
      <c r="Q115" s="59">
        <v>0</v>
      </c>
      <c r="R115" s="59">
        <v>0</v>
      </c>
      <c r="S115" s="59">
        <v>0</v>
      </c>
      <c r="T115" s="59">
        <v>28</v>
      </c>
      <c r="U115" s="59">
        <v>0</v>
      </c>
      <c r="V115" s="59">
        <v>100</v>
      </c>
      <c r="W115" s="59">
        <v>219</v>
      </c>
      <c r="X115" s="59">
        <v>313</v>
      </c>
      <c r="Y115" s="59">
        <v>551</v>
      </c>
      <c r="Z115" s="59">
        <v>249</v>
      </c>
    </row>
    <row r="116" spans="1:26" x14ac:dyDescent="0.25">
      <c r="A116" t="s">
        <v>7</v>
      </c>
      <c r="B116" s="59">
        <v>0</v>
      </c>
      <c r="C116" s="59">
        <v>0</v>
      </c>
      <c r="D116" s="59">
        <v>0</v>
      </c>
      <c r="E116" s="59">
        <v>0</v>
      </c>
      <c r="F116" s="59">
        <v>0</v>
      </c>
      <c r="G116" s="59">
        <v>0</v>
      </c>
      <c r="H116" s="59">
        <v>0</v>
      </c>
      <c r="I116" s="59">
        <v>10</v>
      </c>
      <c r="J116" s="59">
        <v>111</v>
      </c>
      <c r="K116" s="59">
        <v>0</v>
      </c>
      <c r="L116" s="59">
        <v>107</v>
      </c>
      <c r="M116" s="59">
        <v>47</v>
      </c>
      <c r="N116" s="59">
        <v>47</v>
      </c>
      <c r="O116" s="59">
        <v>13</v>
      </c>
      <c r="P116" s="59">
        <v>161</v>
      </c>
      <c r="Q116" s="59">
        <v>0</v>
      </c>
      <c r="R116" s="59">
        <v>0</v>
      </c>
      <c r="S116" s="59">
        <v>0</v>
      </c>
      <c r="T116" s="59">
        <v>0</v>
      </c>
      <c r="U116" s="59">
        <v>0</v>
      </c>
      <c r="V116" s="59">
        <v>0</v>
      </c>
      <c r="W116" s="59">
        <v>21</v>
      </c>
      <c r="X116" s="59">
        <v>42</v>
      </c>
      <c r="Y116" s="59">
        <v>206</v>
      </c>
      <c r="Z116" s="59">
        <v>2</v>
      </c>
    </row>
    <row r="117" spans="1:26" x14ac:dyDescent="0.25">
      <c r="A117" t="s">
        <v>8</v>
      </c>
      <c r="B117" s="59">
        <v>0</v>
      </c>
      <c r="C117" s="59">
        <v>3</v>
      </c>
      <c r="D117" s="59">
        <v>14</v>
      </c>
      <c r="E117" s="59">
        <v>14</v>
      </c>
      <c r="F117" s="59">
        <v>0</v>
      </c>
      <c r="G117" s="59">
        <v>21</v>
      </c>
      <c r="H117" s="59">
        <v>126</v>
      </c>
      <c r="I117" s="59">
        <v>179</v>
      </c>
      <c r="J117" s="59">
        <v>188</v>
      </c>
      <c r="K117" s="59">
        <v>48</v>
      </c>
      <c r="L117" s="59">
        <v>8</v>
      </c>
      <c r="M117" s="59">
        <v>30</v>
      </c>
      <c r="N117" s="59">
        <v>68</v>
      </c>
      <c r="O117" s="59">
        <v>77</v>
      </c>
      <c r="P117" s="59">
        <v>4</v>
      </c>
      <c r="Q117" s="59">
        <v>0</v>
      </c>
      <c r="R117" s="59">
        <v>0</v>
      </c>
      <c r="S117" s="59">
        <v>3</v>
      </c>
      <c r="T117" s="59">
        <v>14</v>
      </c>
      <c r="U117" s="59">
        <v>0</v>
      </c>
      <c r="V117" s="59">
        <v>157</v>
      </c>
      <c r="W117" s="59">
        <v>370</v>
      </c>
      <c r="X117" s="59">
        <v>443</v>
      </c>
      <c r="Y117" s="59">
        <v>520</v>
      </c>
      <c r="Z117" s="59">
        <v>195</v>
      </c>
    </row>
    <row r="118" spans="1:26" x14ac:dyDescent="0.25">
      <c r="A118" t="s">
        <v>9</v>
      </c>
      <c r="B118" s="59">
        <v>89</v>
      </c>
      <c r="C118" s="59">
        <v>216</v>
      </c>
      <c r="D118" s="59">
        <v>282</v>
      </c>
      <c r="E118" s="59">
        <v>387</v>
      </c>
      <c r="F118" s="59">
        <v>142</v>
      </c>
      <c r="G118" s="59">
        <v>375</v>
      </c>
      <c r="H118" s="59">
        <v>483</v>
      </c>
      <c r="I118" s="59">
        <v>586</v>
      </c>
      <c r="J118" s="59">
        <v>705</v>
      </c>
      <c r="K118" s="59">
        <v>415</v>
      </c>
      <c r="L118" s="59">
        <v>263</v>
      </c>
      <c r="M118" s="59">
        <v>388</v>
      </c>
      <c r="N118" s="59">
        <v>451</v>
      </c>
      <c r="O118" s="59">
        <v>552</v>
      </c>
      <c r="P118" s="59">
        <v>313</v>
      </c>
      <c r="Q118" s="59">
        <v>27</v>
      </c>
      <c r="R118" s="59">
        <v>113</v>
      </c>
      <c r="S118" s="59">
        <v>186</v>
      </c>
      <c r="T118" s="59">
        <v>309</v>
      </c>
      <c r="U118" s="59">
        <v>66</v>
      </c>
      <c r="V118" s="59">
        <v>466</v>
      </c>
      <c r="W118" s="59">
        <v>613</v>
      </c>
      <c r="X118" s="59">
        <v>700</v>
      </c>
      <c r="Y118" s="59">
        <v>738</v>
      </c>
      <c r="Z118" s="59">
        <v>501</v>
      </c>
    </row>
    <row r="119" spans="1:26" x14ac:dyDescent="0.25">
      <c r="A119" t="s">
        <v>10</v>
      </c>
      <c r="B119" s="59">
        <v>0</v>
      </c>
      <c r="C119" s="59">
        <v>0</v>
      </c>
      <c r="D119" s="59">
        <v>0</v>
      </c>
      <c r="E119" s="59">
        <v>49</v>
      </c>
      <c r="F119" s="59">
        <v>0</v>
      </c>
      <c r="G119" s="59">
        <v>3</v>
      </c>
      <c r="H119" s="59">
        <v>9</v>
      </c>
      <c r="I119" s="59">
        <v>28</v>
      </c>
      <c r="J119" s="59">
        <v>231</v>
      </c>
      <c r="K119" s="59">
        <v>21</v>
      </c>
      <c r="L119" s="59">
        <v>0</v>
      </c>
      <c r="M119" s="59">
        <v>0</v>
      </c>
      <c r="N119" s="59">
        <v>1</v>
      </c>
      <c r="O119" s="59">
        <v>109</v>
      </c>
      <c r="P119" s="59">
        <v>2</v>
      </c>
      <c r="Q119" s="59">
        <v>0</v>
      </c>
      <c r="R119" s="59">
        <v>0</v>
      </c>
      <c r="S119" s="59">
        <v>0</v>
      </c>
      <c r="T119" s="59">
        <v>48</v>
      </c>
      <c r="U119" s="59">
        <v>0</v>
      </c>
      <c r="V119" s="59">
        <v>175</v>
      </c>
      <c r="W119" s="59">
        <v>506</v>
      </c>
      <c r="X119" s="59">
        <v>685</v>
      </c>
      <c r="Y119" s="59">
        <v>744</v>
      </c>
      <c r="Z119" s="59">
        <v>617</v>
      </c>
    </row>
    <row r="120" spans="1:26" x14ac:dyDescent="0.25">
      <c r="A120" t="s">
        <v>11</v>
      </c>
      <c r="B120" s="59">
        <v>16</v>
      </c>
      <c r="C120" s="59">
        <v>43</v>
      </c>
      <c r="D120" s="59">
        <v>38</v>
      </c>
      <c r="E120" s="59">
        <v>67</v>
      </c>
      <c r="F120" s="59">
        <v>5</v>
      </c>
      <c r="G120" s="59">
        <v>170</v>
      </c>
      <c r="H120" s="59">
        <v>252</v>
      </c>
      <c r="I120" s="59">
        <v>278</v>
      </c>
      <c r="J120" s="59">
        <v>295</v>
      </c>
      <c r="K120" s="59">
        <v>147</v>
      </c>
      <c r="L120" s="59">
        <v>88</v>
      </c>
      <c r="M120" s="59">
        <v>146</v>
      </c>
      <c r="N120" s="59">
        <v>147</v>
      </c>
      <c r="O120" s="59">
        <v>202</v>
      </c>
      <c r="P120" s="59">
        <v>49</v>
      </c>
      <c r="Q120" s="59">
        <v>0</v>
      </c>
      <c r="R120" s="59">
        <v>17</v>
      </c>
      <c r="S120" s="59">
        <v>2</v>
      </c>
      <c r="T120" s="59">
        <v>40</v>
      </c>
      <c r="U120" s="59">
        <v>0</v>
      </c>
      <c r="V120" s="59">
        <v>324</v>
      </c>
      <c r="W120" s="59">
        <v>518</v>
      </c>
      <c r="X120" s="59">
        <v>661</v>
      </c>
      <c r="Y120" s="59">
        <v>732</v>
      </c>
      <c r="Z120" s="59">
        <v>516</v>
      </c>
    </row>
    <row r="121" spans="1:26" x14ac:dyDescent="0.25">
      <c r="A121" t="s">
        <v>12</v>
      </c>
      <c r="B121" s="59">
        <v>0</v>
      </c>
      <c r="C121" s="59">
        <v>0</v>
      </c>
      <c r="D121" s="59">
        <v>0</v>
      </c>
      <c r="E121" s="59">
        <v>5</v>
      </c>
      <c r="F121" s="59">
        <v>0</v>
      </c>
      <c r="G121" s="59">
        <v>0</v>
      </c>
      <c r="H121" s="59">
        <v>82</v>
      </c>
      <c r="I121" s="59">
        <v>122</v>
      </c>
      <c r="J121" s="59">
        <v>274</v>
      </c>
      <c r="K121" s="59">
        <v>59</v>
      </c>
      <c r="L121" s="59">
        <v>40</v>
      </c>
      <c r="M121" s="59">
        <v>5</v>
      </c>
      <c r="N121" s="59">
        <v>8</v>
      </c>
      <c r="O121" s="59">
        <v>156</v>
      </c>
      <c r="P121" s="59">
        <v>0</v>
      </c>
      <c r="Q121" s="59">
        <v>0</v>
      </c>
      <c r="R121" s="59">
        <v>0</v>
      </c>
      <c r="S121" s="59">
        <v>0</v>
      </c>
      <c r="T121" s="59">
        <v>0</v>
      </c>
      <c r="U121" s="59">
        <v>0</v>
      </c>
      <c r="V121" s="59">
        <v>26</v>
      </c>
      <c r="W121" s="59">
        <v>172</v>
      </c>
      <c r="X121" s="59">
        <v>260</v>
      </c>
      <c r="Y121" s="59">
        <v>474</v>
      </c>
      <c r="Z121" s="59">
        <v>148</v>
      </c>
    </row>
    <row r="122" spans="1:26" x14ac:dyDescent="0.25">
      <c r="A122" t="s">
        <v>13</v>
      </c>
      <c r="B122" s="59">
        <v>219</v>
      </c>
      <c r="C122" s="59">
        <v>335</v>
      </c>
      <c r="D122" s="59">
        <v>497</v>
      </c>
      <c r="E122" s="59">
        <v>719</v>
      </c>
      <c r="F122" s="59">
        <v>510</v>
      </c>
      <c r="G122" s="59">
        <v>500</v>
      </c>
      <c r="H122" s="59">
        <v>548</v>
      </c>
      <c r="I122" s="59">
        <v>690</v>
      </c>
      <c r="J122" s="59">
        <v>743</v>
      </c>
      <c r="K122" s="59">
        <v>617</v>
      </c>
      <c r="L122" s="59">
        <v>347</v>
      </c>
      <c r="M122" s="59">
        <v>441</v>
      </c>
      <c r="N122" s="59">
        <v>601</v>
      </c>
      <c r="O122" s="59">
        <v>731</v>
      </c>
      <c r="P122" s="59">
        <v>570</v>
      </c>
      <c r="Q122" s="59">
        <v>127</v>
      </c>
      <c r="R122" s="59">
        <v>244</v>
      </c>
      <c r="S122" s="59">
        <v>450</v>
      </c>
      <c r="T122" s="59">
        <v>717</v>
      </c>
      <c r="U122" s="59">
        <v>494</v>
      </c>
      <c r="V122" s="59">
        <v>729</v>
      </c>
      <c r="W122" s="59">
        <v>719</v>
      </c>
      <c r="X122" s="59">
        <v>744</v>
      </c>
      <c r="Y122" s="59">
        <v>744</v>
      </c>
      <c r="Z122" s="59">
        <v>720</v>
      </c>
    </row>
    <row r="123" spans="1:26" x14ac:dyDescent="0.25">
      <c r="A123" t="s">
        <v>14</v>
      </c>
      <c r="B123" s="59">
        <v>0</v>
      </c>
      <c r="C123" s="59">
        <v>0</v>
      </c>
      <c r="D123" s="59">
        <v>0</v>
      </c>
      <c r="E123" s="59">
        <v>0</v>
      </c>
      <c r="F123" s="59">
        <v>0</v>
      </c>
      <c r="G123" s="59">
        <v>0</v>
      </c>
      <c r="H123" s="59">
        <v>0</v>
      </c>
      <c r="I123" s="59">
        <v>19</v>
      </c>
      <c r="J123" s="59">
        <v>4</v>
      </c>
      <c r="K123" s="59">
        <v>0</v>
      </c>
      <c r="L123" s="59">
        <v>17</v>
      </c>
      <c r="M123" s="59">
        <v>0</v>
      </c>
      <c r="N123" s="59">
        <v>0</v>
      </c>
      <c r="O123" s="59">
        <v>0</v>
      </c>
      <c r="P123" s="59">
        <v>0</v>
      </c>
      <c r="Q123" s="59">
        <v>0</v>
      </c>
      <c r="R123" s="59">
        <v>0</v>
      </c>
      <c r="S123" s="59">
        <v>0</v>
      </c>
      <c r="T123" s="59">
        <v>0</v>
      </c>
      <c r="U123" s="59">
        <v>0</v>
      </c>
      <c r="V123" s="59">
        <v>20</v>
      </c>
      <c r="W123" s="59">
        <v>138</v>
      </c>
      <c r="X123" s="59">
        <v>260</v>
      </c>
      <c r="Y123" s="59">
        <v>613</v>
      </c>
      <c r="Z123" s="59">
        <v>121</v>
      </c>
    </row>
    <row r="124" spans="1:26" x14ac:dyDescent="0.25">
      <c r="A124" t="s">
        <v>15</v>
      </c>
      <c r="B124" s="59">
        <v>0</v>
      </c>
      <c r="C124" s="59">
        <v>0</v>
      </c>
      <c r="D124" s="59">
        <v>4</v>
      </c>
      <c r="E124" s="59">
        <v>100</v>
      </c>
      <c r="F124" s="59">
        <v>0</v>
      </c>
      <c r="G124" s="59">
        <v>56</v>
      </c>
      <c r="H124" s="59">
        <v>129</v>
      </c>
      <c r="I124" s="59">
        <v>189</v>
      </c>
      <c r="J124" s="59">
        <v>250</v>
      </c>
      <c r="K124" s="59">
        <v>147</v>
      </c>
      <c r="L124" s="59">
        <v>16</v>
      </c>
      <c r="M124" s="59">
        <v>27</v>
      </c>
      <c r="N124" s="59">
        <v>56</v>
      </c>
      <c r="O124" s="59">
        <v>166</v>
      </c>
      <c r="P124" s="59">
        <v>28</v>
      </c>
      <c r="Q124" s="59">
        <v>0</v>
      </c>
      <c r="R124" s="59">
        <v>0</v>
      </c>
      <c r="S124" s="59">
        <v>4</v>
      </c>
      <c r="T124" s="59">
        <v>62</v>
      </c>
      <c r="U124" s="59">
        <v>0</v>
      </c>
      <c r="V124" s="59">
        <v>196</v>
      </c>
      <c r="W124" s="59">
        <v>340</v>
      </c>
      <c r="X124" s="59">
        <v>442</v>
      </c>
      <c r="Y124" s="59">
        <v>658</v>
      </c>
      <c r="Z124" s="59">
        <v>402</v>
      </c>
    </row>
    <row r="125" spans="1:26" x14ac:dyDescent="0.25">
      <c r="A125" t="s">
        <v>16</v>
      </c>
      <c r="B125" s="59">
        <v>111</v>
      </c>
      <c r="C125" s="59">
        <v>218</v>
      </c>
      <c r="D125" s="59">
        <v>279</v>
      </c>
      <c r="E125" s="59">
        <v>358</v>
      </c>
      <c r="F125" s="59">
        <v>157</v>
      </c>
      <c r="G125" s="59">
        <v>409</v>
      </c>
      <c r="H125" s="59">
        <v>485</v>
      </c>
      <c r="I125" s="59">
        <v>552</v>
      </c>
      <c r="J125" s="59">
        <v>592</v>
      </c>
      <c r="K125" s="59">
        <v>416</v>
      </c>
      <c r="L125" s="59">
        <v>313</v>
      </c>
      <c r="M125" s="59">
        <v>417</v>
      </c>
      <c r="N125" s="59">
        <v>483</v>
      </c>
      <c r="O125" s="59">
        <v>506</v>
      </c>
      <c r="P125" s="59">
        <v>347</v>
      </c>
      <c r="Q125" s="59">
        <v>23</v>
      </c>
      <c r="R125" s="59">
        <v>94</v>
      </c>
      <c r="S125" s="59">
        <v>177</v>
      </c>
      <c r="T125" s="59">
        <v>297</v>
      </c>
      <c r="U125" s="59">
        <v>68</v>
      </c>
      <c r="V125" s="59">
        <v>499</v>
      </c>
      <c r="W125" s="59">
        <v>545</v>
      </c>
      <c r="X125" s="59">
        <v>620</v>
      </c>
      <c r="Y125" s="59">
        <v>642</v>
      </c>
      <c r="Z125" s="59">
        <v>476</v>
      </c>
    </row>
    <row r="126" spans="1:26" x14ac:dyDescent="0.25">
      <c r="A126" t="s">
        <v>17</v>
      </c>
      <c r="B126" s="59">
        <v>285</v>
      </c>
      <c r="C126" s="59">
        <v>592</v>
      </c>
      <c r="D126" s="59">
        <v>726</v>
      </c>
      <c r="E126" s="59">
        <v>744</v>
      </c>
      <c r="F126" s="59">
        <v>666</v>
      </c>
      <c r="G126" s="59">
        <v>518</v>
      </c>
      <c r="H126" s="59">
        <v>714</v>
      </c>
      <c r="I126" s="59">
        <v>744</v>
      </c>
      <c r="J126" s="59">
        <v>744</v>
      </c>
      <c r="K126" s="59">
        <v>712</v>
      </c>
      <c r="L126" s="59">
        <v>431</v>
      </c>
      <c r="M126" s="59">
        <v>692</v>
      </c>
      <c r="N126" s="59">
        <v>742</v>
      </c>
      <c r="O126" s="59">
        <v>744</v>
      </c>
      <c r="P126" s="59">
        <v>703</v>
      </c>
      <c r="Q126" s="59">
        <v>265</v>
      </c>
      <c r="R126" s="59">
        <v>525</v>
      </c>
      <c r="S126" s="59">
        <v>700</v>
      </c>
      <c r="T126" s="59">
        <v>743</v>
      </c>
      <c r="U126" s="59">
        <v>652</v>
      </c>
      <c r="V126" s="59">
        <v>744</v>
      </c>
      <c r="W126" s="59">
        <v>720</v>
      </c>
      <c r="X126" s="59">
        <v>744</v>
      </c>
      <c r="Y126" s="59">
        <v>744</v>
      </c>
      <c r="Z126" s="59">
        <v>720</v>
      </c>
    </row>
    <row r="127" spans="1:26" x14ac:dyDescent="0.25">
      <c r="A127" t="s">
        <v>18</v>
      </c>
      <c r="B127" s="59">
        <v>619</v>
      </c>
      <c r="C127" s="59">
        <v>720</v>
      </c>
      <c r="D127" s="59">
        <v>741</v>
      </c>
      <c r="E127" s="59">
        <v>744</v>
      </c>
      <c r="F127" s="59">
        <v>688</v>
      </c>
      <c r="G127" s="59">
        <v>709</v>
      </c>
      <c r="H127" s="59">
        <v>720</v>
      </c>
      <c r="I127" s="59">
        <v>739</v>
      </c>
      <c r="J127" s="59">
        <v>744</v>
      </c>
      <c r="K127" s="59">
        <v>720</v>
      </c>
      <c r="L127" s="59">
        <v>683</v>
      </c>
      <c r="M127" s="59">
        <v>720</v>
      </c>
      <c r="N127" s="59">
        <v>744</v>
      </c>
      <c r="O127" s="59">
        <v>744</v>
      </c>
      <c r="P127" s="59">
        <v>720</v>
      </c>
      <c r="Q127" s="59">
        <v>617</v>
      </c>
      <c r="R127" s="59">
        <v>714</v>
      </c>
      <c r="S127" s="59">
        <v>741</v>
      </c>
      <c r="T127" s="59">
        <v>744</v>
      </c>
      <c r="U127" s="59">
        <v>686</v>
      </c>
      <c r="V127" s="59">
        <v>744</v>
      </c>
      <c r="W127" s="59">
        <v>720</v>
      </c>
      <c r="X127" s="59">
        <v>744</v>
      </c>
      <c r="Y127" s="59">
        <v>744</v>
      </c>
      <c r="Z127" s="59">
        <v>720</v>
      </c>
    </row>
    <row r="128" spans="1:26" x14ac:dyDescent="0.25">
      <c r="A128" t="s">
        <v>19</v>
      </c>
      <c r="B128" s="59">
        <v>0</v>
      </c>
      <c r="C128" s="59">
        <v>17</v>
      </c>
      <c r="D128" s="59">
        <v>34</v>
      </c>
      <c r="E128" s="59">
        <v>188</v>
      </c>
      <c r="F128" s="59">
        <v>22</v>
      </c>
      <c r="G128" s="59">
        <v>74</v>
      </c>
      <c r="H128" s="59">
        <v>231</v>
      </c>
      <c r="I128" s="59">
        <v>340</v>
      </c>
      <c r="J128" s="59">
        <v>451</v>
      </c>
      <c r="K128" s="59">
        <v>235</v>
      </c>
      <c r="L128" s="59">
        <v>4</v>
      </c>
      <c r="M128" s="59">
        <v>78</v>
      </c>
      <c r="N128" s="59">
        <v>188</v>
      </c>
      <c r="O128" s="59">
        <v>268</v>
      </c>
      <c r="P128" s="59">
        <v>70</v>
      </c>
      <c r="Q128" s="59">
        <v>0</v>
      </c>
      <c r="R128" s="59">
        <v>7</v>
      </c>
      <c r="S128" s="59">
        <v>9</v>
      </c>
      <c r="T128" s="59">
        <v>148</v>
      </c>
      <c r="U128" s="59">
        <v>4</v>
      </c>
      <c r="V128" s="59">
        <v>247</v>
      </c>
      <c r="W128" s="59">
        <v>527</v>
      </c>
      <c r="X128" s="59">
        <v>653</v>
      </c>
      <c r="Y128" s="59">
        <v>739</v>
      </c>
      <c r="Z128" s="59">
        <v>586</v>
      </c>
    </row>
    <row r="129" spans="1:26" x14ac:dyDescent="0.25">
      <c r="A129" t="s">
        <v>20</v>
      </c>
      <c r="B129" s="59">
        <v>47</v>
      </c>
      <c r="C129" s="59">
        <v>63</v>
      </c>
      <c r="D129" s="59">
        <v>152</v>
      </c>
      <c r="E129" s="59">
        <v>238</v>
      </c>
      <c r="F129" s="59">
        <v>51</v>
      </c>
      <c r="G129" s="59">
        <v>358</v>
      </c>
      <c r="H129" s="59">
        <v>422</v>
      </c>
      <c r="I129" s="59">
        <v>464</v>
      </c>
      <c r="J129" s="59">
        <v>500</v>
      </c>
      <c r="K129" s="59">
        <v>348</v>
      </c>
      <c r="L129" s="59">
        <v>226</v>
      </c>
      <c r="M129" s="59">
        <v>295</v>
      </c>
      <c r="N129" s="59">
        <v>363</v>
      </c>
      <c r="O129" s="59">
        <v>407</v>
      </c>
      <c r="P129" s="59">
        <v>252</v>
      </c>
      <c r="Q129" s="59">
        <v>0</v>
      </c>
      <c r="R129" s="59">
        <v>0</v>
      </c>
      <c r="S129" s="59">
        <v>8</v>
      </c>
      <c r="T129" s="59">
        <v>63</v>
      </c>
      <c r="U129" s="59">
        <v>0</v>
      </c>
      <c r="V129" s="59">
        <v>454</v>
      </c>
      <c r="W129" s="59">
        <v>435</v>
      </c>
      <c r="X129" s="59">
        <v>471</v>
      </c>
      <c r="Y129" s="59">
        <v>526</v>
      </c>
      <c r="Z129" s="59">
        <v>361</v>
      </c>
    </row>
    <row r="130" spans="1:26" x14ac:dyDescent="0.25">
      <c r="A130" t="s">
        <v>21</v>
      </c>
      <c r="B130" s="59">
        <v>0</v>
      </c>
      <c r="C130" s="59">
        <v>0</v>
      </c>
      <c r="D130" s="59">
        <v>0</v>
      </c>
      <c r="E130" s="59">
        <v>0</v>
      </c>
      <c r="F130" s="59">
        <v>0</v>
      </c>
      <c r="G130" s="59">
        <v>0</v>
      </c>
      <c r="H130" s="59">
        <v>0</v>
      </c>
      <c r="I130" s="59">
        <v>0</v>
      </c>
      <c r="J130" s="59">
        <v>0</v>
      </c>
      <c r="K130" s="59">
        <v>0</v>
      </c>
      <c r="L130" s="59">
        <v>15</v>
      </c>
      <c r="M130" s="59">
        <v>4</v>
      </c>
      <c r="N130" s="59">
        <v>0</v>
      </c>
      <c r="O130" s="59">
        <v>3</v>
      </c>
      <c r="P130" s="59">
        <v>18</v>
      </c>
      <c r="Q130" s="59">
        <v>0</v>
      </c>
      <c r="R130" s="59">
        <v>0</v>
      </c>
      <c r="S130" s="59">
        <v>0</v>
      </c>
      <c r="T130" s="59">
        <v>0</v>
      </c>
      <c r="U130" s="59">
        <v>0</v>
      </c>
      <c r="V130" s="59">
        <v>0</v>
      </c>
      <c r="W130" s="59">
        <v>0</v>
      </c>
      <c r="X130" s="59">
        <v>0</v>
      </c>
      <c r="Y130" s="59">
        <v>1</v>
      </c>
      <c r="Z130" s="59">
        <v>0</v>
      </c>
    </row>
    <row r="131" spans="1:26" x14ac:dyDescent="0.25">
      <c r="A131" t="s">
        <v>22</v>
      </c>
      <c r="B131" s="59">
        <v>0</v>
      </c>
      <c r="C131" s="59">
        <v>0</v>
      </c>
      <c r="D131" s="59">
        <v>0</v>
      </c>
      <c r="E131" s="59">
        <v>0</v>
      </c>
      <c r="F131" s="59">
        <v>0</v>
      </c>
      <c r="G131" s="59">
        <v>0</v>
      </c>
      <c r="H131" s="59">
        <v>7</v>
      </c>
      <c r="I131" s="59">
        <v>1</v>
      </c>
      <c r="J131" s="59">
        <v>0</v>
      </c>
      <c r="K131" s="59">
        <v>0</v>
      </c>
      <c r="L131" s="59">
        <v>163</v>
      </c>
      <c r="M131" s="59">
        <v>14</v>
      </c>
      <c r="N131" s="59">
        <v>0</v>
      </c>
      <c r="O131" s="59">
        <v>5</v>
      </c>
      <c r="P131" s="59">
        <v>5</v>
      </c>
      <c r="Q131" s="59">
        <v>0</v>
      </c>
      <c r="R131" s="59">
        <v>0</v>
      </c>
      <c r="S131" s="59">
        <v>0</v>
      </c>
      <c r="T131" s="59">
        <v>0</v>
      </c>
      <c r="U131" s="59">
        <v>0</v>
      </c>
      <c r="V131" s="59">
        <v>0</v>
      </c>
      <c r="W131" s="59">
        <v>12</v>
      </c>
      <c r="X131" s="59">
        <v>83</v>
      </c>
      <c r="Y131" s="59">
        <v>3</v>
      </c>
      <c r="Z131" s="59">
        <v>0</v>
      </c>
    </row>
    <row r="133" spans="1:26" x14ac:dyDescent="0.25">
      <c r="A133" s="39">
        <v>1986</v>
      </c>
      <c r="B133" s="107"/>
      <c r="C133" s="107"/>
      <c r="D133" s="107"/>
      <c r="E133" s="107"/>
      <c r="F133" s="107"/>
    </row>
    <row r="134" spans="1:26" x14ac:dyDescent="0.25">
      <c r="B134" s="108" t="s">
        <v>24</v>
      </c>
      <c r="C134" s="108"/>
      <c r="D134" s="108"/>
      <c r="E134" s="108"/>
      <c r="F134" s="108"/>
      <c r="G134" s="101" t="s">
        <v>25</v>
      </c>
      <c r="H134" s="101"/>
      <c r="I134" s="101"/>
      <c r="J134" s="101"/>
      <c r="K134" s="101"/>
      <c r="L134" s="102" t="s">
        <v>23</v>
      </c>
      <c r="M134" s="102"/>
      <c r="N134" s="102"/>
      <c r="O134" s="102"/>
      <c r="P134" s="102"/>
      <c r="Q134" s="103" t="s">
        <v>26</v>
      </c>
      <c r="R134" s="103"/>
      <c r="S134" s="103"/>
      <c r="T134" s="103"/>
      <c r="U134" s="103"/>
      <c r="V134" s="89" t="s">
        <v>27</v>
      </c>
      <c r="W134" s="89"/>
      <c r="X134" s="89"/>
      <c r="Y134" s="89"/>
      <c r="Z134" s="89"/>
    </row>
    <row r="135" spans="1:26" x14ac:dyDescent="0.25">
      <c r="B135" s="16" t="s">
        <v>0</v>
      </c>
      <c r="C135" s="16" t="s">
        <v>1</v>
      </c>
      <c r="D135" s="16" t="s">
        <v>2</v>
      </c>
      <c r="E135" s="16" t="s">
        <v>3</v>
      </c>
      <c r="F135" s="16" t="s">
        <v>4</v>
      </c>
      <c r="G135" s="16" t="s">
        <v>0</v>
      </c>
      <c r="H135" s="16" t="s">
        <v>1</v>
      </c>
      <c r="I135" s="16" t="s">
        <v>2</v>
      </c>
      <c r="J135" s="16" t="s">
        <v>3</v>
      </c>
      <c r="K135" s="16" t="s">
        <v>4</v>
      </c>
      <c r="L135" s="16" t="s">
        <v>0</v>
      </c>
      <c r="M135" s="16" t="s">
        <v>1</v>
      </c>
      <c r="N135" s="16" t="s">
        <v>2</v>
      </c>
      <c r="O135" s="16" t="s">
        <v>3</v>
      </c>
      <c r="P135" s="16" t="s">
        <v>4</v>
      </c>
      <c r="Q135" s="16" t="s">
        <v>0</v>
      </c>
      <c r="R135" s="16" t="s">
        <v>1</v>
      </c>
      <c r="S135" s="16" t="s">
        <v>2</v>
      </c>
      <c r="T135" s="16" t="s">
        <v>3</v>
      </c>
      <c r="U135" s="16" t="s">
        <v>4</v>
      </c>
      <c r="V135" s="16" t="s">
        <v>0</v>
      </c>
      <c r="W135" s="16" t="s">
        <v>1</v>
      </c>
      <c r="X135" s="16" t="s">
        <v>2</v>
      </c>
      <c r="Y135" s="16" t="s">
        <v>3</v>
      </c>
      <c r="Z135" s="16" t="s">
        <v>4</v>
      </c>
    </row>
    <row r="136" spans="1:26" x14ac:dyDescent="0.25">
      <c r="A136" t="s">
        <v>5</v>
      </c>
      <c r="B136" s="58">
        <v>321</v>
      </c>
      <c r="C136" s="58">
        <v>651</v>
      </c>
      <c r="D136" s="58">
        <v>701</v>
      </c>
      <c r="E136" s="58">
        <v>700</v>
      </c>
      <c r="F136" s="58">
        <v>526</v>
      </c>
      <c r="G136" s="58">
        <v>546</v>
      </c>
      <c r="H136" s="58">
        <v>718</v>
      </c>
      <c r="I136" s="58">
        <v>736</v>
      </c>
      <c r="J136" s="58">
        <v>744</v>
      </c>
      <c r="K136" s="58">
        <v>644</v>
      </c>
      <c r="L136" s="58">
        <v>411</v>
      </c>
      <c r="M136" s="58">
        <v>696</v>
      </c>
      <c r="N136" s="58">
        <v>721</v>
      </c>
      <c r="O136" s="58">
        <v>737</v>
      </c>
      <c r="P136" s="58">
        <v>581</v>
      </c>
      <c r="Q136" s="58">
        <v>284</v>
      </c>
      <c r="R136" s="58">
        <v>642</v>
      </c>
      <c r="S136" s="58">
        <v>701</v>
      </c>
      <c r="T136" s="58">
        <v>673</v>
      </c>
      <c r="U136" s="58">
        <v>532</v>
      </c>
      <c r="V136" s="58">
        <v>735</v>
      </c>
      <c r="W136" s="58">
        <v>720</v>
      </c>
      <c r="X136" s="58">
        <v>744</v>
      </c>
      <c r="Y136" s="58">
        <v>744</v>
      </c>
      <c r="Z136" s="58">
        <v>720</v>
      </c>
    </row>
    <row r="137" spans="1:26" x14ac:dyDescent="0.25">
      <c r="A137" t="s">
        <v>6</v>
      </c>
      <c r="B137" s="59">
        <v>0</v>
      </c>
      <c r="C137" s="59">
        <v>0</v>
      </c>
      <c r="D137" s="59">
        <v>0</v>
      </c>
      <c r="E137" s="59">
        <v>0</v>
      </c>
      <c r="F137" s="59">
        <v>0</v>
      </c>
      <c r="G137" s="59">
        <v>1</v>
      </c>
      <c r="H137" s="59">
        <v>32</v>
      </c>
      <c r="I137" s="59">
        <v>150</v>
      </c>
      <c r="J137" s="59">
        <v>157</v>
      </c>
      <c r="K137" s="59">
        <v>156</v>
      </c>
      <c r="L137" s="59">
        <v>60</v>
      </c>
      <c r="M137" s="59">
        <v>6</v>
      </c>
      <c r="N137" s="59">
        <v>44</v>
      </c>
      <c r="O137" s="59">
        <v>18</v>
      </c>
      <c r="P137" s="59">
        <v>55</v>
      </c>
      <c r="Q137" s="59">
        <v>0</v>
      </c>
      <c r="R137" s="59">
        <v>0</v>
      </c>
      <c r="S137" s="59">
        <v>0</v>
      </c>
      <c r="T137" s="59">
        <v>0</v>
      </c>
      <c r="U137" s="59">
        <v>0</v>
      </c>
      <c r="V137" s="59">
        <v>9</v>
      </c>
      <c r="W137" s="59">
        <v>191</v>
      </c>
      <c r="X137" s="59">
        <v>362</v>
      </c>
      <c r="Y137" s="59">
        <v>387</v>
      </c>
      <c r="Z137" s="59">
        <v>360</v>
      </c>
    </row>
    <row r="138" spans="1:26" x14ac:dyDescent="0.25">
      <c r="A138" t="s">
        <v>7</v>
      </c>
      <c r="B138" s="59">
        <v>0</v>
      </c>
      <c r="C138" s="59">
        <v>0</v>
      </c>
      <c r="D138" s="59">
        <v>0</v>
      </c>
      <c r="E138" s="59">
        <v>0</v>
      </c>
      <c r="F138" s="59">
        <v>0</v>
      </c>
      <c r="G138" s="59">
        <v>0</v>
      </c>
      <c r="H138" s="59">
        <v>0</v>
      </c>
      <c r="I138" s="59">
        <v>82</v>
      </c>
      <c r="J138" s="59">
        <v>151</v>
      </c>
      <c r="K138" s="59">
        <v>19</v>
      </c>
      <c r="L138" s="59">
        <v>350</v>
      </c>
      <c r="M138" s="59">
        <v>39</v>
      </c>
      <c r="N138" s="59">
        <v>19</v>
      </c>
      <c r="O138" s="59">
        <v>33</v>
      </c>
      <c r="P138" s="59">
        <v>35</v>
      </c>
      <c r="Q138" s="59">
        <v>0</v>
      </c>
      <c r="R138" s="59">
        <v>0</v>
      </c>
      <c r="S138" s="59">
        <v>0</v>
      </c>
      <c r="T138" s="59">
        <v>0</v>
      </c>
      <c r="U138" s="59">
        <v>0</v>
      </c>
      <c r="V138" s="59">
        <v>0</v>
      </c>
      <c r="W138" s="59">
        <v>1</v>
      </c>
      <c r="X138" s="59">
        <v>207</v>
      </c>
      <c r="Y138" s="59">
        <v>250</v>
      </c>
      <c r="Z138" s="59">
        <v>55</v>
      </c>
    </row>
    <row r="139" spans="1:26" x14ac:dyDescent="0.25">
      <c r="A139" t="s">
        <v>8</v>
      </c>
      <c r="B139" s="59">
        <v>0</v>
      </c>
      <c r="C139" s="59">
        <v>0</v>
      </c>
      <c r="D139" s="59">
        <v>11</v>
      </c>
      <c r="E139" s="59">
        <v>20</v>
      </c>
      <c r="F139" s="59">
        <v>0</v>
      </c>
      <c r="G139" s="59">
        <v>18</v>
      </c>
      <c r="H139" s="59">
        <v>87</v>
      </c>
      <c r="I139" s="59">
        <v>260</v>
      </c>
      <c r="J139" s="59">
        <v>238</v>
      </c>
      <c r="K139" s="59">
        <v>77</v>
      </c>
      <c r="L139" s="59">
        <v>8</v>
      </c>
      <c r="M139" s="59">
        <v>10</v>
      </c>
      <c r="N139" s="59">
        <v>66</v>
      </c>
      <c r="O139" s="59">
        <v>78</v>
      </c>
      <c r="P139" s="59">
        <v>13</v>
      </c>
      <c r="Q139" s="59">
        <v>0</v>
      </c>
      <c r="R139" s="59">
        <v>0</v>
      </c>
      <c r="S139" s="59">
        <v>4</v>
      </c>
      <c r="T139" s="59">
        <v>1</v>
      </c>
      <c r="U139" s="59">
        <v>0</v>
      </c>
      <c r="V139" s="59">
        <v>58</v>
      </c>
      <c r="W139" s="59">
        <v>370</v>
      </c>
      <c r="X139" s="59">
        <v>564</v>
      </c>
      <c r="Y139" s="59">
        <v>559</v>
      </c>
      <c r="Z139" s="59">
        <v>247</v>
      </c>
    </row>
    <row r="140" spans="1:26" x14ac:dyDescent="0.25">
      <c r="A140" t="s">
        <v>9</v>
      </c>
      <c r="B140" s="59">
        <v>43</v>
      </c>
      <c r="C140" s="59">
        <v>164</v>
      </c>
      <c r="D140" s="59">
        <v>387</v>
      </c>
      <c r="E140" s="59">
        <v>386</v>
      </c>
      <c r="F140" s="59">
        <v>235</v>
      </c>
      <c r="G140" s="59">
        <v>227</v>
      </c>
      <c r="H140" s="59">
        <v>451</v>
      </c>
      <c r="I140" s="59">
        <v>701</v>
      </c>
      <c r="J140" s="59">
        <v>719</v>
      </c>
      <c r="K140" s="59">
        <v>526</v>
      </c>
      <c r="L140" s="59">
        <v>143</v>
      </c>
      <c r="M140" s="59">
        <v>333</v>
      </c>
      <c r="N140" s="59">
        <v>548</v>
      </c>
      <c r="O140" s="59">
        <v>555</v>
      </c>
      <c r="P140" s="59">
        <v>398</v>
      </c>
      <c r="Q140" s="59">
        <v>11</v>
      </c>
      <c r="R140" s="59">
        <v>62</v>
      </c>
      <c r="S140" s="59">
        <v>310</v>
      </c>
      <c r="T140" s="59">
        <v>314</v>
      </c>
      <c r="U140" s="59">
        <v>161</v>
      </c>
      <c r="V140" s="59">
        <v>357</v>
      </c>
      <c r="W140" s="59">
        <v>577</v>
      </c>
      <c r="X140" s="59">
        <v>738</v>
      </c>
      <c r="Y140" s="59">
        <v>744</v>
      </c>
      <c r="Z140" s="59">
        <v>590</v>
      </c>
    </row>
    <row r="141" spans="1:26" x14ac:dyDescent="0.25">
      <c r="A141" t="s">
        <v>10</v>
      </c>
      <c r="B141" s="59">
        <v>0</v>
      </c>
      <c r="C141" s="59">
        <v>0</v>
      </c>
      <c r="D141" s="59">
        <v>0</v>
      </c>
      <c r="E141" s="59">
        <v>0</v>
      </c>
      <c r="F141" s="59">
        <v>8</v>
      </c>
      <c r="G141" s="59">
        <v>0</v>
      </c>
      <c r="H141" s="59">
        <v>0</v>
      </c>
      <c r="I141" s="59">
        <v>75</v>
      </c>
      <c r="J141" s="59">
        <v>48</v>
      </c>
      <c r="K141" s="59">
        <v>69</v>
      </c>
      <c r="L141" s="59">
        <v>0</v>
      </c>
      <c r="M141" s="59">
        <v>0</v>
      </c>
      <c r="N141" s="59">
        <v>5</v>
      </c>
      <c r="O141" s="59">
        <v>7</v>
      </c>
      <c r="P141" s="59">
        <v>23</v>
      </c>
      <c r="Q141" s="59">
        <v>0</v>
      </c>
      <c r="R141" s="59">
        <v>0</v>
      </c>
      <c r="S141" s="59">
        <v>0</v>
      </c>
      <c r="T141" s="59">
        <v>0</v>
      </c>
      <c r="U141" s="59">
        <v>2</v>
      </c>
      <c r="V141" s="59">
        <v>38</v>
      </c>
      <c r="W141" s="59">
        <v>478</v>
      </c>
      <c r="X141" s="59">
        <v>709</v>
      </c>
      <c r="Y141" s="59">
        <v>743</v>
      </c>
      <c r="Z141" s="59">
        <v>710</v>
      </c>
    </row>
    <row r="142" spans="1:26" x14ac:dyDescent="0.25">
      <c r="A142" t="s">
        <v>11</v>
      </c>
      <c r="B142" s="59">
        <v>0</v>
      </c>
      <c r="C142" s="59">
        <v>54</v>
      </c>
      <c r="D142" s="59">
        <v>92</v>
      </c>
      <c r="E142" s="59">
        <v>92</v>
      </c>
      <c r="F142" s="59">
        <v>57</v>
      </c>
      <c r="G142" s="59">
        <v>35</v>
      </c>
      <c r="H142" s="59">
        <v>264</v>
      </c>
      <c r="I142" s="59">
        <v>299</v>
      </c>
      <c r="J142" s="59">
        <v>317</v>
      </c>
      <c r="K142" s="59">
        <v>274</v>
      </c>
      <c r="L142" s="59">
        <v>0</v>
      </c>
      <c r="M142" s="59">
        <v>148</v>
      </c>
      <c r="N142" s="59">
        <v>220</v>
      </c>
      <c r="O142" s="59">
        <v>225</v>
      </c>
      <c r="P142" s="59">
        <v>150</v>
      </c>
      <c r="Q142" s="59">
        <v>0</v>
      </c>
      <c r="R142" s="59">
        <v>19</v>
      </c>
      <c r="S142" s="59">
        <v>55</v>
      </c>
      <c r="T142" s="59">
        <v>28</v>
      </c>
      <c r="U142" s="59">
        <v>19</v>
      </c>
      <c r="V142" s="59">
        <v>138</v>
      </c>
      <c r="W142" s="59">
        <v>545</v>
      </c>
      <c r="X142" s="59">
        <v>673</v>
      </c>
      <c r="Y142" s="59">
        <v>729</v>
      </c>
      <c r="Z142" s="59">
        <v>663</v>
      </c>
    </row>
    <row r="143" spans="1:26" x14ac:dyDescent="0.25">
      <c r="A143" t="s">
        <v>12</v>
      </c>
      <c r="B143" s="59">
        <v>0</v>
      </c>
      <c r="C143" s="59">
        <v>0</v>
      </c>
      <c r="D143" s="59">
        <v>0</v>
      </c>
      <c r="E143" s="59">
        <v>0</v>
      </c>
      <c r="F143" s="59">
        <v>0</v>
      </c>
      <c r="G143" s="59">
        <v>0</v>
      </c>
      <c r="H143" s="59">
        <v>21</v>
      </c>
      <c r="I143" s="59">
        <v>205</v>
      </c>
      <c r="J143" s="59">
        <v>225</v>
      </c>
      <c r="K143" s="59">
        <v>139</v>
      </c>
      <c r="L143" s="59">
        <v>155</v>
      </c>
      <c r="M143" s="59">
        <v>3</v>
      </c>
      <c r="N143" s="59">
        <v>61</v>
      </c>
      <c r="O143" s="59">
        <v>55</v>
      </c>
      <c r="P143" s="59">
        <v>25</v>
      </c>
      <c r="Q143" s="59">
        <v>0</v>
      </c>
      <c r="R143" s="59">
        <v>0</v>
      </c>
      <c r="S143" s="59">
        <v>0</v>
      </c>
      <c r="T143" s="59">
        <v>0</v>
      </c>
      <c r="U143" s="59">
        <v>0</v>
      </c>
      <c r="V143" s="59">
        <v>0</v>
      </c>
      <c r="W143" s="59">
        <v>106</v>
      </c>
      <c r="X143" s="59">
        <v>326</v>
      </c>
      <c r="Y143" s="59">
        <v>380</v>
      </c>
      <c r="Z143" s="59">
        <v>266</v>
      </c>
    </row>
    <row r="144" spans="1:26" x14ac:dyDescent="0.25">
      <c r="A144" t="s">
        <v>13</v>
      </c>
      <c r="B144" s="59">
        <v>251</v>
      </c>
      <c r="C144" s="59">
        <v>381</v>
      </c>
      <c r="D144" s="59">
        <v>633</v>
      </c>
      <c r="E144" s="59">
        <v>744</v>
      </c>
      <c r="F144" s="59">
        <v>605</v>
      </c>
      <c r="G144" s="59">
        <v>512</v>
      </c>
      <c r="H144" s="59">
        <v>673</v>
      </c>
      <c r="I144" s="59">
        <v>731</v>
      </c>
      <c r="J144" s="59">
        <v>744</v>
      </c>
      <c r="K144" s="59">
        <v>698</v>
      </c>
      <c r="L144" s="59">
        <v>379</v>
      </c>
      <c r="M144" s="59">
        <v>555</v>
      </c>
      <c r="N144" s="59">
        <v>698</v>
      </c>
      <c r="O144" s="59">
        <v>744</v>
      </c>
      <c r="P144" s="59">
        <v>646</v>
      </c>
      <c r="Q144" s="59">
        <v>176</v>
      </c>
      <c r="R144" s="59">
        <v>305</v>
      </c>
      <c r="S144" s="59">
        <v>618</v>
      </c>
      <c r="T144" s="59">
        <v>744</v>
      </c>
      <c r="U144" s="59">
        <v>638</v>
      </c>
      <c r="V144" s="59">
        <v>731</v>
      </c>
      <c r="W144" s="59">
        <v>720</v>
      </c>
      <c r="X144" s="59">
        <v>744</v>
      </c>
      <c r="Y144" s="59">
        <v>744</v>
      </c>
      <c r="Z144" s="59">
        <v>720</v>
      </c>
    </row>
    <row r="145" spans="1:26" x14ac:dyDescent="0.25">
      <c r="A145" t="s">
        <v>14</v>
      </c>
      <c r="B145" s="59">
        <v>0</v>
      </c>
      <c r="C145" s="59">
        <v>0</v>
      </c>
      <c r="D145" s="59">
        <v>0</v>
      </c>
      <c r="E145" s="59">
        <v>0</v>
      </c>
      <c r="F145" s="59">
        <v>0</v>
      </c>
      <c r="G145" s="59">
        <v>0</v>
      </c>
      <c r="H145" s="59">
        <v>1</v>
      </c>
      <c r="I145" s="59">
        <v>1</v>
      </c>
      <c r="J145" s="59">
        <v>3</v>
      </c>
      <c r="K145" s="59">
        <v>0</v>
      </c>
      <c r="L145" s="59">
        <v>50</v>
      </c>
      <c r="M145" s="59">
        <v>0</v>
      </c>
      <c r="N145" s="59">
        <v>0</v>
      </c>
      <c r="O145" s="59">
        <v>0</v>
      </c>
      <c r="P145" s="59">
        <v>0</v>
      </c>
      <c r="Q145" s="59">
        <v>0</v>
      </c>
      <c r="R145" s="59">
        <v>0</v>
      </c>
      <c r="S145" s="59">
        <v>0</v>
      </c>
      <c r="T145" s="59">
        <v>0</v>
      </c>
      <c r="U145" s="59">
        <v>0</v>
      </c>
      <c r="V145" s="59">
        <v>0</v>
      </c>
      <c r="W145" s="59">
        <v>366</v>
      </c>
      <c r="X145" s="59">
        <v>581</v>
      </c>
      <c r="Y145" s="59">
        <v>700</v>
      </c>
      <c r="Z145" s="59">
        <v>217</v>
      </c>
    </row>
    <row r="146" spans="1:26" x14ac:dyDescent="0.25">
      <c r="A146" t="s">
        <v>15</v>
      </c>
      <c r="B146" s="59">
        <v>0</v>
      </c>
      <c r="C146" s="59">
        <v>0</v>
      </c>
      <c r="D146" s="59">
        <v>36</v>
      </c>
      <c r="E146" s="59">
        <v>17</v>
      </c>
      <c r="F146" s="59">
        <v>30</v>
      </c>
      <c r="G146" s="59">
        <v>0</v>
      </c>
      <c r="H146" s="59">
        <v>112</v>
      </c>
      <c r="I146" s="59">
        <v>221</v>
      </c>
      <c r="J146" s="59">
        <v>242</v>
      </c>
      <c r="K146" s="59">
        <v>223</v>
      </c>
      <c r="L146" s="59">
        <v>10</v>
      </c>
      <c r="M146" s="59">
        <v>14</v>
      </c>
      <c r="N146" s="59">
        <v>96</v>
      </c>
      <c r="O146" s="59">
        <v>110</v>
      </c>
      <c r="P146" s="59">
        <v>100</v>
      </c>
      <c r="Q146" s="59">
        <v>0</v>
      </c>
      <c r="R146" s="59">
        <v>0</v>
      </c>
      <c r="S146" s="59">
        <v>3</v>
      </c>
      <c r="T146" s="59">
        <v>10</v>
      </c>
      <c r="U146" s="59">
        <v>12</v>
      </c>
      <c r="V146" s="59">
        <v>59</v>
      </c>
      <c r="W146" s="59">
        <v>348</v>
      </c>
      <c r="X146" s="59">
        <v>494</v>
      </c>
      <c r="Y146" s="59">
        <v>579</v>
      </c>
      <c r="Z146" s="59">
        <v>590</v>
      </c>
    </row>
    <row r="147" spans="1:26" x14ac:dyDescent="0.25">
      <c r="A147" t="s">
        <v>16</v>
      </c>
      <c r="B147" s="59">
        <v>113</v>
      </c>
      <c r="C147" s="59">
        <v>195</v>
      </c>
      <c r="D147" s="59">
        <v>396</v>
      </c>
      <c r="E147" s="59">
        <v>467</v>
      </c>
      <c r="F147" s="59">
        <v>259</v>
      </c>
      <c r="G147" s="59">
        <v>371</v>
      </c>
      <c r="H147" s="59">
        <v>477</v>
      </c>
      <c r="I147" s="59">
        <v>665</v>
      </c>
      <c r="J147" s="59">
        <v>680</v>
      </c>
      <c r="K147" s="59">
        <v>470</v>
      </c>
      <c r="L147" s="59">
        <v>254</v>
      </c>
      <c r="M147" s="59">
        <v>405</v>
      </c>
      <c r="N147" s="59">
        <v>554</v>
      </c>
      <c r="O147" s="59">
        <v>582</v>
      </c>
      <c r="P147" s="59">
        <v>381</v>
      </c>
      <c r="Q147" s="59">
        <v>64</v>
      </c>
      <c r="R147" s="59">
        <v>72</v>
      </c>
      <c r="S147" s="59">
        <v>300</v>
      </c>
      <c r="T147" s="59">
        <v>411</v>
      </c>
      <c r="U147" s="59">
        <v>139</v>
      </c>
      <c r="V147" s="59">
        <v>508</v>
      </c>
      <c r="W147" s="59">
        <v>548</v>
      </c>
      <c r="X147" s="59">
        <v>690</v>
      </c>
      <c r="Y147" s="59">
        <v>724</v>
      </c>
      <c r="Z147" s="59">
        <v>542</v>
      </c>
    </row>
    <row r="148" spans="1:26" x14ac:dyDescent="0.25">
      <c r="A148" t="s">
        <v>17</v>
      </c>
      <c r="B148" s="59">
        <v>250</v>
      </c>
      <c r="C148" s="59">
        <v>636</v>
      </c>
      <c r="D148" s="59">
        <v>731</v>
      </c>
      <c r="E148" s="59">
        <v>744</v>
      </c>
      <c r="F148" s="59">
        <v>720</v>
      </c>
      <c r="G148" s="59">
        <v>386</v>
      </c>
      <c r="H148" s="59">
        <v>714</v>
      </c>
      <c r="I148" s="59">
        <v>744</v>
      </c>
      <c r="J148" s="59">
        <v>744</v>
      </c>
      <c r="K148" s="59">
        <v>720</v>
      </c>
      <c r="L148" s="59">
        <v>330</v>
      </c>
      <c r="M148" s="59">
        <v>701</v>
      </c>
      <c r="N148" s="59">
        <v>740</v>
      </c>
      <c r="O148" s="59">
        <v>744</v>
      </c>
      <c r="P148" s="59">
        <v>720</v>
      </c>
      <c r="Q148" s="59">
        <v>241</v>
      </c>
      <c r="R148" s="59">
        <v>571</v>
      </c>
      <c r="S148" s="59">
        <v>724</v>
      </c>
      <c r="T148" s="59">
        <v>744</v>
      </c>
      <c r="U148" s="59">
        <v>710</v>
      </c>
      <c r="V148" s="59">
        <v>744</v>
      </c>
      <c r="W148" s="59">
        <v>720</v>
      </c>
      <c r="X148" s="59">
        <v>744</v>
      </c>
      <c r="Y148" s="59">
        <v>744</v>
      </c>
      <c r="Z148" s="59">
        <v>720</v>
      </c>
    </row>
    <row r="149" spans="1:26" x14ac:dyDescent="0.25">
      <c r="A149" t="s">
        <v>18</v>
      </c>
      <c r="B149" s="59">
        <v>598</v>
      </c>
      <c r="C149" s="59">
        <v>720</v>
      </c>
      <c r="D149" s="59">
        <v>744</v>
      </c>
      <c r="E149" s="59">
        <v>632</v>
      </c>
      <c r="F149" s="59">
        <v>670</v>
      </c>
      <c r="G149" s="59">
        <v>722</v>
      </c>
      <c r="H149" s="59">
        <v>720</v>
      </c>
      <c r="I149" s="59">
        <v>744</v>
      </c>
      <c r="J149" s="59">
        <v>707</v>
      </c>
      <c r="K149" s="59">
        <v>720</v>
      </c>
      <c r="L149" s="59">
        <v>688</v>
      </c>
      <c r="M149" s="59">
        <v>720</v>
      </c>
      <c r="N149" s="59">
        <v>744</v>
      </c>
      <c r="O149" s="59">
        <v>708</v>
      </c>
      <c r="P149" s="59">
        <v>720</v>
      </c>
      <c r="Q149" s="59">
        <v>582</v>
      </c>
      <c r="R149" s="59">
        <v>720</v>
      </c>
      <c r="S149" s="59">
        <v>744</v>
      </c>
      <c r="T149" s="59">
        <v>664</v>
      </c>
      <c r="U149" s="59">
        <v>676</v>
      </c>
      <c r="V149" s="59">
        <v>744</v>
      </c>
      <c r="W149" s="59">
        <v>720</v>
      </c>
      <c r="X149" s="59">
        <v>744</v>
      </c>
      <c r="Y149" s="59">
        <v>744</v>
      </c>
      <c r="Z149" s="59">
        <v>720</v>
      </c>
    </row>
    <row r="150" spans="1:26" x14ac:dyDescent="0.25">
      <c r="A150" t="s">
        <v>19</v>
      </c>
      <c r="B150" s="59">
        <v>0</v>
      </c>
      <c r="C150" s="59">
        <v>0</v>
      </c>
      <c r="D150" s="59">
        <v>130</v>
      </c>
      <c r="E150" s="59">
        <v>195</v>
      </c>
      <c r="F150" s="59">
        <v>45</v>
      </c>
      <c r="G150" s="59">
        <v>4</v>
      </c>
      <c r="H150" s="59">
        <v>204</v>
      </c>
      <c r="I150" s="59">
        <v>399</v>
      </c>
      <c r="J150" s="59">
        <v>485</v>
      </c>
      <c r="K150" s="59">
        <v>269</v>
      </c>
      <c r="L150" s="59">
        <v>0</v>
      </c>
      <c r="M150" s="59">
        <v>55</v>
      </c>
      <c r="N150" s="59">
        <v>233</v>
      </c>
      <c r="O150" s="59">
        <v>279</v>
      </c>
      <c r="P150" s="59">
        <v>116</v>
      </c>
      <c r="Q150" s="59">
        <v>0</v>
      </c>
      <c r="R150" s="59">
        <v>0</v>
      </c>
      <c r="S150" s="59">
        <v>69</v>
      </c>
      <c r="T150" s="59">
        <v>140</v>
      </c>
      <c r="U150" s="59">
        <v>15</v>
      </c>
      <c r="V150" s="59">
        <v>95</v>
      </c>
      <c r="W150" s="59">
        <v>503</v>
      </c>
      <c r="X150" s="59">
        <v>711</v>
      </c>
      <c r="Y150" s="59">
        <v>739</v>
      </c>
      <c r="Z150" s="59">
        <v>699</v>
      </c>
    </row>
    <row r="151" spans="1:26" x14ac:dyDescent="0.25">
      <c r="A151" t="s">
        <v>20</v>
      </c>
      <c r="B151" s="59">
        <v>81</v>
      </c>
      <c r="C151" s="59">
        <v>112</v>
      </c>
      <c r="D151" s="59">
        <v>226</v>
      </c>
      <c r="E151" s="59">
        <v>254</v>
      </c>
      <c r="F151" s="59">
        <v>37</v>
      </c>
      <c r="G151" s="59">
        <v>358</v>
      </c>
      <c r="H151" s="59">
        <v>440</v>
      </c>
      <c r="I151" s="59">
        <v>495</v>
      </c>
      <c r="J151" s="59">
        <v>524</v>
      </c>
      <c r="K151" s="59">
        <v>362</v>
      </c>
      <c r="L151" s="59">
        <v>253</v>
      </c>
      <c r="M151" s="59">
        <v>330</v>
      </c>
      <c r="N151" s="59">
        <v>416</v>
      </c>
      <c r="O151" s="59">
        <v>417</v>
      </c>
      <c r="P151" s="59">
        <v>273</v>
      </c>
      <c r="Q151" s="59">
        <v>21</v>
      </c>
      <c r="R151" s="59">
        <v>12</v>
      </c>
      <c r="S151" s="59">
        <v>89</v>
      </c>
      <c r="T151" s="59">
        <v>119</v>
      </c>
      <c r="U151" s="59">
        <v>0</v>
      </c>
      <c r="V151" s="59">
        <v>419</v>
      </c>
      <c r="W151" s="59">
        <v>478</v>
      </c>
      <c r="X151" s="59">
        <v>513</v>
      </c>
      <c r="Y151" s="59">
        <v>569</v>
      </c>
      <c r="Z151" s="59">
        <v>385</v>
      </c>
    </row>
    <row r="152" spans="1:26" x14ac:dyDescent="0.25">
      <c r="A152" t="s">
        <v>21</v>
      </c>
      <c r="B152" s="59">
        <v>0</v>
      </c>
      <c r="C152" s="59">
        <v>0</v>
      </c>
      <c r="D152" s="59">
        <v>0</v>
      </c>
      <c r="E152" s="59">
        <v>0</v>
      </c>
      <c r="F152" s="59">
        <v>0</v>
      </c>
      <c r="G152" s="59">
        <v>0</v>
      </c>
      <c r="H152" s="59">
        <v>0</v>
      </c>
      <c r="I152" s="59">
        <v>0</v>
      </c>
      <c r="J152" s="59">
        <v>0</v>
      </c>
      <c r="K152" s="59">
        <v>0</v>
      </c>
      <c r="L152" s="59">
        <v>0</v>
      </c>
      <c r="M152" s="59">
        <v>1</v>
      </c>
      <c r="N152" s="59">
        <v>0</v>
      </c>
      <c r="O152" s="59">
        <v>0</v>
      </c>
      <c r="P152" s="59">
        <v>3</v>
      </c>
      <c r="Q152" s="59">
        <v>0</v>
      </c>
      <c r="R152" s="59">
        <v>0</v>
      </c>
      <c r="S152" s="59">
        <v>0</v>
      </c>
      <c r="T152" s="59">
        <v>0</v>
      </c>
      <c r="U152" s="59">
        <v>0</v>
      </c>
      <c r="V152" s="59">
        <v>0</v>
      </c>
      <c r="W152" s="59">
        <v>0</v>
      </c>
      <c r="X152" s="59">
        <v>0</v>
      </c>
      <c r="Y152" s="59">
        <v>0</v>
      </c>
      <c r="Z152" s="59">
        <v>0</v>
      </c>
    </row>
    <row r="153" spans="1:26" x14ac:dyDescent="0.25">
      <c r="A153" t="s">
        <v>22</v>
      </c>
      <c r="B153" s="59">
        <v>0</v>
      </c>
      <c r="C153" s="59">
        <v>0</v>
      </c>
      <c r="D153" s="59">
        <v>0</v>
      </c>
      <c r="E153" s="59">
        <v>0</v>
      </c>
      <c r="F153" s="59">
        <v>0</v>
      </c>
      <c r="G153" s="59">
        <v>0</v>
      </c>
      <c r="H153" s="59">
        <v>3</v>
      </c>
      <c r="I153" s="59">
        <v>7</v>
      </c>
      <c r="J153" s="59">
        <v>4</v>
      </c>
      <c r="K153" s="59">
        <v>0</v>
      </c>
      <c r="L153" s="59">
        <v>281</v>
      </c>
      <c r="M153" s="59">
        <v>28</v>
      </c>
      <c r="N153" s="59">
        <v>0</v>
      </c>
      <c r="O153" s="59">
        <v>5</v>
      </c>
      <c r="P153" s="59">
        <v>45</v>
      </c>
      <c r="Q153" s="59">
        <v>0</v>
      </c>
      <c r="R153" s="59">
        <v>0</v>
      </c>
      <c r="S153" s="59">
        <v>0</v>
      </c>
      <c r="T153" s="59">
        <v>0</v>
      </c>
      <c r="U153" s="59">
        <v>0</v>
      </c>
      <c r="V153" s="59">
        <v>0</v>
      </c>
      <c r="W153" s="59">
        <v>4</v>
      </c>
      <c r="X153" s="59">
        <v>55</v>
      </c>
      <c r="Y153" s="59">
        <v>11</v>
      </c>
      <c r="Z153" s="59">
        <v>0</v>
      </c>
    </row>
    <row r="155" spans="1:26" x14ac:dyDescent="0.25">
      <c r="A155" s="39">
        <v>1987</v>
      </c>
      <c r="B155" s="107"/>
      <c r="C155" s="107"/>
      <c r="D155" s="107"/>
      <c r="E155" s="107"/>
      <c r="F155" s="107"/>
    </row>
    <row r="156" spans="1:26" x14ac:dyDescent="0.25">
      <c r="B156" s="108" t="s">
        <v>24</v>
      </c>
      <c r="C156" s="108"/>
      <c r="D156" s="108"/>
      <c r="E156" s="108"/>
      <c r="F156" s="108"/>
      <c r="G156" s="101" t="s">
        <v>25</v>
      </c>
      <c r="H156" s="101"/>
      <c r="I156" s="101"/>
      <c r="J156" s="101"/>
      <c r="K156" s="101"/>
      <c r="L156" s="102" t="s">
        <v>23</v>
      </c>
      <c r="M156" s="102"/>
      <c r="N156" s="102"/>
      <c r="O156" s="102"/>
      <c r="P156" s="102"/>
      <c r="Q156" s="103" t="s">
        <v>26</v>
      </c>
      <c r="R156" s="103"/>
      <c r="S156" s="103"/>
      <c r="T156" s="103"/>
      <c r="U156" s="103"/>
      <c r="V156" s="89" t="s">
        <v>27</v>
      </c>
      <c r="W156" s="89"/>
      <c r="X156" s="89"/>
      <c r="Y156" s="89"/>
      <c r="Z156" s="89"/>
    </row>
    <row r="157" spans="1:26" x14ac:dyDescent="0.25">
      <c r="B157" s="16" t="s">
        <v>0</v>
      </c>
      <c r="C157" s="16" t="s">
        <v>1</v>
      </c>
      <c r="D157" s="16" t="s">
        <v>2</v>
      </c>
      <c r="E157" s="16" t="s">
        <v>3</v>
      </c>
      <c r="F157" s="16" t="s">
        <v>4</v>
      </c>
      <c r="G157" s="16" t="s">
        <v>0</v>
      </c>
      <c r="H157" s="16" t="s">
        <v>1</v>
      </c>
      <c r="I157" s="16" t="s">
        <v>2</v>
      </c>
      <c r="J157" s="16" t="s">
        <v>3</v>
      </c>
      <c r="K157" s="16" t="s">
        <v>4</v>
      </c>
      <c r="L157" s="16" t="s">
        <v>0</v>
      </c>
      <c r="M157" s="16" t="s">
        <v>1</v>
      </c>
      <c r="N157" s="16" t="s">
        <v>2</v>
      </c>
      <c r="O157" s="16" t="s">
        <v>3</v>
      </c>
      <c r="P157" s="16" t="s">
        <v>4</v>
      </c>
      <c r="Q157" s="16" t="s">
        <v>0</v>
      </c>
      <c r="R157" s="16" t="s">
        <v>1</v>
      </c>
      <c r="S157" s="16" t="s">
        <v>2</v>
      </c>
      <c r="T157" s="16" t="s">
        <v>3</v>
      </c>
      <c r="U157" s="16" t="s">
        <v>4</v>
      </c>
      <c r="V157" s="16" t="s">
        <v>0</v>
      </c>
      <c r="W157" s="16" t="s">
        <v>1</v>
      </c>
      <c r="X157" s="16" t="s">
        <v>2</v>
      </c>
      <c r="Y157" s="16" t="s">
        <v>3</v>
      </c>
      <c r="Z157" s="16" t="s">
        <v>4</v>
      </c>
    </row>
    <row r="158" spans="1:26" x14ac:dyDescent="0.25">
      <c r="A158" t="s">
        <v>5</v>
      </c>
      <c r="B158" s="58">
        <v>308</v>
      </c>
      <c r="C158" s="58">
        <v>585</v>
      </c>
      <c r="D158" s="58">
        <v>701</v>
      </c>
      <c r="E158" s="58">
        <v>737</v>
      </c>
      <c r="F158" s="58">
        <v>620</v>
      </c>
      <c r="G158" s="58">
        <v>541</v>
      </c>
      <c r="H158" s="58">
        <v>678</v>
      </c>
      <c r="I158" s="58">
        <v>740</v>
      </c>
      <c r="J158" s="58">
        <v>744</v>
      </c>
      <c r="K158" s="58">
        <v>689</v>
      </c>
      <c r="L158" s="58">
        <v>434</v>
      </c>
      <c r="M158" s="58">
        <v>639</v>
      </c>
      <c r="N158" s="58">
        <v>727</v>
      </c>
      <c r="O158" s="58">
        <v>741</v>
      </c>
      <c r="P158" s="58">
        <v>654</v>
      </c>
      <c r="Q158" s="58">
        <v>219</v>
      </c>
      <c r="R158" s="58">
        <v>584</v>
      </c>
      <c r="S158" s="58">
        <v>702</v>
      </c>
      <c r="T158" s="58">
        <v>730</v>
      </c>
      <c r="U158" s="58">
        <v>607</v>
      </c>
      <c r="V158" s="58">
        <v>738</v>
      </c>
      <c r="W158" s="58">
        <v>720</v>
      </c>
      <c r="X158" s="58">
        <v>744</v>
      </c>
      <c r="Y158" s="58">
        <v>744</v>
      </c>
      <c r="Z158" s="58">
        <v>720</v>
      </c>
    </row>
    <row r="159" spans="1:26" x14ac:dyDescent="0.25">
      <c r="A159" t="s">
        <v>6</v>
      </c>
      <c r="B159" s="59">
        <v>0</v>
      </c>
      <c r="C159" s="59">
        <v>0</v>
      </c>
      <c r="D159" s="59">
        <v>23</v>
      </c>
      <c r="E159" s="59">
        <v>41</v>
      </c>
      <c r="F159" s="59">
        <v>0</v>
      </c>
      <c r="G159" s="59">
        <v>56</v>
      </c>
      <c r="H159" s="59">
        <v>48</v>
      </c>
      <c r="I159" s="59">
        <v>179</v>
      </c>
      <c r="J159" s="59">
        <v>177</v>
      </c>
      <c r="K159" s="59">
        <v>92</v>
      </c>
      <c r="L159" s="59">
        <v>86</v>
      </c>
      <c r="M159" s="59">
        <v>8</v>
      </c>
      <c r="N159" s="59">
        <v>90</v>
      </c>
      <c r="O159" s="59">
        <v>81</v>
      </c>
      <c r="P159" s="59">
        <v>18</v>
      </c>
      <c r="Q159" s="59">
        <v>0</v>
      </c>
      <c r="R159" s="59">
        <v>0</v>
      </c>
      <c r="S159" s="59">
        <v>12</v>
      </c>
      <c r="T159" s="59">
        <v>24</v>
      </c>
      <c r="U159" s="59">
        <v>0</v>
      </c>
      <c r="V159" s="59">
        <v>104</v>
      </c>
      <c r="W159" s="59">
        <v>206</v>
      </c>
      <c r="X159" s="59">
        <v>401</v>
      </c>
      <c r="Y159" s="59">
        <v>428</v>
      </c>
      <c r="Z159" s="59">
        <v>282</v>
      </c>
    </row>
    <row r="160" spans="1:26" x14ac:dyDescent="0.25">
      <c r="A160" t="s">
        <v>7</v>
      </c>
      <c r="B160" s="59">
        <v>0</v>
      </c>
      <c r="C160" s="59">
        <v>0</v>
      </c>
      <c r="D160" s="59">
        <v>0</v>
      </c>
      <c r="E160" s="59">
        <v>0</v>
      </c>
      <c r="F160" s="59">
        <v>0</v>
      </c>
      <c r="G160" s="59">
        <v>0</v>
      </c>
      <c r="H160" s="59">
        <v>0</v>
      </c>
      <c r="I160" s="59">
        <v>76</v>
      </c>
      <c r="J160" s="59">
        <v>39</v>
      </c>
      <c r="K160" s="59">
        <v>8</v>
      </c>
      <c r="L160" s="59">
        <v>273</v>
      </c>
      <c r="M160" s="59">
        <v>57</v>
      </c>
      <c r="N160" s="59">
        <v>18</v>
      </c>
      <c r="O160" s="59">
        <v>53</v>
      </c>
      <c r="P160" s="59">
        <v>82</v>
      </c>
      <c r="Q160" s="59">
        <v>0</v>
      </c>
      <c r="R160" s="59">
        <v>0</v>
      </c>
      <c r="S160" s="59">
        <v>0</v>
      </c>
      <c r="T160" s="59">
        <v>0</v>
      </c>
      <c r="U160" s="59">
        <v>0</v>
      </c>
      <c r="V160" s="59">
        <v>1</v>
      </c>
      <c r="W160" s="59">
        <v>17</v>
      </c>
      <c r="X160" s="59">
        <v>193</v>
      </c>
      <c r="Y160" s="59">
        <v>104</v>
      </c>
      <c r="Z160" s="59">
        <v>16</v>
      </c>
    </row>
    <row r="161" spans="1:26" x14ac:dyDescent="0.25">
      <c r="A161" t="s">
        <v>8</v>
      </c>
      <c r="B161" s="59">
        <v>0</v>
      </c>
      <c r="C161" s="59">
        <v>14</v>
      </c>
      <c r="D161" s="59">
        <v>90</v>
      </c>
      <c r="E161" s="59">
        <v>35</v>
      </c>
      <c r="F161" s="59">
        <v>4</v>
      </c>
      <c r="G161" s="59">
        <v>0</v>
      </c>
      <c r="H161" s="59">
        <v>130</v>
      </c>
      <c r="I161" s="59">
        <v>268</v>
      </c>
      <c r="J161" s="59">
        <v>214</v>
      </c>
      <c r="K161" s="59">
        <v>125</v>
      </c>
      <c r="L161" s="59">
        <v>24</v>
      </c>
      <c r="M161" s="59">
        <v>49</v>
      </c>
      <c r="N161" s="59">
        <v>140</v>
      </c>
      <c r="O161" s="59">
        <v>87</v>
      </c>
      <c r="P161" s="59">
        <v>34</v>
      </c>
      <c r="Q161" s="59">
        <v>0</v>
      </c>
      <c r="R161" s="59">
        <v>3</v>
      </c>
      <c r="S161" s="59">
        <v>74</v>
      </c>
      <c r="T161" s="59">
        <v>17</v>
      </c>
      <c r="U161" s="59">
        <v>0</v>
      </c>
      <c r="V161" s="59">
        <v>2</v>
      </c>
      <c r="W161" s="59">
        <v>335</v>
      </c>
      <c r="X161" s="59">
        <v>543</v>
      </c>
      <c r="Y161" s="59">
        <v>550</v>
      </c>
      <c r="Z161" s="59">
        <v>336</v>
      </c>
    </row>
    <row r="162" spans="1:26" x14ac:dyDescent="0.25">
      <c r="A162" t="s">
        <v>9</v>
      </c>
      <c r="B162" s="59">
        <v>81</v>
      </c>
      <c r="C162" s="59">
        <v>208</v>
      </c>
      <c r="D162" s="59">
        <v>393</v>
      </c>
      <c r="E162" s="59">
        <v>355</v>
      </c>
      <c r="F162" s="59">
        <v>159</v>
      </c>
      <c r="G162" s="59">
        <v>386</v>
      </c>
      <c r="H162" s="59">
        <v>493</v>
      </c>
      <c r="I162" s="59">
        <v>696</v>
      </c>
      <c r="J162" s="59">
        <v>632</v>
      </c>
      <c r="K162" s="59">
        <v>436</v>
      </c>
      <c r="L162" s="59">
        <v>284</v>
      </c>
      <c r="M162" s="59">
        <v>385</v>
      </c>
      <c r="N162" s="59">
        <v>556</v>
      </c>
      <c r="O162" s="59">
        <v>538</v>
      </c>
      <c r="P162" s="59">
        <v>328</v>
      </c>
      <c r="Q162" s="59">
        <v>15</v>
      </c>
      <c r="R162" s="59">
        <v>117</v>
      </c>
      <c r="S162" s="59">
        <v>313</v>
      </c>
      <c r="T162" s="59">
        <v>255</v>
      </c>
      <c r="U162" s="59">
        <v>87</v>
      </c>
      <c r="V162" s="59">
        <v>444</v>
      </c>
      <c r="W162" s="59">
        <v>567</v>
      </c>
      <c r="X162" s="59">
        <v>735</v>
      </c>
      <c r="Y162" s="59">
        <v>708</v>
      </c>
      <c r="Z162" s="59">
        <v>520</v>
      </c>
    </row>
    <row r="163" spans="1:26" x14ac:dyDescent="0.25">
      <c r="A163" t="s">
        <v>10</v>
      </c>
      <c r="B163" s="59">
        <v>0</v>
      </c>
      <c r="C163" s="59">
        <v>0</v>
      </c>
      <c r="D163" s="59">
        <v>21</v>
      </c>
      <c r="E163" s="59">
        <v>38</v>
      </c>
      <c r="F163" s="59">
        <v>0</v>
      </c>
      <c r="G163" s="59">
        <v>4</v>
      </c>
      <c r="H163" s="59">
        <v>2</v>
      </c>
      <c r="I163" s="59">
        <v>163</v>
      </c>
      <c r="J163" s="59">
        <v>173</v>
      </c>
      <c r="K163" s="59">
        <v>54</v>
      </c>
      <c r="L163" s="59">
        <v>0</v>
      </c>
      <c r="M163" s="59">
        <v>0</v>
      </c>
      <c r="N163" s="59">
        <v>67</v>
      </c>
      <c r="O163" s="59">
        <v>79</v>
      </c>
      <c r="P163" s="59">
        <v>6</v>
      </c>
      <c r="Q163" s="59">
        <v>0</v>
      </c>
      <c r="R163" s="59">
        <v>0</v>
      </c>
      <c r="S163" s="59">
        <v>16</v>
      </c>
      <c r="T163" s="59">
        <v>37</v>
      </c>
      <c r="U163" s="59">
        <v>0</v>
      </c>
      <c r="V163" s="59">
        <v>126</v>
      </c>
      <c r="W163" s="59">
        <v>431</v>
      </c>
      <c r="X163" s="59">
        <v>731</v>
      </c>
      <c r="Y163" s="59">
        <v>726</v>
      </c>
      <c r="Z163" s="59">
        <v>692</v>
      </c>
    </row>
    <row r="164" spans="1:26" x14ac:dyDescent="0.25">
      <c r="A164" t="s">
        <v>11</v>
      </c>
      <c r="B164" s="59">
        <v>35</v>
      </c>
      <c r="C164" s="59">
        <v>38</v>
      </c>
      <c r="D164" s="59">
        <v>122</v>
      </c>
      <c r="E164" s="59">
        <v>120</v>
      </c>
      <c r="F164" s="59">
        <v>4</v>
      </c>
      <c r="G164" s="59">
        <v>143</v>
      </c>
      <c r="H164" s="59">
        <v>222</v>
      </c>
      <c r="I164" s="59">
        <v>331</v>
      </c>
      <c r="J164" s="59">
        <v>310</v>
      </c>
      <c r="K164" s="59">
        <v>213</v>
      </c>
      <c r="L164" s="59">
        <v>77</v>
      </c>
      <c r="M164" s="59">
        <v>118</v>
      </c>
      <c r="N164" s="59">
        <v>238</v>
      </c>
      <c r="O164" s="59">
        <v>201</v>
      </c>
      <c r="P164" s="59">
        <v>83</v>
      </c>
      <c r="Q164" s="59">
        <v>16</v>
      </c>
      <c r="R164" s="59">
        <v>7</v>
      </c>
      <c r="S164" s="59">
        <v>78</v>
      </c>
      <c r="T164" s="59">
        <v>78</v>
      </c>
      <c r="U164" s="59">
        <v>0</v>
      </c>
      <c r="V164" s="59">
        <v>256</v>
      </c>
      <c r="W164" s="59">
        <v>483</v>
      </c>
      <c r="X164" s="59">
        <v>704</v>
      </c>
      <c r="Y164" s="59">
        <v>723</v>
      </c>
      <c r="Z164" s="59">
        <v>613</v>
      </c>
    </row>
    <row r="165" spans="1:26" x14ac:dyDescent="0.25">
      <c r="A165" t="s">
        <v>12</v>
      </c>
      <c r="B165" s="59">
        <v>0</v>
      </c>
      <c r="C165" s="59">
        <v>0</v>
      </c>
      <c r="D165" s="59">
        <v>8</v>
      </c>
      <c r="E165" s="59">
        <v>32</v>
      </c>
      <c r="F165" s="59">
        <v>0</v>
      </c>
      <c r="G165" s="59">
        <v>28</v>
      </c>
      <c r="H165" s="59">
        <v>71</v>
      </c>
      <c r="I165" s="59">
        <v>240</v>
      </c>
      <c r="J165" s="59">
        <v>188</v>
      </c>
      <c r="K165" s="59">
        <v>84</v>
      </c>
      <c r="L165" s="59">
        <v>111</v>
      </c>
      <c r="M165" s="59">
        <v>11</v>
      </c>
      <c r="N165" s="59">
        <v>113</v>
      </c>
      <c r="O165" s="59">
        <v>83</v>
      </c>
      <c r="P165" s="59">
        <v>3</v>
      </c>
      <c r="Q165" s="59">
        <v>0</v>
      </c>
      <c r="R165" s="59">
        <v>0</v>
      </c>
      <c r="S165" s="59">
        <v>0</v>
      </c>
      <c r="T165" s="59">
        <v>14</v>
      </c>
      <c r="U165" s="59">
        <v>0</v>
      </c>
      <c r="V165" s="59">
        <v>59</v>
      </c>
      <c r="W165" s="59">
        <v>151</v>
      </c>
      <c r="X165" s="59">
        <v>384</v>
      </c>
      <c r="Y165" s="59">
        <v>358</v>
      </c>
      <c r="Z165" s="59">
        <v>210</v>
      </c>
    </row>
    <row r="166" spans="1:26" x14ac:dyDescent="0.25">
      <c r="A166" t="s">
        <v>13</v>
      </c>
      <c r="B166" s="59">
        <v>297</v>
      </c>
      <c r="C166" s="59">
        <v>405</v>
      </c>
      <c r="D166" s="59">
        <v>608</v>
      </c>
      <c r="E166" s="59">
        <v>660</v>
      </c>
      <c r="F166" s="59">
        <v>572</v>
      </c>
      <c r="G166" s="59">
        <v>548</v>
      </c>
      <c r="H166" s="59">
        <v>658</v>
      </c>
      <c r="I166" s="59">
        <v>726</v>
      </c>
      <c r="J166" s="59">
        <v>730</v>
      </c>
      <c r="K166" s="59">
        <v>678</v>
      </c>
      <c r="L166" s="59">
        <v>420</v>
      </c>
      <c r="M166" s="59">
        <v>521</v>
      </c>
      <c r="N166" s="59">
        <v>665</v>
      </c>
      <c r="O166" s="59">
        <v>712</v>
      </c>
      <c r="P166" s="59">
        <v>640</v>
      </c>
      <c r="Q166" s="59">
        <v>195</v>
      </c>
      <c r="R166" s="59">
        <v>324</v>
      </c>
      <c r="S166" s="59">
        <v>582</v>
      </c>
      <c r="T166" s="59">
        <v>634</v>
      </c>
      <c r="U166" s="59">
        <v>569</v>
      </c>
      <c r="V166" s="59">
        <v>736</v>
      </c>
      <c r="W166" s="59">
        <v>720</v>
      </c>
      <c r="X166" s="59">
        <v>744</v>
      </c>
      <c r="Y166" s="59">
        <v>744</v>
      </c>
      <c r="Z166" s="59">
        <v>720</v>
      </c>
    </row>
    <row r="167" spans="1:26" x14ac:dyDescent="0.25">
      <c r="A167" t="s">
        <v>14</v>
      </c>
      <c r="B167" s="59">
        <v>0</v>
      </c>
      <c r="C167" s="59">
        <v>0</v>
      </c>
      <c r="D167" s="59">
        <v>0</v>
      </c>
      <c r="E167" s="59">
        <v>0</v>
      </c>
      <c r="F167" s="59">
        <v>0</v>
      </c>
      <c r="G167" s="59">
        <v>0</v>
      </c>
      <c r="H167" s="59">
        <v>1</v>
      </c>
      <c r="I167" s="59">
        <v>57</v>
      </c>
      <c r="J167" s="59">
        <v>2</v>
      </c>
      <c r="K167" s="59">
        <v>0</v>
      </c>
      <c r="L167" s="59">
        <v>29</v>
      </c>
      <c r="M167" s="59">
        <v>0</v>
      </c>
      <c r="N167" s="59">
        <v>12</v>
      </c>
      <c r="O167" s="59">
        <v>0</v>
      </c>
      <c r="P167" s="59">
        <v>0</v>
      </c>
      <c r="Q167" s="59">
        <v>0</v>
      </c>
      <c r="R167" s="59">
        <v>0</v>
      </c>
      <c r="S167" s="59">
        <v>0</v>
      </c>
      <c r="T167" s="59">
        <v>0</v>
      </c>
      <c r="U167" s="59">
        <v>0</v>
      </c>
      <c r="V167" s="59">
        <v>0</v>
      </c>
      <c r="W167" s="59">
        <v>200</v>
      </c>
      <c r="X167" s="59">
        <v>609</v>
      </c>
      <c r="Y167" s="59">
        <v>417</v>
      </c>
      <c r="Z167" s="59">
        <v>117</v>
      </c>
    </row>
    <row r="168" spans="1:26" x14ac:dyDescent="0.25">
      <c r="A168" t="s">
        <v>15</v>
      </c>
      <c r="B168" s="59">
        <v>0</v>
      </c>
      <c r="C168" s="59">
        <v>5</v>
      </c>
      <c r="D168" s="59">
        <v>67</v>
      </c>
      <c r="E168" s="59">
        <v>74</v>
      </c>
      <c r="F168" s="59">
        <v>2</v>
      </c>
      <c r="G168" s="59">
        <v>67</v>
      </c>
      <c r="H168" s="59">
        <v>117</v>
      </c>
      <c r="I168" s="59">
        <v>243</v>
      </c>
      <c r="J168" s="59">
        <v>266</v>
      </c>
      <c r="K168" s="59">
        <v>183</v>
      </c>
      <c r="L168" s="59">
        <v>33</v>
      </c>
      <c r="M168" s="59">
        <v>27</v>
      </c>
      <c r="N168" s="59">
        <v>129</v>
      </c>
      <c r="O168" s="59">
        <v>131</v>
      </c>
      <c r="P168" s="59">
        <v>50</v>
      </c>
      <c r="Q168" s="59">
        <v>0</v>
      </c>
      <c r="R168" s="59">
        <v>0</v>
      </c>
      <c r="S168" s="59">
        <v>31</v>
      </c>
      <c r="T168" s="59">
        <v>50</v>
      </c>
      <c r="U168" s="59">
        <v>0</v>
      </c>
      <c r="V168" s="59">
        <v>172</v>
      </c>
      <c r="W168" s="59">
        <v>300</v>
      </c>
      <c r="X168" s="59">
        <v>523</v>
      </c>
      <c r="Y168" s="59">
        <v>626</v>
      </c>
      <c r="Z168" s="59">
        <v>487</v>
      </c>
    </row>
    <row r="169" spans="1:26" x14ac:dyDescent="0.25">
      <c r="A169" t="s">
        <v>16</v>
      </c>
      <c r="B169" s="59">
        <v>185</v>
      </c>
      <c r="C169" s="59">
        <v>254</v>
      </c>
      <c r="D169" s="59">
        <v>430</v>
      </c>
      <c r="E169" s="59">
        <v>386</v>
      </c>
      <c r="F169" s="59">
        <v>216</v>
      </c>
      <c r="G169" s="59">
        <v>461</v>
      </c>
      <c r="H169" s="59">
        <v>523</v>
      </c>
      <c r="I169" s="59">
        <v>682</v>
      </c>
      <c r="J169" s="59">
        <v>637</v>
      </c>
      <c r="K169" s="59">
        <v>480</v>
      </c>
      <c r="L169" s="59">
        <v>372</v>
      </c>
      <c r="M169" s="59">
        <v>429</v>
      </c>
      <c r="N169" s="59">
        <v>554</v>
      </c>
      <c r="O169" s="59">
        <v>540</v>
      </c>
      <c r="P169" s="59">
        <v>387</v>
      </c>
      <c r="Q169" s="59">
        <v>69</v>
      </c>
      <c r="R169" s="59">
        <v>152</v>
      </c>
      <c r="S169" s="59">
        <v>345</v>
      </c>
      <c r="T169" s="59">
        <v>306</v>
      </c>
      <c r="U169" s="59">
        <v>136</v>
      </c>
      <c r="V169" s="59">
        <v>575</v>
      </c>
      <c r="W169" s="59">
        <v>594</v>
      </c>
      <c r="X169" s="59">
        <v>733</v>
      </c>
      <c r="Y169" s="59">
        <v>674</v>
      </c>
      <c r="Z169" s="59">
        <v>570</v>
      </c>
    </row>
    <row r="170" spans="1:26" x14ac:dyDescent="0.25">
      <c r="A170" t="s">
        <v>17</v>
      </c>
      <c r="B170" s="59">
        <v>338</v>
      </c>
      <c r="C170" s="59">
        <v>632</v>
      </c>
      <c r="D170" s="59">
        <v>744</v>
      </c>
      <c r="E170" s="59">
        <v>733</v>
      </c>
      <c r="F170" s="59">
        <v>709</v>
      </c>
      <c r="G170" s="59">
        <v>483</v>
      </c>
      <c r="H170" s="59">
        <v>720</v>
      </c>
      <c r="I170" s="59">
        <v>744</v>
      </c>
      <c r="J170" s="59">
        <v>744</v>
      </c>
      <c r="K170" s="59">
        <v>720</v>
      </c>
      <c r="L170" s="59">
        <v>427</v>
      </c>
      <c r="M170" s="59">
        <v>707</v>
      </c>
      <c r="N170" s="59">
        <v>744</v>
      </c>
      <c r="O170" s="59">
        <v>744</v>
      </c>
      <c r="P170" s="59">
        <v>719</v>
      </c>
      <c r="Q170" s="59">
        <v>328</v>
      </c>
      <c r="R170" s="59">
        <v>570</v>
      </c>
      <c r="S170" s="59">
        <v>739</v>
      </c>
      <c r="T170" s="59">
        <v>717</v>
      </c>
      <c r="U170" s="59">
        <v>700</v>
      </c>
      <c r="V170" s="59">
        <v>744</v>
      </c>
      <c r="W170" s="59">
        <v>720</v>
      </c>
      <c r="X170" s="59">
        <v>744</v>
      </c>
      <c r="Y170" s="59">
        <v>744</v>
      </c>
      <c r="Z170" s="59">
        <v>720</v>
      </c>
    </row>
    <row r="171" spans="1:26" x14ac:dyDescent="0.25">
      <c r="A171" t="s">
        <v>18</v>
      </c>
      <c r="B171" s="59">
        <v>625</v>
      </c>
      <c r="C171" s="59">
        <v>720</v>
      </c>
      <c r="D171" s="59">
        <v>744</v>
      </c>
      <c r="E171" s="59">
        <v>730</v>
      </c>
      <c r="F171" s="59">
        <v>675</v>
      </c>
      <c r="G171" s="59">
        <v>735</v>
      </c>
      <c r="H171" s="59">
        <v>720</v>
      </c>
      <c r="I171" s="59">
        <v>744</v>
      </c>
      <c r="J171" s="59">
        <v>740</v>
      </c>
      <c r="K171" s="59">
        <v>718</v>
      </c>
      <c r="L171" s="59">
        <v>713</v>
      </c>
      <c r="M171" s="59">
        <v>720</v>
      </c>
      <c r="N171" s="59">
        <v>744</v>
      </c>
      <c r="O171" s="59">
        <v>739</v>
      </c>
      <c r="P171" s="59">
        <v>714</v>
      </c>
      <c r="Q171" s="59">
        <v>620</v>
      </c>
      <c r="R171" s="59">
        <v>720</v>
      </c>
      <c r="S171" s="59">
        <v>744</v>
      </c>
      <c r="T171" s="59">
        <v>735</v>
      </c>
      <c r="U171" s="59">
        <v>674</v>
      </c>
      <c r="V171" s="59">
        <v>744</v>
      </c>
      <c r="W171" s="59">
        <v>720</v>
      </c>
      <c r="X171" s="59">
        <v>744</v>
      </c>
      <c r="Y171" s="59">
        <v>744</v>
      </c>
      <c r="Z171" s="59">
        <v>720</v>
      </c>
    </row>
    <row r="172" spans="1:26" x14ac:dyDescent="0.25">
      <c r="A172" t="s">
        <v>19</v>
      </c>
      <c r="B172" s="59">
        <v>0</v>
      </c>
      <c r="C172" s="59">
        <v>10</v>
      </c>
      <c r="D172" s="59">
        <v>161</v>
      </c>
      <c r="E172" s="59">
        <v>132</v>
      </c>
      <c r="F172" s="59">
        <v>24</v>
      </c>
      <c r="G172" s="59">
        <v>48</v>
      </c>
      <c r="H172" s="59">
        <v>206</v>
      </c>
      <c r="I172" s="59">
        <v>398</v>
      </c>
      <c r="J172" s="59">
        <v>422</v>
      </c>
      <c r="K172" s="59">
        <v>253</v>
      </c>
      <c r="L172" s="59">
        <v>13</v>
      </c>
      <c r="M172" s="59">
        <v>73</v>
      </c>
      <c r="N172" s="59">
        <v>242</v>
      </c>
      <c r="O172" s="59">
        <v>215</v>
      </c>
      <c r="P172" s="59">
        <v>111</v>
      </c>
      <c r="Q172" s="59">
        <v>0</v>
      </c>
      <c r="R172" s="59">
        <v>0</v>
      </c>
      <c r="S172" s="59">
        <v>109</v>
      </c>
      <c r="T172" s="59">
        <v>93</v>
      </c>
      <c r="U172" s="59">
        <v>7</v>
      </c>
      <c r="V172" s="59">
        <v>153</v>
      </c>
      <c r="W172" s="59">
        <v>410</v>
      </c>
      <c r="X172" s="59">
        <v>706</v>
      </c>
      <c r="Y172" s="59">
        <v>722</v>
      </c>
      <c r="Z172" s="59">
        <v>605</v>
      </c>
    </row>
    <row r="173" spans="1:26" x14ac:dyDescent="0.25">
      <c r="A173" t="s">
        <v>20</v>
      </c>
      <c r="B173" s="59">
        <v>107</v>
      </c>
      <c r="C173" s="59">
        <v>126</v>
      </c>
      <c r="D173" s="59">
        <v>302</v>
      </c>
      <c r="E173" s="59">
        <v>241</v>
      </c>
      <c r="F173" s="59">
        <v>117</v>
      </c>
      <c r="G173" s="59">
        <v>464</v>
      </c>
      <c r="H173" s="59">
        <v>433</v>
      </c>
      <c r="I173" s="59">
        <v>551</v>
      </c>
      <c r="J173" s="59">
        <v>566</v>
      </c>
      <c r="K173" s="59">
        <v>419</v>
      </c>
      <c r="L173" s="59">
        <v>332</v>
      </c>
      <c r="M173" s="59">
        <v>328</v>
      </c>
      <c r="N173" s="59">
        <v>474</v>
      </c>
      <c r="O173" s="59">
        <v>426</v>
      </c>
      <c r="P173" s="59">
        <v>298</v>
      </c>
      <c r="Q173" s="59">
        <v>9</v>
      </c>
      <c r="R173" s="59">
        <v>18</v>
      </c>
      <c r="S173" s="59">
        <v>209</v>
      </c>
      <c r="T173" s="59">
        <v>163</v>
      </c>
      <c r="U173" s="59">
        <v>10</v>
      </c>
      <c r="V173" s="59">
        <v>530</v>
      </c>
      <c r="W173" s="59">
        <v>453</v>
      </c>
      <c r="X173" s="59">
        <v>570</v>
      </c>
      <c r="Y173" s="59">
        <v>620</v>
      </c>
      <c r="Z173" s="59">
        <v>450</v>
      </c>
    </row>
    <row r="174" spans="1:26" x14ac:dyDescent="0.25">
      <c r="A174" t="s">
        <v>21</v>
      </c>
      <c r="B174" s="59">
        <v>0</v>
      </c>
      <c r="C174" s="59">
        <v>0</v>
      </c>
      <c r="D174" s="59">
        <v>0</v>
      </c>
      <c r="E174" s="59">
        <v>0</v>
      </c>
      <c r="F174" s="59">
        <v>0</v>
      </c>
      <c r="G174" s="59">
        <v>0</v>
      </c>
      <c r="H174" s="59">
        <v>0</v>
      </c>
      <c r="I174" s="59">
        <v>0</v>
      </c>
      <c r="J174" s="59">
        <v>0</v>
      </c>
      <c r="K174" s="59">
        <v>0</v>
      </c>
      <c r="L174" s="59">
        <v>11</v>
      </c>
      <c r="M174" s="59">
        <v>0</v>
      </c>
      <c r="N174" s="59">
        <v>0</v>
      </c>
      <c r="O174" s="59">
        <v>0</v>
      </c>
      <c r="P174" s="59">
        <v>5</v>
      </c>
      <c r="Q174" s="59">
        <v>0</v>
      </c>
      <c r="R174" s="59">
        <v>0</v>
      </c>
      <c r="S174" s="59">
        <v>0</v>
      </c>
      <c r="T174" s="59">
        <v>0</v>
      </c>
      <c r="U174" s="59">
        <v>0</v>
      </c>
      <c r="V174" s="59">
        <v>0</v>
      </c>
      <c r="W174" s="59">
        <v>0</v>
      </c>
      <c r="X174" s="59">
        <v>1</v>
      </c>
      <c r="Y174" s="59">
        <v>1</v>
      </c>
      <c r="Z174" s="59">
        <v>0</v>
      </c>
    </row>
    <row r="175" spans="1:26" x14ac:dyDescent="0.25">
      <c r="A175" t="s">
        <v>22</v>
      </c>
      <c r="B175" s="59">
        <v>0</v>
      </c>
      <c r="C175" s="59">
        <v>0</v>
      </c>
      <c r="D175" s="59">
        <v>0</v>
      </c>
      <c r="E175" s="59">
        <v>0</v>
      </c>
      <c r="F175" s="59">
        <v>0</v>
      </c>
      <c r="G175" s="59">
        <v>0</v>
      </c>
      <c r="H175" s="59">
        <v>0</v>
      </c>
      <c r="I175" s="59">
        <v>15</v>
      </c>
      <c r="J175" s="59">
        <v>0</v>
      </c>
      <c r="K175" s="59">
        <v>0</v>
      </c>
      <c r="L175" s="59">
        <v>121</v>
      </c>
      <c r="M175" s="59">
        <v>0</v>
      </c>
      <c r="N175" s="59">
        <v>0</v>
      </c>
      <c r="O175" s="59">
        <v>0</v>
      </c>
      <c r="P175" s="59">
        <v>38</v>
      </c>
      <c r="Q175" s="59">
        <v>0</v>
      </c>
      <c r="R175" s="59">
        <v>0</v>
      </c>
      <c r="S175" s="59">
        <v>0</v>
      </c>
      <c r="T175" s="59">
        <v>0</v>
      </c>
      <c r="U175" s="59">
        <v>0</v>
      </c>
      <c r="V175" s="59">
        <v>0</v>
      </c>
      <c r="W175" s="59">
        <v>0</v>
      </c>
      <c r="X175" s="59">
        <v>52</v>
      </c>
      <c r="Y175" s="59">
        <v>1</v>
      </c>
      <c r="Z175" s="59">
        <v>0</v>
      </c>
    </row>
    <row r="177" spans="1:26" x14ac:dyDescent="0.25">
      <c r="A177" s="39">
        <v>1988</v>
      </c>
      <c r="B177" s="107"/>
      <c r="C177" s="107"/>
      <c r="D177" s="107"/>
      <c r="E177" s="107"/>
      <c r="F177" s="107"/>
    </row>
    <row r="178" spans="1:26" x14ac:dyDescent="0.25">
      <c r="B178" s="108" t="s">
        <v>24</v>
      </c>
      <c r="C178" s="108"/>
      <c r="D178" s="108"/>
      <c r="E178" s="108"/>
      <c r="F178" s="108"/>
      <c r="G178" s="101" t="s">
        <v>25</v>
      </c>
      <c r="H178" s="101"/>
      <c r="I178" s="101"/>
      <c r="J178" s="101"/>
      <c r="K178" s="101"/>
      <c r="L178" s="102" t="s">
        <v>23</v>
      </c>
      <c r="M178" s="102"/>
      <c r="N178" s="102"/>
      <c r="O178" s="102"/>
      <c r="P178" s="102"/>
      <c r="Q178" s="103" t="s">
        <v>26</v>
      </c>
      <c r="R178" s="103"/>
      <c r="S178" s="103"/>
      <c r="T178" s="103"/>
      <c r="U178" s="103"/>
      <c r="V178" s="89" t="s">
        <v>27</v>
      </c>
      <c r="W178" s="89"/>
      <c r="X178" s="89"/>
      <c r="Y178" s="89"/>
      <c r="Z178" s="89"/>
    </row>
    <row r="179" spans="1:26" x14ac:dyDescent="0.25">
      <c r="B179" s="16" t="s">
        <v>0</v>
      </c>
      <c r="C179" s="16" t="s">
        <v>1</v>
      </c>
      <c r="D179" s="16" t="s">
        <v>2</v>
      </c>
      <c r="E179" s="16" t="s">
        <v>3</v>
      </c>
      <c r="F179" s="16" t="s">
        <v>4</v>
      </c>
      <c r="G179" s="16" t="s">
        <v>0</v>
      </c>
      <c r="H179" s="16" t="s">
        <v>1</v>
      </c>
      <c r="I179" s="16" t="s">
        <v>2</v>
      </c>
      <c r="J179" s="16" t="s">
        <v>3</v>
      </c>
      <c r="K179" s="16" t="s">
        <v>4</v>
      </c>
      <c r="L179" s="16" t="s">
        <v>0</v>
      </c>
      <c r="M179" s="16" t="s">
        <v>1</v>
      </c>
      <c r="N179" s="16" t="s">
        <v>2</v>
      </c>
      <c r="O179" s="16" t="s">
        <v>3</v>
      </c>
      <c r="P179" s="16" t="s">
        <v>4</v>
      </c>
      <c r="Q179" s="16" t="s">
        <v>0</v>
      </c>
      <c r="R179" s="16" t="s">
        <v>1</v>
      </c>
      <c r="S179" s="16" t="s">
        <v>2</v>
      </c>
      <c r="T179" s="16" t="s">
        <v>3</v>
      </c>
      <c r="U179" s="16" t="s">
        <v>4</v>
      </c>
      <c r="V179" s="16" t="s">
        <v>0</v>
      </c>
      <c r="W179" s="16" t="s">
        <v>1</v>
      </c>
      <c r="X179" s="16" t="s">
        <v>2</v>
      </c>
      <c r="Y179" s="16" t="s">
        <v>3</v>
      </c>
      <c r="Z179" s="16" t="s">
        <v>4</v>
      </c>
    </row>
    <row r="180" spans="1:26" x14ac:dyDescent="0.25">
      <c r="A180" t="s">
        <v>5</v>
      </c>
      <c r="B180" s="58">
        <v>265</v>
      </c>
      <c r="C180" s="58">
        <v>548</v>
      </c>
      <c r="D180" s="58">
        <v>733</v>
      </c>
      <c r="E180" s="58">
        <v>744</v>
      </c>
      <c r="F180" s="58">
        <v>645</v>
      </c>
      <c r="G180" s="58">
        <v>497</v>
      </c>
      <c r="H180" s="58">
        <v>679</v>
      </c>
      <c r="I180" s="58">
        <v>744</v>
      </c>
      <c r="J180" s="58">
        <v>744</v>
      </c>
      <c r="K180" s="58">
        <v>712</v>
      </c>
      <c r="L180" s="58">
        <v>407</v>
      </c>
      <c r="M180" s="58">
        <v>626</v>
      </c>
      <c r="N180" s="58">
        <v>737</v>
      </c>
      <c r="O180" s="58">
        <v>744</v>
      </c>
      <c r="P180" s="58">
        <v>681</v>
      </c>
      <c r="Q180" s="58">
        <v>175</v>
      </c>
      <c r="R180" s="58">
        <v>529</v>
      </c>
      <c r="S180" s="58">
        <v>734</v>
      </c>
      <c r="T180" s="58">
        <v>744</v>
      </c>
      <c r="U180" s="58">
        <v>654</v>
      </c>
      <c r="V180" s="58">
        <v>744</v>
      </c>
      <c r="W180" s="58">
        <v>720</v>
      </c>
      <c r="X180" s="58">
        <v>744</v>
      </c>
      <c r="Y180" s="58">
        <v>744</v>
      </c>
      <c r="Z180" s="58">
        <v>720</v>
      </c>
    </row>
    <row r="181" spans="1:26" x14ac:dyDescent="0.25">
      <c r="A181" t="s">
        <v>6</v>
      </c>
      <c r="B181" s="59">
        <v>0</v>
      </c>
      <c r="C181" s="59">
        <v>0</v>
      </c>
      <c r="D181" s="59">
        <v>1</v>
      </c>
      <c r="E181" s="59">
        <v>3</v>
      </c>
      <c r="F181" s="59">
        <v>0</v>
      </c>
      <c r="G181" s="59">
        <v>60</v>
      </c>
      <c r="H181" s="59">
        <v>55</v>
      </c>
      <c r="I181" s="59">
        <v>207</v>
      </c>
      <c r="J181" s="59">
        <v>139</v>
      </c>
      <c r="K181" s="59">
        <v>98</v>
      </c>
      <c r="L181" s="59">
        <v>44</v>
      </c>
      <c r="M181" s="59">
        <v>6</v>
      </c>
      <c r="N181" s="59">
        <v>82</v>
      </c>
      <c r="O181" s="59">
        <v>35</v>
      </c>
      <c r="P181" s="59">
        <v>27</v>
      </c>
      <c r="Q181" s="59">
        <v>0</v>
      </c>
      <c r="R181" s="59">
        <v>0</v>
      </c>
      <c r="S181" s="59">
        <v>0</v>
      </c>
      <c r="T181" s="59">
        <v>0</v>
      </c>
      <c r="U181" s="59">
        <v>0</v>
      </c>
      <c r="V181" s="59">
        <v>97</v>
      </c>
      <c r="W181" s="59">
        <v>217</v>
      </c>
      <c r="X181" s="59">
        <v>458</v>
      </c>
      <c r="Y181" s="59">
        <v>422</v>
      </c>
      <c r="Z181" s="59">
        <v>264</v>
      </c>
    </row>
    <row r="182" spans="1:26" x14ac:dyDescent="0.25">
      <c r="A182" t="s">
        <v>7</v>
      </c>
      <c r="B182" s="59">
        <v>0</v>
      </c>
      <c r="C182" s="59">
        <v>0</v>
      </c>
      <c r="D182" s="59">
        <v>0</v>
      </c>
      <c r="E182" s="59">
        <v>0</v>
      </c>
      <c r="F182" s="59">
        <v>0</v>
      </c>
      <c r="G182" s="59">
        <v>0</v>
      </c>
      <c r="H182" s="59">
        <v>0</v>
      </c>
      <c r="I182" s="59">
        <v>43</v>
      </c>
      <c r="J182" s="59">
        <v>50</v>
      </c>
      <c r="K182" s="59">
        <v>0</v>
      </c>
      <c r="L182" s="59">
        <v>206</v>
      </c>
      <c r="M182" s="59">
        <v>45</v>
      </c>
      <c r="N182" s="59">
        <v>3</v>
      </c>
      <c r="O182" s="59">
        <v>17</v>
      </c>
      <c r="P182" s="59">
        <v>128</v>
      </c>
      <c r="Q182" s="59">
        <v>0</v>
      </c>
      <c r="R182" s="59">
        <v>0</v>
      </c>
      <c r="S182" s="59">
        <v>0</v>
      </c>
      <c r="T182" s="59">
        <v>0</v>
      </c>
      <c r="U182" s="59">
        <v>0</v>
      </c>
      <c r="V182" s="59">
        <v>0</v>
      </c>
      <c r="W182" s="59">
        <v>17</v>
      </c>
      <c r="X182" s="59">
        <v>177</v>
      </c>
      <c r="Y182" s="59">
        <v>151</v>
      </c>
      <c r="Z182" s="59">
        <v>19</v>
      </c>
    </row>
    <row r="183" spans="1:26" x14ac:dyDescent="0.25">
      <c r="A183" t="s">
        <v>8</v>
      </c>
      <c r="B183" s="59">
        <v>0</v>
      </c>
      <c r="C183" s="59">
        <v>2</v>
      </c>
      <c r="D183" s="59">
        <v>87</v>
      </c>
      <c r="E183" s="59">
        <v>11</v>
      </c>
      <c r="F183" s="59">
        <v>7</v>
      </c>
      <c r="G183" s="59">
        <v>13</v>
      </c>
      <c r="H183" s="59">
        <v>123</v>
      </c>
      <c r="I183" s="59">
        <v>346</v>
      </c>
      <c r="J183" s="59">
        <v>261</v>
      </c>
      <c r="K183" s="59">
        <v>65</v>
      </c>
      <c r="L183" s="59">
        <v>27</v>
      </c>
      <c r="M183" s="59">
        <v>24</v>
      </c>
      <c r="N183" s="59">
        <v>183</v>
      </c>
      <c r="O183" s="59">
        <v>93</v>
      </c>
      <c r="P183" s="59">
        <v>24</v>
      </c>
      <c r="Q183" s="59">
        <v>0</v>
      </c>
      <c r="R183" s="59">
        <v>0</v>
      </c>
      <c r="S183" s="59">
        <v>52</v>
      </c>
      <c r="T183" s="59">
        <v>0</v>
      </c>
      <c r="U183" s="59">
        <v>0</v>
      </c>
      <c r="V183" s="59">
        <v>77</v>
      </c>
      <c r="W183" s="59">
        <v>377</v>
      </c>
      <c r="X183" s="59">
        <v>669</v>
      </c>
      <c r="Y183" s="59">
        <v>547</v>
      </c>
      <c r="Z183" s="59">
        <v>286</v>
      </c>
    </row>
    <row r="184" spans="1:26" x14ac:dyDescent="0.25">
      <c r="A184" t="s">
        <v>9</v>
      </c>
      <c r="B184" s="59">
        <v>55</v>
      </c>
      <c r="C184" s="59">
        <v>183</v>
      </c>
      <c r="D184" s="59">
        <v>402</v>
      </c>
      <c r="E184" s="59">
        <v>378</v>
      </c>
      <c r="F184" s="59">
        <v>172</v>
      </c>
      <c r="G184" s="59">
        <v>323</v>
      </c>
      <c r="H184" s="59">
        <v>471</v>
      </c>
      <c r="I184" s="59">
        <v>706</v>
      </c>
      <c r="J184" s="59">
        <v>680</v>
      </c>
      <c r="K184" s="59">
        <v>426</v>
      </c>
      <c r="L184" s="59">
        <v>202</v>
      </c>
      <c r="M184" s="59">
        <v>366</v>
      </c>
      <c r="N184" s="59">
        <v>555</v>
      </c>
      <c r="O184" s="59">
        <v>537</v>
      </c>
      <c r="P184" s="59">
        <v>317</v>
      </c>
      <c r="Q184" s="59">
        <v>15</v>
      </c>
      <c r="R184" s="59">
        <v>96</v>
      </c>
      <c r="S184" s="59">
        <v>329</v>
      </c>
      <c r="T184" s="59">
        <v>302</v>
      </c>
      <c r="U184" s="59">
        <v>62</v>
      </c>
      <c r="V184" s="59">
        <v>408</v>
      </c>
      <c r="W184" s="59">
        <v>591</v>
      </c>
      <c r="X184" s="59">
        <v>739</v>
      </c>
      <c r="Y184" s="59">
        <v>731</v>
      </c>
      <c r="Z184" s="59">
        <v>521</v>
      </c>
    </row>
    <row r="185" spans="1:26" x14ac:dyDescent="0.25">
      <c r="A185" t="s">
        <v>10</v>
      </c>
      <c r="B185" s="59">
        <v>0</v>
      </c>
      <c r="C185" s="59">
        <v>0</v>
      </c>
      <c r="D185" s="59">
        <v>0</v>
      </c>
      <c r="E185" s="59">
        <v>0</v>
      </c>
      <c r="F185" s="59">
        <v>0</v>
      </c>
      <c r="G185" s="59">
        <v>26</v>
      </c>
      <c r="H185" s="59">
        <v>11</v>
      </c>
      <c r="I185" s="59">
        <v>207</v>
      </c>
      <c r="J185" s="59">
        <v>115</v>
      </c>
      <c r="K185" s="59">
        <v>76</v>
      </c>
      <c r="L185" s="59">
        <v>3</v>
      </c>
      <c r="M185" s="59">
        <v>0</v>
      </c>
      <c r="N185" s="59">
        <v>32</v>
      </c>
      <c r="O185" s="59">
        <v>41</v>
      </c>
      <c r="P185" s="59">
        <v>7</v>
      </c>
      <c r="Q185" s="59">
        <v>0</v>
      </c>
      <c r="R185" s="59">
        <v>0</v>
      </c>
      <c r="S185" s="59">
        <v>0</v>
      </c>
      <c r="T185" s="59">
        <v>0</v>
      </c>
      <c r="U185" s="59">
        <v>0</v>
      </c>
      <c r="V185" s="59">
        <v>136</v>
      </c>
      <c r="W185" s="59">
        <v>462</v>
      </c>
      <c r="X185" s="59">
        <v>737</v>
      </c>
      <c r="Y185" s="59">
        <v>736</v>
      </c>
      <c r="Z185" s="59">
        <v>639</v>
      </c>
    </row>
    <row r="186" spans="1:26" x14ac:dyDescent="0.25">
      <c r="A186" t="s">
        <v>11</v>
      </c>
      <c r="B186" s="59">
        <v>48</v>
      </c>
      <c r="C186" s="59">
        <v>79</v>
      </c>
      <c r="D186" s="59">
        <v>182</v>
      </c>
      <c r="E186" s="59">
        <v>111</v>
      </c>
      <c r="F186" s="59">
        <v>70</v>
      </c>
      <c r="G186" s="59">
        <v>206</v>
      </c>
      <c r="H186" s="59">
        <v>296</v>
      </c>
      <c r="I186" s="59">
        <v>376</v>
      </c>
      <c r="J186" s="59">
        <v>334</v>
      </c>
      <c r="K186" s="59">
        <v>221</v>
      </c>
      <c r="L186" s="59">
        <v>107</v>
      </c>
      <c r="M186" s="59">
        <v>180</v>
      </c>
      <c r="N186" s="59">
        <v>290</v>
      </c>
      <c r="O186" s="59">
        <v>246</v>
      </c>
      <c r="P186" s="59">
        <v>127</v>
      </c>
      <c r="Q186" s="59">
        <v>32</v>
      </c>
      <c r="R186" s="59">
        <v>39</v>
      </c>
      <c r="S186" s="59">
        <v>121</v>
      </c>
      <c r="T186" s="59">
        <v>47</v>
      </c>
      <c r="U186" s="59">
        <v>43</v>
      </c>
      <c r="V186" s="59">
        <v>337</v>
      </c>
      <c r="W186" s="59">
        <v>539</v>
      </c>
      <c r="X186" s="59">
        <v>744</v>
      </c>
      <c r="Y186" s="59">
        <v>726</v>
      </c>
      <c r="Z186" s="59">
        <v>589</v>
      </c>
    </row>
    <row r="187" spans="1:26" x14ac:dyDescent="0.25">
      <c r="A187" t="s">
        <v>12</v>
      </c>
      <c r="B187" s="59">
        <v>0</v>
      </c>
      <c r="C187" s="59">
        <v>0</v>
      </c>
      <c r="D187" s="59">
        <v>0</v>
      </c>
      <c r="E187" s="59">
        <v>0</v>
      </c>
      <c r="F187" s="59">
        <v>0</v>
      </c>
      <c r="G187" s="59">
        <v>30</v>
      </c>
      <c r="H187" s="59">
        <v>37</v>
      </c>
      <c r="I187" s="59">
        <v>235</v>
      </c>
      <c r="J187" s="59">
        <v>167</v>
      </c>
      <c r="K187" s="59">
        <v>82</v>
      </c>
      <c r="L187" s="59">
        <v>110</v>
      </c>
      <c r="M187" s="59">
        <v>6</v>
      </c>
      <c r="N187" s="59">
        <v>88</v>
      </c>
      <c r="O187" s="59">
        <v>30</v>
      </c>
      <c r="P187" s="59">
        <v>4</v>
      </c>
      <c r="Q187" s="59">
        <v>0</v>
      </c>
      <c r="R187" s="59">
        <v>0</v>
      </c>
      <c r="S187" s="59">
        <v>0</v>
      </c>
      <c r="T187" s="59">
        <v>0</v>
      </c>
      <c r="U187" s="59">
        <v>0</v>
      </c>
      <c r="V187" s="59">
        <v>54</v>
      </c>
      <c r="W187" s="59">
        <v>151</v>
      </c>
      <c r="X187" s="59">
        <v>381</v>
      </c>
      <c r="Y187" s="59">
        <v>372</v>
      </c>
      <c r="Z187" s="59">
        <v>171</v>
      </c>
    </row>
    <row r="188" spans="1:26" x14ac:dyDescent="0.25">
      <c r="A188" t="s">
        <v>13</v>
      </c>
      <c r="B188" s="59">
        <v>156</v>
      </c>
      <c r="C188" s="59">
        <v>353</v>
      </c>
      <c r="D188" s="59">
        <v>668</v>
      </c>
      <c r="E188" s="59">
        <v>717</v>
      </c>
      <c r="F188" s="59">
        <v>628</v>
      </c>
      <c r="G188" s="59">
        <v>432</v>
      </c>
      <c r="H188" s="59">
        <v>599</v>
      </c>
      <c r="I188" s="59">
        <v>738</v>
      </c>
      <c r="J188" s="59">
        <v>744</v>
      </c>
      <c r="K188" s="59">
        <v>685</v>
      </c>
      <c r="L188" s="59">
        <v>326</v>
      </c>
      <c r="M188" s="59">
        <v>470</v>
      </c>
      <c r="N188" s="59">
        <v>708</v>
      </c>
      <c r="O188" s="59">
        <v>736</v>
      </c>
      <c r="P188" s="59">
        <v>659</v>
      </c>
      <c r="Q188" s="59">
        <v>39</v>
      </c>
      <c r="R188" s="59">
        <v>269</v>
      </c>
      <c r="S188" s="59">
        <v>640</v>
      </c>
      <c r="T188" s="59">
        <v>706</v>
      </c>
      <c r="U188" s="59">
        <v>618</v>
      </c>
      <c r="V188" s="59">
        <v>744</v>
      </c>
      <c r="W188" s="59">
        <v>720</v>
      </c>
      <c r="X188" s="59">
        <v>744</v>
      </c>
      <c r="Y188" s="59">
        <v>744</v>
      </c>
      <c r="Z188" s="59">
        <v>720</v>
      </c>
    </row>
    <row r="189" spans="1:26" x14ac:dyDescent="0.25">
      <c r="A189" t="s">
        <v>14</v>
      </c>
      <c r="B189" s="59">
        <v>0</v>
      </c>
      <c r="C189" s="59">
        <v>0</v>
      </c>
      <c r="D189" s="59">
        <v>0</v>
      </c>
      <c r="E189" s="59">
        <v>0</v>
      </c>
      <c r="F189" s="59">
        <v>0</v>
      </c>
      <c r="G189" s="59">
        <v>0</v>
      </c>
      <c r="H189" s="59">
        <v>3</v>
      </c>
      <c r="I189" s="59">
        <v>48</v>
      </c>
      <c r="J189" s="59">
        <v>0</v>
      </c>
      <c r="K189" s="59">
        <v>1</v>
      </c>
      <c r="L189" s="59">
        <v>52</v>
      </c>
      <c r="M189" s="59">
        <v>0</v>
      </c>
      <c r="N189" s="59">
        <v>0</v>
      </c>
      <c r="O189" s="59">
        <v>0</v>
      </c>
      <c r="P189" s="59">
        <v>0</v>
      </c>
      <c r="Q189" s="59">
        <v>0</v>
      </c>
      <c r="R189" s="59">
        <v>0</v>
      </c>
      <c r="S189" s="59">
        <v>0</v>
      </c>
      <c r="T189" s="59">
        <v>0</v>
      </c>
      <c r="U189" s="59">
        <v>0</v>
      </c>
      <c r="V189" s="59">
        <v>0</v>
      </c>
      <c r="W189" s="59">
        <v>305</v>
      </c>
      <c r="X189" s="59">
        <v>692</v>
      </c>
      <c r="Y189" s="59">
        <v>619</v>
      </c>
      <c r="Z189" s="59">
        <v>157</v>
      </c>
    </row>
    <row r="190" spans="1:26" x14ac:dyDescent="0.25">
      <c r="A190" t="s">
        <v>15</v>
      </c>
      <c r="B190" s="59">
        <v>6</v>
      </c>
      <c r="C190" s="59">
        <v>1</v>
      </c>
      <c r="D190" s="59">
        <v>72</v>
      </c>
      <c r="E190" s="59">
        <v>22</v>
      </c>
      <c r="F190" s="59">
        <v>19</v>
      </c>
      <c r="G190" s="59">
        <v>73</v>
      </c>
      <c r="H190" s="59">
        <v>144</v>
      </c>
      <c r="I190" s="59">
        <v>294</v>
      </c>
      <c r="J190" s="59">
        <v>260</v>
      </c>
      <c r="K190" s="59">
        <v>181</v>
      </c>
      <c r="L190" s="59">
        <v>34</v>
      </c>
      <c r="M190" s="59">
        <v>36</v>
      </c>
      <c r="N190" s="59">
        <v>173</v>
      </c>
      <c r="O190" s="59">
        <v>118</v>
      </c>
      <c r="P190" s="59">
        <v>69</v>
      </c>
      <c r="Q190" s="59">
        <v>0</v>
      </c>
      <c r="R190" s="59">
        <v>0</v>
      </c>
      <c r="S190" s="59">
        <v>18</v>
      </c>
      <c r="T190" s="59">
        <v>10</v>
      </c>
      <c r="U190" s="59">
        <v>1</v>
      </c>
      <c r="V190" s="59">
        <v>190</v>
      </c>
      <c r="W190" s="59">
        <v>347</v>
      </c>
      <c r="X190" s="59">
        <v>643</v>
      </c>
      <c r="Y190" s="59">
        <v>616</v>
      </c>
      <c r="Z190" s="59">
        <v>428</v>
      </c>
    </row>
    <row r="191" spans="1:26" x14ac:dyDescent="0.25">
      <c r="A191" t="s">
        <v>16</v>
      </c>
      <c r="B191" s="59">
        <v>104</v>
      </c>
      <c r="C191" s="59">
        <v>227</v>
      </c>
      <c r="D191" s="59">
        <v>377</v>
      </c>
      <c r="E191" s="59">
        <v>363</v>
      </c>
      <c r="F191" s="59">
        <v>184</v>
      </c>
      <c r="G191" s="59">
        <v>399</v>
      </c>
      <c r="H191" s="59">
        <v>508</v>
      </c>
      <c r="I191" s="59">
        <v>641</v>
      </c>
      <c r="J191" s="59">
        <v>605</v>
      </c>
      <c r="K191" s="59">
        <v>451</v>
      </c>
      <c r="L191" s="59">
        <v>304</v>
      </c>
      <c r="M191" s="59">
        <v>425</v>
      </c>
      <c r="N191" s="59">
        <v>540</v>
      </c>
      <c r="O191" s="59">
        <v>522</v>
      </c>
      <c r="P191" s="59">
        <v>347</v>
      </c>
      <c r="Q191" s="59">
        <v>28</v>
      </c>
      <c r="R191" s="59">
        <v>127</v>
      </c>
      <c r="S191" s="59">
        <v>301</v>
      </c>
      <c r="T191" s="59">
        <v>286</v>
      </c>
      <c r="U191" s="59">
        <v>71</v>
      </c>
      <c r="V191" s="59">
        <v>460</v>
      </c>
      <c r="W191" s="59">
        <v>559</v>
      </c>
      <c r="X191" s="59">
        <v>708</v>
      </c>
      <c r="Y191" s="59">
        <v>701</v>
      </c>
      <c r="Z191" s="59">
        <v>507</v>
      </c>
    </row>
    <row r="192" spans="1:26" x14ac:dyDescent="0.25">
      <c r="A192" t="s">
        <v>17</v>
      </c>
      <c r="B192" s="59">
        <v>54</v>
      </c>
      <c r="C192" s="59">
        <v>642</v>
      </c>
      <c r="D192" s="59">
        <v>743</v>
      </c>
      <c r="E192" s="59">
        <v>744</v>
      </c>
      <c r="F192" s="59">
        <v>716</v>
      </c>
      <c r="G192" s="59">
        <v>404</v>
      </c>
      <c r="H192" s="59">
        <v>720</v>
      </c>
      <c r="I192" s="59">
        <v>744</v>
      </c>
      <c r="J192" s="59">
        <v>744</v>
      </c>
      <c r="K192" s="59">
        <v>720</v>
      </c>
      <c r="L192" s="59">
        <v>298</v>
      </c>
      <c r="M192" s="59">
        <v>711</v>
      </c>
      <c r="N192" s="59">
        <v>744</v>
      </c>
      <c r="O192" s="59">
        <v>744</v>
      </c>
      <c r="P192" s="59">
        <v>720</v>
      </c>
      <c r="Q192" s="59">
        <v>42</v>
      </c>
      <c r="R192" s="59">
        <v>592</v>
      </c>
      <c r="S192" s="59">
        <v>735</v>
      </c>
      <c r="T192" s="59">
        <v>744</v>
      </c>
      <c r="U192" s="59">
        <v>709</v>
      </c>
      <c r="V192" s="59">
        <v>744</v>
      </c>
      <c r="W192" s="59">
        <v>720</v>
      </c>
      <c r="X192" s="59">
        <v>744</v>
      </c>
      <c r="Y192" s="59">
        <v>744</v>
      </c>
      <c r="Z192" s="59">
        <v>720</v>
      </c>
    </row>
    <row r="193" spans="1:26" x14ac:dyDescent="0.25">
      <c r="A193" t="s">
        <v>18</v>
      </c>
      <c r="B193" s="59">
        <v>673</v>
      </c>
      <c r="C193" s="59">
        <v>720</v>
      </c>
      <c r="D193" s="59">
        <v>744</v>
      </c>
      <c r="E193" s="59">
        <v>741</v>
      </c>
      <c r="F193" s="59">
        <v>640</v>
      </c>
      <c r="G193" s="59">
        <v>739</v>
      </c>
      <c r="H193" s="59">
        <v>720</v>
      </c>
      <c r="I193" s="59">
        <v>744</v>
      </c>
      <c r="J193" s="59">
        <v>744</v>
      </c>
      <c r="K193" s="59">
        <v>688</v>
      </c>
      <c r="L193" s="59">
        <v>727</v>
      </c>
      <c r="M193" s="59">
        <v>720</v>
      </c>
      <c r="N193" s="59">
        <v>744</v>
      </c>
      <c r="O193" s="59">
        <v>744</v>
      </c>
      <c r="P193" s="59">
        <v>714</v>
      </c>
      <c r="Q193" s="59">
        <v>634</v>
      </c>
      <c r="R193" s="59">
        <v>720</v>
      </c>
      <c r="S193" s="59">
        <v>744</v>
      </c>
      <c r="T193" s="59">
        <v>744</v>
      </c>
      <c r="U193" s="59">
        <v>662</v>
      </c>
      <c r="V193" s="59">
        <v>744</v>
      </c>
      <c r="W193" s="59">
        <v>720</v>
      </c>
      <c r="X193" s="59">
        <v>744</v>
      </c>
      <c r="Y193" s="59">
        <v>744</v>
      </c>
      <c r="Z193" s="59">
        <v>720</v>
      </c>
    </row>
    <row r="194" spans="1:26" x14ac:dyDescent="0.25">
      <c r="A194" t="s">
        <v>19</v>
      </c>
      <c r="B194" s="59">
        <v>9</v>
      </c>
      <c r="C194" s="59">
        <v>11</v>
      </c>
      <c r="D194" s="59">
        <v>191</v>
      </c>
      <c r="E194" s="59">
        <v>165</v>
      </c>
      <c r="F194" s="59">
        <v>40</v>
      </c>
      <c r="G194" s="59">
        <v>71</v>
      </c>
      <c r="H194" s="59">
        <v>223</v>
      </c>
      <c r="I194" s="59">
        <v>471</v>
      </c>
      <c r="J194" s="59">
        <v>434</v>
      </c>
      <c r="K194" s="59">
        <v>233</v>
      </c>
      <c r="L194" s="59">
        <v>24</v>
      </c>
      <c r="M194" s="59">
        <v>80</v>
      </c>
      <c r="N194" s="59">
        <v>297</v>
      </c>
      <c r="O194" s="59">
        <v>271</v>
      </c>
      <c r="P194" s="59">
        <v>97</v>
      </c>
      <c r="Q194" s="59">
        <v>2</v>
      </c>
      <c r="R194" s="59">
        <v>0</v>
      </c>
      <c r="S194" s="59">
        <v>85</v>
      </c>
      <c r="T194" s="59">
        <v>92</v>
      </c>
      <c r="U194" s="59">
        <v>19</v>
      </c>
      <c r="V194" s="59">
        <v>206</v>
      </c>
      <c r="W194" s="59">
        <v>475</v>
      </c>
      <c r="X194" s="59">
        <v>722</v>
      </c>
      <c r="Y194" s="59">
        <v>729</v>
      </c>
      <c r="Z194" s="59">
        <v>551</v>
      </c>
    </row>
    <row r="195" spans="1:26" x14ac:dyDescent="0.25">
      <c r="A195" t="s">
        <v>20</v>
      </c>
      <c r="B195" s="59">
        <v>33</v>
      </c>
      <c r="C195" s="59">
        <v>152</v>
      </c>
      <c r="D195" s="59">
        <v>255</v>
      </c>
      <c r="E195" s="59">
        <v>253</v>
      </c>
      <c r="F195" s="59">
        <v>98</v>
      </c>
      <c r="G195" s="59">
        <v>368</v>
      </c>
      <c r="H195" s="59">
        <v>447</v>
      </c>
      <c r="I195" s="59">
        <v>513</v>
      </c>
      <c r="J195" s="59">
        <v>515</v>
      </c>
      <c r="K195" s="59">
        <v>372</v>
      </c>
      <c r="L195" s="59">
        <v>271</v>
      </c>
      <c r="M195" s="59">
        <v>367</v>
      </c>
      <c r="N195" s="59">
        <v>431</v>
      </c>
      <c r="O195" s="59">
        <v>426</v>
      </c>
      <c r="P195" s="59">
        <v>282</v>
      </c>
      <c r="Q195" s="59">
        <v>0</v>
      </c>
      <c r="R195" s="59">
        <v>57</v>
      </c>
      <c r="S195" s="59">
        <v>110</v>
      </c>
      <c r="T195" s="59">
        <v>110</v>
      </c>
      <c r="U195" s="59">
        <v>32</v>
      </c>
      <c r="V195" s="59">
        <v>411</v>
      </c>
      <c r="W195" s="59">
        <v>477</v>
      </c>
      <c r="X195" s="59">
        <v>557</v>
      </c>
      <c r="Y195" s="59">
        <v>564</v>
      </c>
      <c r="Z195" s="59">
        <v>411</v>
      </c>
    </row>
    <row r="196" spans="1:26" x14ac:dyDescent="0.25">
      <c r="A196" t="s">
        <v>21</v>
      </c>
      <c r="B196" s="59">
        <v>0</v>
      </c>
      <c r="C196" s="59">
        <v>0</v>
      </c>
      <c r="D196" s="59">
        <v>0</v>
      </c>
      <c r="E196" s="59">
        <v>0</v>
      </c>
      <c r="F196" s="59">
        <v>0</v>
      </c>
      <c r="G196" s="59">
        <v>0</v>
      </c>
      <c r="H196" s="59">
        <v>0</v>
      </c>
      <c r="I196" s="59">
        <v>0</v>
      </c>
      <c r="J196" s="59">
        <v>0</v>
      </c>
      <c r="K196" s="59">
        <v>0</v>
      </c>
      <c r="L196" s="59">
        <v>5</v>
      </c>
      <c r="M196" s="59">
        <v>0</v>
      </c>
      <c r="N196" s="59">
        <v>0</v>
      </c>
      <c r="O196" s="59">
        <v>0</v>
      </c>
      <c r="P196" s="59">
        <v>4</v>
      </c>
      <c r="Q196" s="59">
        <v>0</v>
      </c>
      <c r="R196" s="59">
        <v>0</v>
      </c>
      <c r="S196" s="59">
        <v>0</v>
      </c>
      <c r="T196" s="59">
        <v>0</v>
      </c>
      <c r="U196" s="59">
        <v>0</v>
      </c>
      <c r="V196" s="59">
        <v>0</v>
      </c>
      <c r="W196" s="59">
        <v>0</v>
      </c>
      <c r="X196" s="59">
        <v>1</v>
      </c>
      <c r="Y196" s="59">
        <v>0</v>
      </c>
      <c r="Z196" s="59">
        <v>0</v>
      </c>
    </row>
    <row r="197" spans="1:26" x14ac:dyDescent="0.25">
      <c r="A197" t="s">
        <v>22</v>
      </c>
      <c r="B197" s="59">
        <v>0</v>
      </c>
      <c r="C197" s="59">
        <v>0</v>
      </c>
      <c r="D197" s="59">
        <v>0</v>
      </c>
      <c r="E197" s="59">
        <v>0</v>
      </c>
      <c r="F197" s="59">
        <v>0</v>
      </c>
      <c r="G197" s="59">
        <v>0</v>
      </c>
      <c r="H197" s="59">
        <v>0</v>
      </c>
      <c r="I197" s="59">
        <v>28</v>
      </c>
      <c r="J197" s="59">
        <v>0</v>
      </c>
      <c r="K197" s="59">
        <v>0</v>
      </c>
      <c r="L197" s="59">
        <v>180</v>
      </c>
      <c r="M197" s="59">
        <v>13</v>
      </c>
      <c r="N197" s="59">
        <v>0</v>
      </c>
      <c r="O197" s="59">
        <v>0</v>
      </c>
      <c r="P197" s="59">
        <v>26</v>
      </c>
      <c r="Q197" s="59">
        <v>0</v>
      </c>
      <c r="R197" s="59">
        <v>0</v>
      </c>
      <c r="S197" s="59">
        <v>0</v>
      </c>
      <c r="T197" s="59">
        <v>0</v>
      </c>
      <c r="U197" s="59">
        <v>0</v>
      </c>
      <c r="V197" s="59">
        <v>0</v>
      </c>
      <c r="W197" s="59">
        <v>0</v>
      </c>
      <c r="X197" s="59">
        <v>146</v>
      </c>
      <c r="Y197" s="59">
        <v>51</v>
      </c>
      <c r="Z197" s="59">
        <v>0</v>
      </c>
    </row>
    <row r="199" spans="1:26" x14ac:dyDescent="0.25">
      <c r="A199" s="39">
        <v>1989</v>
      </c>
      <c r="B199" s="107"/>
      <c r="C199" s="107"/>
      <c r="D199" s="107"/>
      <c r="E199" s="107"/>
      <c r="F199" s="107"/>
    </row>
    <row r="200" spans="1:26" x14ac:dyDescent="0.25">
      <c r="B200" s="108" t="s">
        <v>24</v>
      </c>
      <c r="C200" s="108"/>
      <c r="D200" s="108"/>
      <c r="E200" s="108"/>
      <c r="F200" s="108"/>
      <c r="G200" s="101" t="s">
        <v>25</v>
      </c>
      <c r="H200" s="101"/>
      <c r="I200" s="101"/>
      <c r="J200" s="101"/>
      <c r="K200" s="101"/>
      <c r="L200" s="102" t="s">
        <v>23</v>
      </c>
      <c r="M200" s="102"/>
      <c r="N200" s="102"/>
      <c r="O200" s="102"/>
      <c r="P200" s="102"/>
      <c r="Q200" s="103" t="s">
        <v>26</v>
      </c>
      <c r="R200" s="103"/>
      <c r="S200" s="103"/>
      <c r="T200" s="103"/>
      <c r="U200" s="103"/>
      <c r="V200" s="89" t="s">
        <v>27</v>
      </c>
      <c r="W200" s="89"/>
      <c r="X200" s="89"/>
      <c r="Y200" s="89"/>
      <c r="Z200" s="89"/>
    </row>
    <row r="201" spans="1:26" x14ac:dyDescent="0.25">
      <c r="B201" s="16" t="s">
        <v>0</v>
      </c>
      <c r="C201" s="16" t="s">
        <v>1</v>
      </c>
      <c r="D201" s="16" t="s">
        <v>2</v>
      </c>
      <c r="E201" s="16" t="s">
        <v>3</v>
      </c>
      <c r="F201" s="16" t="s">
        <v>4</v>
      </c>
      <c r="G201" s="16" t="s">
        <v>0</v>
      </c>
      <c r="H201" s="16" t="s">
        <v>1</v>
      </c>
      <c r="I201" s="16" t="s">
        <v>2</v>
      </c>
      <c r="J201" s="16" t="s">
        <v>3</v>
      </c>
      <c r="K201" s="16" t="s">
        <v>4</v>
      </c>
      <c r="L201" s="16" t="s">
        <v>0</v>
      </c>
      <c r="M201" s="16" t="s">
        <v>1</v>
      </c>
      <c r="N201" s="16" t="s">
        <v>2</v>
      </c>
      <c r="O201" s="16" t="s">
        <v>3</v>
      </c>
      <c r="P201" s="16" t="s">
        <v>4</v>
      </c>
      <c r="Q201" s="16" t="s">
        <v>0</v>
      </c>
      <c r="R201" s="16" t="s">
        <v>1</v>
      </c>
      <c r="S201" s="16" t="s">
        <v>2</v>
      </c>
      <c r="T201" s="16" t="s">
        <v>3</v>
      </c>
      <c r="U201" s="16" t="s">
        <v>4</v>
      </c>
      <c r="V201" s="16" t="s">
        <v>0</v>
      </c>
      <c r="W201" s="16" t="s">
        <v>1</v>
      </c>
      <c r="X201" s="16" t="s">
        <v>2</v>
      </c>
      <c r="Y201" s="16" t="s">
        <v>3</v>
      </c>
      <c r="Z201" s="16" t="s">
        <v>4</v>
      </c>
    </row>
    <row r="202" spans="1:26" x14ac:dyDescent="0.25">
      <c r="A202" t="s">
        <v>5</v>
      </c>
      <c r="B202" s="58">
        <v>200</v>
      </c>
      <c r="C202" s="58">
        <v>536</v>
      </c>
      <c r="D202" s="58">
        <v>717</v>
      </c>
      <c r="E202" s="58">
        <v>727</v>
      </c>
      <c r="F202" s="58">
        <v>578</v>
      </c>
      <c r="G202" s="58">
        <v>432</v>
      </c>
      <c r="H202" s="58">
        <v>679</v>
      </c>
      <c r="I202" s="58">
        <v>736</v>
      </c>
      <c r="J202" s="58">
        <v>744</v>
      </c>
      <c r="K202" s="58">
        <v>693</v>
      </c>
      <c r="L202" s="58">
        <v>311</v>
      </c>
      <c r="M202" s="58">
        <v>611</v>
      </c>
      <c r="N202" s="58">
        <v>731</v>
      </c>
      <c r="O202" s="58">
        <v>743</v>
      </c>
      <c r="P202" s="58">
        <v>633</v>
      </c>
      <c r="Q202" s="58">
        <v>149</v>
      </c>
      <c r="R202" s="58">
        <v>543</v>
      </c>
      <c r="S202" s="58">
        <v>707</v>
      </c>
      <c r="T202" s="58">
        <v>714</v>
      </c>
      <c r="U202" s="58">
        <v>570</v>
      </c>
      <c r="V202" s="58">
        <v>707</v>
      </c>
      <c r="W202" s="58">
        <v>720</v>
      </c>
      <c r="X202" s="58">
        <v>744</v>
      </c>
      <c r="Y202" s="58">
        <v>744</v>
      </c>
      <c r="Z202" s="58">
        <v>720</v>
      </c>
    </row>
    <row r="203" spans="1:26" x14ac:dyDescent="0.25">
      <c r="A203" t="s">
        <v>6</v>
      </c>
      <c r="B203" s="59">
        <v>0</v>
      </c>
      <c r="C203" s="59">
        <v>0</v>
      </c>
      <c r="D203" s="59">
        <v>0</v>
      </c>
      <c r="E203" s="59">
        <v>0</v>
      </c>
      <c r="F203" s="59">
        <v>0</v>
      </c>
      <c r="G203" s="59">
        <v>76</v>
      </c>
      <c r="H203" s="59">
        <v>46</v>
      </c>
      <c r="I203" s="59">
        <v>136</v>
      </c>
      <c r="J203" s="59">
        <v>142</v>
      </c>
      <c r="K203" s="59">
        <v>67</v>
      </c>
      <c r="L203" s="59">
        <v>32</v>
      </c>
      <c r="M203" s="59">
        <v>7</v>
      </c>
      <c r="N203" s="59">
        <v>19</v>
      </c>
      <c r="O203" s="59">
        <v>6</v>
      </c>
      <c r="P203" s="59">
        <v>3</v>
      </c>
      <c r="Q203" s="59">
        <v>0</v>
      </c>
      <c r="R203" s="59">
        <v>0</v>
      </c>
      <c r="S203" s="59">
        <v>0</v>
      </c>
      <c r="T203" s="59">
        <v>0</v>
      </c>
      <c r="U203" s="59">
        <v>0</v>
      </c>
      <c r="V203" s="59">
        <v>117</v>
      </c>
      <c r="W203" s="59">
        <v>177</v>
      </c>
      <c r="X203" s="59">
        <v>367</v>
      </c>
      <c r="Y203" s="59">
        <v>403</v>
      </c>
      <c r="Z203" s="59">
        <v>245</v>
      </c>
    </row>
    <row r="204" spans="1:26" x14ac:dyDescent="0.25">
      <c r="A204" t="s">
        <v>7</v>
      </c>
      <c r="B204" s="59">
        <v>0</v>
      </c>
      <c r="C204" s="59">
        <v>0</v>
      </c>
      <c r="D204" s="59">
        <v>0</v>
      </c>
      <c r="E204" s="59">
        <v>0</v>
      </c>
      <c r="F204" s="59">
        <v>0</v>
      </c>
      <c r="G204" s="59">
        <v>0</v>
      </c>
      <c r="H204" s="59">
        <v>8</v>
      </c>
      <c r="I204" s="59">
        <v>49</v>
      </c>
      <c r="J204" s="59">
        <v>107</v>
      </c>
      <c r="K204" s="59">
        <v>11</v>
      </c>
      <c r="L204" s="59">
        <v>248</v>
      </c>
      <c r="M204" s="59">
        <v>47</v>
      </c>
      <c r="N204" s="59">
        <v>4</v>
      </c>
      <c r="O204" s="59">
        <v>1</v>
      </c>
      <c r="P204" s="59">
        <v>98</v>
      </c>
      <c r="Q204" s="59">
        <v>0</v>
      </c>
      <c r="R204" s="59">
        <v>0</v>
      </c>
      <c r="S204" s="59">
        <v>0</v>
      </c>
      <c r="T204" s="59">
        <v>0</v>
      </c>
      <c r="U204" s="59">
        <v>0</v>
      </c>
      <c r="V204" s="59">
        <v>0</v>
      </c>
      <c r="W204" s="59">
        <v>39</v>
      </c>
      <c r="X204" s="59">
        <v>126</v>
      </c>
      <c r="Y204" s="59">
        <v>214</v>
      </c>
      <c r="Z204" s="59">
        <v>19</v>
      </c>
    </row>
    <row r="205" spans="1:26" x14ac:dyDescent="0.25">
      <c r="A205" t="s">
        <v>8</v>
      </c>
      <c r="B205" s="59">
        <v>0</v>
      </c>
      <c r="C205" s="59">
        <v>0</v>
      </c>
      <c r="D205" s="59">
        <v>6</v>
      </c>
      <c r="E205" s="59">
        <v>2</v>
      </c>
      <c r="F205" s="59">
        <v>0</v>
      </c>
      <c r="G205" s="59">
        <v>7</v>
      </c>
      <c r="H205" s="59">
        <v>62</v>
      </c>
      <c r="I205" s="59">
        <v>163</v>
      </c>
      <c r="J205" s="59">
        <v>215</v>
      </c>
      <c r="K205" s="59">
        <v>60</v>
      </c>
      <c r="L205" s="59">
        <v>15</v>
      </c>
      <c r="M205" s="59">
        <v>0</v>
      </c>
      <c r="N205" s="59">
        <v>38</v>
      </c>
      <c r="O205" s="59">
        <v>69</v>
      </c>
      <c r="P205" s="59">
        <v>4</v>
      </c>
      <c r="Q205" s="59">
        <v>0</v>
      </c>
      <c r="R205" s="59">
        <v>0</v>
      </c>
      <c r="S205" s="59">
        <v>0</v>
      </c>
      <c r="T205" s="59">
        <v>0</v>
      </c>
      <c r="U205" s="59">
        <v>0</v>
      </c>
      <c r="V205" s="59">
        <v>42</v>
      </c>
      <c r="W205" s="59">
        <v>226</v>
      </c>
      <c r="X205" s="59">
        <v>469</v>
      </c>
      <c r="Y205" s="59">
        <v>487</v>
      </c>
      <c r="Z205" s="59">
        <v>318</v>
      </c>
    </row>
    <row r="206" spans="1:26" x14ac:dyDescent="0.25">
      <c r="A206" t="s">
        <v>9</v>
      </c>
      <c r="B206" s="59">
        <v>101</v>
      </c>
      <c r="C206" s="59">
        <v>231</v>
      </c>
      <c r="D206" s="59">
        <v>402</v>
      </c>
      <c r="E206" s="59">
        <v>378</v>
      </c>
      <c r="F206" s="59">
        <v>169</v>
      </c>
      <c r="G206" s="59">
        <v>383</v>
      </c>
      <c r="H206" s="59">
        <v>489</v>
      </c>
      <c r="I206" s="59">
        <v>675</v>
      </c>
      <c r="J206" s="59">
        <v>632</v>
      </c>
      <c r="K206" s="59">
        <v>413</v>
      </c>
      <c r="L206" s="59">
        <v>271</v>
      </c>
      <c r="M206" s="59">
        <v>371</v>
      </c>
      <c r="N206" s="59">
        <v>537</v>
      </c>
      <c r="O206" s="59">
        <v>513</v>
      </c>
      <c r="P206" s="59">
        <v>292</v>
      </c>
      <c r="Q206" s="59">
        <v>51</v>
      </c>
      <c r="R206" s="59">
        <v>149</v>
      </c>
      <c r="S206" s="59">
        <v>323</v>
      </c>
      <c r="T206" s="59">
        <v>307</v>
      </c>
      <c r="U206" s="59">
        <v>96</v>
      </c>
      <c r="V206" s="59">
        <v>497</v>
      </c>
      <c r="W206" s="59">
        <v>635</v>
      </c>
      <c r="X206" s="59">
        <v>739</v>
      </c>
      <c r="Y206" s="59">
        <v>742</v>
      </c>
      <c r="Z206" s="59">
        <v>553</v>
      </c>
    </row>
    <row r="207" spans="1:26" x14ac:dyDescent="0.25">
      <c r="A207" t="s">
        <v>10</v>
      </c>
      <c r="B207" s="59">
        <v>0</v>
      </c>
      <c r="C207" s="59">
        <v>0</v>
      </c>
      <c r="D207" s="59">
        <v>0</v>
      </c>
      <c r="E207" s="59">
        <v>0</v>
      </c>
      <c r="F207" s="59">
        <v>0</v>
      </c>
      <c r="G207" s="59">
        <v>8</v>
      </c>
      <c r="H207" s="59">
        <v>4</v>
      </c>
      <c r="I207" s="59">
        <v>36</v>
      </c>
      <c r="J207" s="59">
        <v>38</v>
      </c>
      <c r="K207" s="59">
        <v>7</v>
      </c>
      <c r="L207" s="59">
        <v>0</v>
      </c>
      <c r="M207" s="59">
        <v>0</v>
      </c>
      <c r="N207" s="59">
        <v>4</v>
      </c>
      <c r="O207" s="59">
        <v>4</v>
      </c>
      <c r="P207" s="59">
        <v>0</v>
      </c>
      <c r="Q207" s="59">
        <v>0</v>
      </c>
      <c r="R207" s="59">
        <v>0</v>
      </c>
      <c r="S207" s="59">
        <v>0</v>
      </c>
      <c r="T207" s="59">
        <v>0</v>
      </c>
      <c r="U207" s="59">
        <v>0</v>
      </c>
      <c r="V207" s="59">
        <v>145</v>
      </c>
      <c r="W207" s="59">
        <v>392</v>
      </c>
      <c r="X207" s="59">
        <v>732</v>
      </c>
      <c r="Y207" s="59">
        <v>737</v>
      </c>
      <c r="Z207" s="59">
        <v>626</v>
      </c>
    </row>
    <row r="208" spans="1:26" x14ac:dyDescent="0.25">
      <c r="A208" t="s">
        <v>11</v>
      </c>
      <c r="B208" s="59">
        <v>25</v>
      </c>
      <c r="C208" s="59">
        <v>43</v>
      </c>
      <c r="D208" s="59">
        <v>71</v>
      </c>
      <c r="E208" s="59">
        <v>83</v>
      </c>
      <c r="F208" s="59">
        <v>29</v>
      </c>
      <c r="G208" s="59">
        <v>140</v>
      </c>
      <c r="H208" s="59">
        <v>218</v>
      </c>
      <c r="I208" s="59">
        <v>310</v>
      </c>
      <c r="J208" s="59">
        <v>334</v>
      </c>
      <c r="K208" s="59">
        <v>210</v>
      </c>
      <c r="L208" s="59">
        <v>87</v>
      </c>
      <c r="M208" s="59">
        <v>117</v>
      </c>
      <c r="N208" s="59">
        <v>225</v>
      </c>
      <c r="O208" s="59">
        <v>242</v>
      </c>
      <c r="P208" s="59">
        <v>101</v>
      </c>
      <c r="Q208" s="59">
        <v>2</v>
      </c>
      <c r="R208" s="59">
        <v>17</v>
      </c>
      <c r="S208" s="59">
        <v>14</v>
      </c>
      <c r="T208" s="59">
        <v>33</v>
      </c>
      <c r="U208" s="59">
        <v>9</v>
      </c>
      <c r="V208" s="59">
        <v>267</v>
      </c>
      <c r="W208" s="59">
        <v>434</v>
      </c>
      <c r="X208" s="59">
        <v>709</v>
      </c>
      <c r="Y208" s="59">
        <v>738</v>
      </c>
      <c r="Z208" s="59">
        <v>570</v>
      </c>
    </row>
    <row r="209" spans="1:26" x14ac:dyDescent="0.25">
      <c r="A209" t="s">
        <v>12</v>
      </c>
      <c r="B209" s="59">
        <v>0</v>
      </c>
      <c r="C209" s="59">
        <v>0</v>
      </c>
      <c r="D209" s="59">
        <v>0</v>
      </c>
      <c r="E209" s="59">
        <v>0</v>
      </c>
      <c r="F209" s="59">
        <v>0</v>
      </c>
      <c r="G209" s="59">
        <v>23</v>
      </c>
      <c r="H209" s="59">
        <v>56</v>
      </c>
      <c r="I209" s="59">
        <v>188</v>
      </c>
      <c r="J209" s="59">
        <v>172</v>
      </c>
      <c r="K209" s="59">
        <v>55</v>
      </c>
      <c r="L209" s="59">
        <v>73</v>
      </c>
      <c r="M209" s="59">
        <v>13</v>
      </c>
      <c r="N209" s="59">
        <v>36</v>
      </c>
      <c r="O209" s="59">
        <v>9</v>
      </c>
      <c r="P209" s="59">
        <v>11</v>
      </c>
      <c r="Q209" s="59">
        <v>0</v>
      </c>
      <c r="R209" s="59">
        <v>0</v>
      </c>
      <c r="S209" s="59">
        <v>0</v>
      </c>
      <c r="T209" s="59">
        <v>0</v>
      </c>
      <c r="U209" s="59">
        <v>0</v>
      </c>
      <c r="V209" s="59">
        <v>56</v>
      </c>
      <c r="W209" s="59">
        <v>105</v>
      </c>
      <c r="X209" s="59">
        <v>326</v>
      </c>
      <c r="Y209" s="59">
        <v>315</v>
      </c>
      <c r="Z209" s="59">
        <v>157</v>
      </c>
    </row>
    <row r="210" spans="1:26" x14ac:dyDescent="0.25">
      <c r="A210" t="s">
        <v>13</v>
      </c>
      <c r="B210" s="59">
        <v>142</v>
      </c>
      <c r="C210" s="59">
        <v>328</v>
      </c>
      <c r="D210" s="59">
        <v>691</v>
      </c>
      <c r="E210" s="59">
        <v>718</v>
      </c>
      <c r="F210" s="59">
        <v>499</v>
      </c>
      <c r="G210" s="59">
        <v>430</v>
      </c>
      <c r="H210" s="59">
        <v>565</v>
      </c>
      <c r="I210" s="59">
        <v>732</v>
      </c>
      <c r="J210" s="59">
        <v>743</v>
      </c>
      <c r="K210" s="59">
        <v>634</v>
      </c>
      <c r="L210" s="59">
        <v>296</v>
      </c>
      <c r="M210" s="59">
        <v>450</v>
      </c>
      <c r="N210" s="59">
        <v>715</v>
      </c>
      <c r="O210" s="59">
        <v>734</v>
      </c>
      <c r="P210" s="59">
        <v>572</v>
      </c>
      <c r="Q210" s="59">
        <v>69</v>
      </c>
      <c r="R210" s="59">
        <v>246</v>
      </c>
      <c r="S210" s="59">
        <v>688</v>
      </c>
      <c r="T210" s="59">
        <v>704</v>
      </c>
      <c r="U210" s="59">
        <v>472</v>
      </c>
      <c r="V210" s="59">
        <v>732</v>
      </c>
      <c r="W210" s="59">
        <v>720</v>
      </c>
      <c r="X210" s="59">
        <v>744</v>
      </c>
      <c r="Y210" s="59">
        <v>744</v>
      </c>
      <c r="Z210" s="59">
        <v>720</v>
      </c>
    </row>
    <row r="211" spans="1:26" x14ac:dyDescent="0.25">
      <c r="A211" t="s">
        <v>14</v>
      </c>
      <c r="B211" s="59">
        <v>0</v>
      </c>
      <c r="C211" s="59">
        <v>0</v>
      </c>
      <c r="D211" s="59">
        <v>0</v>
      </c>
      <c r="E211" s="59">
        <v>0</v>
      </c>
      <c r="F211" s="59">
        <v>0</v>
      </c>
      <c r="G211" s="59">
        <v>0</v>
      </c>
      <c r="H211" s="59">
        <v>2</v>
      </c>
      <c r="I211" s="59">
        <v>4</v>
      </c>
      <c r="J211" s="59">
        <v>7</v>
      </c>
      <c r="K211" s="59">
        <v>3</v>
      </c>
      <c r="L211" s="59">
        <v>15</v>
      </c>
      <c r="M211" s="59">
        <v>0</v>
      </c>
      <c r="N211" s="59">
        <v>0</v>
      </c>
      <c r="O211" s="59">
        <v>0</v>
      </c>
      <c r="P211" s="59">
        <v>0</v>
      </c>
      <c r="Q211" s="59">
        <v>0</v>
      </c>
      <c r="R211" s="59">
        <v>0</v>
      </c>
      <c r="S211" s="59">
        <v>0</v>
      </c>
      <c r="T211" s="59">
        <v>0</v>
      </c>
      <c r="U211" s="59">
        <v>0</v>
      </c>
      <c r="V211" s="59">
        <v>3</v>
      </c>
      <c r="W211" s="59">
        <v>164</v>
      </c>
      <c r="X211" s="59">
        <v>529</v>
      </c>
      <c r="Y211" s="59">
        <v>600</v>
      </c>
      <c r="Z211" s="59">
        <v>109</v>
      </c>
    </row>
    <row r="212" spans="1:26" x14ac:dyDescent="0.25">
      <c r="A212" t="s">
        <v>15</v>
      </c>
      <c r="B212" s="59">
        <v>0</v>
      </c>
      <c r="C212" s="59">
        <v>0</v>
      </c>
      <c r="D212" s="59">
        <v>10</v>
      </c>
      <c r="E212" s="59">
        <v>13</v>
      </c>
      <c r="F212" s="59">
        <v>0</v>
      </c>
      <c r="G212" s="59">
        <v>93</v>
      </c>
      <c r="H212" s="59">
        <v>90</v>
      </c>
      <c r="I212" s="59">
        <v>210</v>
      </c>
      <c r="J212" s="59">
        <v>215</v>
      </c>
      <c r="K212" s="59">
        <v>134</v>
      </c>
      <c r="L212" s="59">
        <v>25</v>
      </c>
      <c r="M212" s="59">
        <v>17</v>
      </c>
      <c r="N212" s="59">
        <v>77</v>
      </c>
      <c r="O212" s="59">
        <v>91</v>
      </c>
      <c r="P212" s="59">
        <v>17</v>
      </c>
      <c r="Q212" s="59">
        <v>0</v>
      </c>
      <c r="R212" s="59">
        <v>0</v>
      </c>
      <c r="S212" s="59">
        <v>0</v>
      </c>
      <c r="T212" s="59">
        <v>0</v>
      </c>
      <c r="U212" s="59">
        <v>0</v>
      </c>
      <c r="V212" s="59">
        <v>181</v>
      </c>
      <c r="W212" s="59">
        <v>289</v>
      </c>
      <c r="X212" s="59">
        <v>556</v>
      </c>
      <c r="Y212" s="59">
        <v>602</v>
      </c>
      <c r="Z212" s="59">
        <v>452</v>
      </c>
    </row>
    <row r="213" spans="1:26" x14ac:dyDescent="0.25">
      <c r="A213" t="s">
        <v>16</v>
      </c>
      <c r="B213" s="59">
        <v>123</v>
      </c>
      <c r="C213" s="59">
        <v>229</v>
      </c>
      <c r="D213" s="59">
        <v>379</v>
      </c>
      <c r="E213" s="59">
        <v>344</v>
      </c>
      <c r="F213" s="59">
        <v>166</v>
      </c>
      <c r="G213" s="59">
        <v>370</v>
      </c>
      <c r="H213" s="59">
        <v>485</v>
      </c>
      <c r="I213" s="59">
        <v>644</v>
      </c>
      <c r="J213" s="59">
        <v>581</v>
      </c>
      <c r="K213" s="59">
        <v>386</v>
      </c>
      <c r="L213" s="59">
        <v>285</v>
      </c>
      <c r="M213" s="59">
        <v>392</v>
      </c>
      <c r="N213" s="59">
        <v>525</v>
      </c>
      <c r="O213" s="59">
        <v>499</v>
      </c>
      <c r="P213" s="59">
        <v>304</v>
      </c>
      <c r="Q213" s="59">
        <v>59</v>
      </c>
      <c r="R213" s="59">
        <v>142</v>
      </c>
      <c r="S213" s="59">
        <v>296</v>
      </c>
      <c r="T213" s="59">
        <v>264</v>
      </c>
      <c r="U213" s="59">
        <v>108</v>
      </c>
      <c r="V213" s="59">
        <v>537</v>
      </c>
      <c r="W213" s="59">
        <v>564</v>
      </c>
      <c r="X213" s="59">
        <v>707</v>
      </c>
      <c r="Y213" s="59">
        <v>696</v>
      </c>
      <c r="Z213" s="59">
        <v>505</v>
      </c>
    </row>
    <row r="214" spans="1:26" x14ac:dyDescent="0.25">
      <c r="A214" t="s">
        <v>17</v>
      </c>
      <c r="B214" s="59">
        <v>119</v>
      </c>
      <c r="C214" s="59">
        <v>451</v>
      </c>
      <c r="D214" s="59">
        <v>744</v>
      </c>
      <c r="E214" s="59">
        <v>744</v>
      </c>
      <c r="F214" s="59">
        <v>611</v>
      </c>
      <c r="G214" s="59">
        <v>347</v>
      </c>
      <c r="H214" s="59">
        <v>682</v>
      </c>
      <c r="I214" s="59">
        <v>744</v>
      </c>
      <c r="J214" s="59">
        <v>744</v>
      </c>
      <c r="K214" s="59">
        <v>709</v>
      </c>
      <c r="L214" s="59">
        <v>258</v>
      </c>
      <c r="M214" s="59">
        <v>625</v>
      </c>
      <c r="N214" s="59">
        <v>744</v>
      </c>
      <c r="O214" s="59">
        <v>744</v>
      </c>
      <c r="P214" s="59">
        <v>660</v>
      </c>
      <c r="Q214" s="59">
        <v>94</v>
      </c>
      <c r="R214" s="59">
        <v>396</v>
      </c>
      <c r="S214" s="59">
        <v>738</v>
      </c>
      <c r="T214" s="59">
        <v>744</v>
      </c>
      <c r="U214" s="59">
        <v>577</v>
      </c>
      <c r="V214" s="59">
        <v>744</v>
      </c>
      <c r="W214" s="59">
        <v>720</v>
      </c>
      <c r="X214" s="59">
        <v>744</v>
      </c>
      <c r="Y214" s="59">
        <v>744</v>
      </c>
      <c r="Z214" s="59">
        <v>720</v>
      </c>
    </row>
    <row r="215" spans="1:26" x14ac:dyDescent="0.25">
      <c r="A215" t="s">
        <v>18</v>
      </c>
      <c r="B215" s="59">
        <v>443</v>
      </c>
      <c r="C215" s="59">
        <v>720</v>
      </c>
      <c r="D215" s="59">
        <v>744</v>
      </c>
      <c r="E215" s="59">
        <v>698</v>
      </c>
      <c r="F215" s="59">
        <v>537</v>
      </c>
      <c r="G215" s="59">
        <v>624</v>
      </c>
      <c r="H215" s="59">
        <v>720</v>
      </c>
      <c r="I215" s="59">
        <v>744</v>
      </c>
      <c r="J215" s="59">
        <v>719</v>
      </c>
      <c r="K215" s="59">
        <v>715</v>
      </c>
      <c r="L215" s="59">
        <v>571</v>
      </c>
      <c r="M215" s="59">
        <v>720</v>
      </c>
      <c r="N215" s="59">
        <v>744</v>
      </c>
      <c r="O215" s="59">
        <v>731</v>
      </c>
      <c r="P215" s="59">
        <v>704</v>
      </c>
      <c r="Q215" s="59">
        <v>408</v>
      </c>
      <c r="R215" s="59">
        <v>719</v>
      </c>
      <c r="S215" s="59">
        <v>743</v>
      </c>
      <c r="T215" s="59">
        <v>719</v>
      </c>
      <c r="U215" s="59">
        <v>565</v>
      </c>
      <c r="V215" s="59">
        <v>744</v>
      </c>
      <c r="W215" s="59">
        <v>720</v>
      </c>
      <c r="X215" s="59">
        <v>744</v>
      </c>
      <c r="Y215" s="59">
        <v>744</v>
      </c>
      <c r="Z215" s="59">
        <v>720</v>
      </c>
    </row>
    <row r="216" spans="1:26" x14ac:dyDescent="0.25">
      <c r="A216" t="s">
        <v>19</v>
      </c>
      <c r="B216" s="59">
        <v>3</v>
      </c>
      <c r="C216" s="59">
        <v>0</v>
      </c>
      <c r="D216" s="59">
        <v>93</v>
      </c>
      <c r="E216" s="59">
        <v>140</v>
      </c>
      <c r="F216" s="59">
        <v>17</v>
      </c>
      <c r="G216" s="59">
        <v>88</v>
      </c>
      <c r="H216" s="59">
        <v>158</v>
      </c>
      <c r="I216" s="59">
        <v>396</v>
      </c>
      <c r="J216" s="59">
        <v>390</v>
      </c>
      <c r="K216" s="59">
        <v>225</v>
      </c>
      <c r="L216" s="59">
        <v>35</v>
      </c>
      <c r="M216" s="59">
        <v>35</v>
      </c>
      <c r="N216" s="59">
        <v>223</v>
      </c>
      <c r="O216" s="59">
        <v>228</v>
      </c>
      <c r="P216" s="59">
        <v>64</v>
      </c>
      <c r="Q216" s="59">
        <v>0</v>
      </c>
      <c r="R216" s="59">
        <v>0</v>
      </c>
      <c r="S216" s="59">
        <v>38</v>
      </c>
      <c r="T216" s="59">
        <v>70</v>
      </c>
      <c r="U216" s="59">
        <v>0</v>
      </c>
      <c r="V216" s="59">
        <v>207</v>
      </c>
      <c r="W216" s="59">
        <v>407</v>
      </c>
      <c r="X216" s="59">
        <v>684</v>
      </c>
      <c r="Y216" s="59">
        <v>742</v>
      </c>
      <c r="Z216" s="59">
        <v>593</v>
      </c>
    </row>
    <row r="217" spans="1:26" x14ac:dyDescent="0.25">
      <c r="A217" t="s">
        <v>20</v>
      </c>
      <c r="B217" s="59">
        <v>56</v>
      </c>
      <c r="C217" s="59">
        <v>110</v>
      </c>
      <c r="D217" s="59">
        <v>252</v>
      </c>
      <c r="E217" s="59">
        <v>219</v>
      </c>
      <c r="F217" s="59">
        <v>68</v>
      </c>
      <c r="G217" s="59">
        <v>370</v>
      </c>
      <c r="H217" s="59">
        <v>411</v>
      </c>
      <c r="I217" s="59">
        <v>524</v>
      </c>
      <c r="J217" s="59">
        <v>479</v>
      </c>
      <c r="K217" s="59">
        <v>339</v>
      </c>
      <c r="L217" s="59">
        <v>263</v>
      </c>
      <c r="M217" s="59">
        <v>327</v>
      </c>
      <c r="N217" s="59">
        <v>446</v>
      </c>
      <c r="O217" s="59">
        <v>404</v>
      </c>
      <c r="P217" s="59">
        <v>240</v>
      </c>
      <c r="Q217" s="59">
        <v>0</v>
      </c>
      <c r="R217" s="59">
        <v>20</v>
      </c>
      <c r="S217" s="59">
        <v>102</v>
      </c>
      <c r="T217" s="59">
        <v>53</v>
      </c>
      <c r="U217" s="59">
        <v>8</v>
      </c>
      <c r="V217" s="59">
        <v>414</v>
      </c>
      <c r="W217" s="59">
        <v>436</v>
      </c>
      <c r="X217" s="59">
        <v>542</v>
      </c>
      <c r="Y217" s="59">
        <v>499</v>
      </c>
      <c r="Z217" s="59">
        <v>376</v>
      </c>
    </row>
    <row r="218" spans="1:26" x14ac:dyDescent="0.25">
      <c r="A218" t="s">
        <v>21</v>
      </c>
      <c r="B218" s="59">
        <v>0</v>
      </c>
      <c r="C218" s="59">
        <v>0</v>
      </c>
      <c r="D218" s="59">
        <v>0</v>
      </c>
      <c r="E218" s="59">
        <v>0</v>
      </c>
      <c r="F218" s="59">
        <v>0</v>
      </c>
      <c r="G218" s="59">
        <v>0</v>
      </c>
      <c r="H218" s="59">
        <v>0</v>
      </c>
      <c r="I218" s="59">
        <v>0</v>
      </c>
      <c r="J218" s="59">
        <v>0</v>
      </c>
      <c r="K218" s="59">
        <v>0</v>
      </c>
      <c r="L218" s="59">
        <v>22</v>
      </c>
      <c r="M218" s="59">
        <v>3</v>
      </c>
      <c r="N218" s="59">
        <v>0</v>
      </c>
      <c r="O218" s="59">
        <v>0</v>
      </c>
      <c r="P218" s="59">
        <v>4</v>
      </c>
      <c r="Q218" s="59">
        <v>0</v>
      </c>
      <c r="R218" s="59">
        <v>0</v>
      </c>
      <c r="S218" s="59">
        <v>0</v>
      </c>
      <c r="T218" s="59">
        <v>0</v>
      </c>
      <c r="U218" s="59">
        <v>0</v>
      </c>
      <c r="V218" s="59">
        <v>0</v>
      </c>
      <c r="W218" s="59">
        <v>0</v>
      </c>
      <c r="X218" s="59">
        <v>0</v>
      </c>
      <c r="Y218" s="59">
        <v>0</v>
      </c>
      <c r="Z218" s="59">
        <v>0</v>
      </c>
    </row>
    <row r="219" spans="1:26" x14ac:dyDescent="0.25">
      <c r="A219" t="s">
        <v>22</v>
      </c>
      <c r="B219" s="59">
        <v>0</v>
      </c>
      <c r="C219" s="59">
        <v>0</v>
      </c>
      <c r="D219" s="59">
        <v>0</v>
      </c>
      <c r="E219" s="59">
        <v>0</v>
      </c>
      <c r="F219" s="59">
        <v>0</v>
      </c>
      <c r="G219" s="59">
        <v>0</v>
      </c>
      <c r="H219" s="59">
        <v>23</v>
      </c>
      <c r="I219" s="59">
        <v>99</v>
      </c>
      <c r="J219" s="59">
        <v>14</v>
      </c>
      <c r="K219" s="59">
        <v>0</v>
      </c>
      <c r="L219" s="59">
        <v>179</v>
      </c>
      <c r="M219" s="59">
        <v>1</v>
      </c>
      <c r="N219" s="59">
        <v>10</v>
      </c>
      <c r="O219" s="59">
        <v>0</v>
      </c>
      <c r="P219" s="59">
        <v>55</v>
      </c>
      <c r="Q219" s="59">
        <v>0</v>
      </c>
      <c r="R219" s="59">
        <v>0</v>
      </c>
      <c r="S219" s="59">
        <v>0</v>
      </c>
      <c r="T219" s="59">
        <v>0</v>
      </c>
      <c r="U219" s="59">
        <v>0</v>
      </c>
      <c r="V219" s="59">
        <v>0</v>
      </c>
      <c r="W219" s="59">
        <v>39</v>
      </c>
      <c r="X219" s="59">
        <v>213</v>
      </c>
      <c r="Y219" s="59">
        <v>79</v>
      </c>
      <c r="Z219" s="59">
        <v>0</v>
      </c>
    </row>
    <row r="221" spans="1:26" x14ac:dyDescent="0.25">
      <c r="A221" s="39">
        <v>1990</v>
      </c>
      <c r="B221" s="107"/>
      <c r="C221" s="107"/>
      <c r="D221" s="107"/>
      <c r="E221" s="107"/>
      <c r="F221" s="107"/>
    </row>
    <row r="222" spans="1:26" x14ac:dyDescent="0.25">
      <c r="B222" s="108" t="s">
        <v>24</v>
      </c>
      <c r="C222" s="108"/>
      <c r="D222" s="108"/>
      <c r="E222" s="108"/>
      <c r="F222" s="108"/>
      <c r="G222" s="101" t="s">
        <v>25</v>
      </c>
      <c r="H222" s="101"/>
      <c r="I222" s="101"/>
      <c r="J222" s="101"/>
      <c r="K222" s="101"/>
      <c r="L222" s="102" t="s">
        <v>23</v>
      </c>
      <c r="M222" s="102"/>
      <c r="N222" s="102"/>
      <c r="O222" s="102"/>
      <c r="P222" s="102"/>
      <c r="Q222" s="103" t="s">
        <v>26</v>
      </c>
      <c r="R222" s="103"/>
      <c r="S222" s="103"/>
      <c r="T222" s="103"/>
      <c r="U222" s="103"/>
      <c r="V222" s="89" t="s">
        <v>27</v>
      </c>
      <c r="W222" s="89"/>
      <c r="X222" s="89"/>
      <c r="Y222" s="89"/>
      <c r="Z222" s="89"/>
    </row>
    <row r="223" spans="1:26" x14ac:dyDescent="0.25">
      <c r="B223" s="16" t="s">
        <v>0</v>
      </c>
      <c r="C223" s="16" t="s">
        <v>1</v>
      </c>
      <c r="D223" s="16" t="s">
        <v>2</v>
      </c>
      <c r="E223" s="16" t="s">
        <v>3</v>
      </c>
      <c r="F223" s="16" t="s">
        <v>4</v>
      </c>
      <c r="G223" s="16" t="s">
        <v>0</v>
      </c>
      <c r="H223" s="16" t="s">
        <v>1</v>
      </c>
      <c r="I223" s="16" t="s">
        <v>2</v>
      </c>
      <c r="J223" s="16" t="s">
        <v>3</v>
      </c>
      <c r="K223" s="16" t="s">
        <v>4</v>
      </c>
      <c r="L223" s="16" t="s">
        <v>0</v>
      </c>
      <c r="M223" s="16" t="s">
        <v>1</v>
      </c>
      <c r="N223" s="16" t="s">
        <v>2</v>
      </c>
      <c r="O223" s="16" t="s">
        <v>3</v>
      </c>
      <c r="P223" s="16" t="s">
        <v>4</v>
      </c>
      <c r="Q223" s="16" t="s">
        <v>0</v>
      </c>
      <c r="R223" s="16" t="s">
        <v>1</v>
      </c>
      <c r="S223" s="16" t="s">
        <v>2</v>
      </c>
      <c r="T223" s="16" t="s">
        <v>3</v>
      </c>
      <c r="U223" s="16" t="s">
        <v>4</v>
      </c>
      <c r="V223" s="16" t="s">
        <v>0</v>
      </c>
      <c r="W223" s="16" t="s">
        <v>1</v>
      </c>
      <c r="X223" s="16" t="s">
        <v>2</v>
      </c>
      <c r="Y223" s="16" t="s">
        <v>3</v>
      </c>
      <c r="Z223" s="16" t="s">
        <v>4</v>
      </c>
    </row>
    <row r="224" spans="1:26" x14ac:dyDescent="0.25">
      <c r="A224" t="s">
        <v>5</v>
      </c>
      <c r="B224" s="58">
        <v>297</v>
      </c>
      <c r="C224" s="58">
        <v>556</v>
      </c>
      <c r="D224" s="58">
        <v>664</v>
      </c>
      <c r="E224" s="58">
        <v>742</v>
      </c>
      <c r="F224" s="58">
        <v>704</v>
      </c>
      <c r="G224" s="58">
        <v>503</v>
      </c>
      <c r="H224" s="58">
        <v>667</v>
      </c>
      <c r="I224" s="58">
        <v>721</v>
      </c>
      <c r="J224" s="58">
        <v>744</v>
      </c>
      <c r="K224" s="58">
        <v>720</v>
      </c>
      <c r="L224" s="58">
        <v>406</v>
      </c>
      <c r="M224" s="58">
        <v>620</v>
      </c>
      <c r="N224" s="58">
        <v>689</v>
      </c>
      <c r="O224" s="58">
        <v>744</v>
      </c>
      <c r="P224" s="58">
        <v>715</v>
      </c>
      <c r="Q224" s="58">
        <v>250</v>
      </c>
      <c r="R224" s="58">
        <v>553</v>
      </c>
      <c r="S224" s="58">
        <v>649</v>
      </c>
      <c r="T224" s="58">
        <v>736</v>
      </c>
      <c r="U224" s="58">
        <v>710</v>
      </c>
      <c r="V224" s="58">
        <v>744</v>
      </c>
      <c r="W224" s="58">
        <v>720</v>
      </c>
      <c r="X224" s="58">
        <v>744</v>
      </c>
      <c r="Y224" s="58">
        <v>744</v>
      </c>
      <c r="Z224" s="58">
        <v>720</v>
      </c>
    </row>
    <row r="225" spans="1:26" x14ac:dyDescent="0.25">
      <c r="A225" t="s">
        <v>6</v>
      </c>
      <c r="B225" s="59">
        <v>0</v>
      </c>
      <c r="C225" s="59">
        <v>0</v>
      </c>
      <c r="D225" s="59">
        <v>0</v>
      </c>
      <c r="E225" s="59">
        <v>0</v>
      </c>
      <c r="F225" s="59">
        <v>0</v>
      </c>
      <c r="G225" s="59">
        <v>48</v>
      </c>
      <c r="H225" s="59">
        <v>77</v>
      </c>
      <c r="I225" s="59">
        <v>102</v>
      </c>
      <c r="J225" s="59">
        <v>100</v>
      </c>
      <c r="K225" s="59">
        <v>38</v>
      </c>
      <c r="L225" s="59">
        <v>89</v>
      </c>
      <c r="M225" s="59">
        <v>12</v>
      </c>
      <c r="N225" s="59">
        <v>6</v>
      </c>
      <c r="O225" s="59">
        <v>13</v>
      </c>
      <c r="P225" s="59">
        <v>1</v>
      </c>
      <c r="Q225" s="59">
        <v>0</v>
      </c>
      <c r="R225" s="59">
        <v>0</v>
      </c>
      <c r="S225" s="59">
        <v>0</v>
      </c>
      <c r="T225" s="59">
        <v>0</v>
      </c>
      <c r="U225" s="59">
        <v>0</v>
      </c>
      <c r="V225" s="59">
        <v>82</v>
      </c>
      <c r="W225" s="59">
        <v>194</v>
      </c>
      <c r="X225" s="59">
        <v>341</v>
      </c>
      <c r="Y225" s="59">
        <v>343</v>
      </c>
      <c r="Z225" s="59">
        <v>215</v>
      </c>
    </row>
    <row r="226" spans="1:26" x14ac:dyDescent="0.25">
      <c r="A226" t="s">
        <v>7</v>
      </c>
      <c r="B226" s="59">
        <v>0</v>
      </c>
      <c r="C226" s="59">
        <v>0</v>
      </c>
      <c r="D226" s="59">
        <v>0</v>
      </c>
      <c r="E226" s="59">
        <v>0</v>
      </c>
      <c r="F226" s="59">
        <v>0</v>
      </c>
      <c r="G226" s="59">
        <v>0</v>
      </c>
      <c r="H226" s="59">
        <v>16</v>
      </c>
      <c r="I226" s="59">
        <v>78</v>
      </c>
      <c r="J226" s="59">
        <v>18</v>
      </c>
      <c r="K226" s="59">
        <v>0</v>
      </c>
      <c r="L226" s="59">
        <v>304</v>
      </c>
      <c r="M226" s="59">
        <v>89</v>
      </c>
      <c r="N226" s="59">
        <v>5</v>
      </c>
      <c r="O226" s="59">
        <v>12</v>
      </c>
      <c r="P226" s="59">
        <v>156</v>
      </c>
      <c r="Q226" s="59">
        <v>0</v>
      </c>
      <c r="R226" s="59">
        <v>0</v>
      </c>
      <c r="S226" s="59">
        <v>0</v>
      </c>
      <c r="T226" s="59">
        <v>0</v>
      </c>
      <c r="U226" s="59">
        <v>0</v>
      </c>
      <c r="V226" s="59">
        <v>16</v>
      </c>
      <c r="W226" s="59">
        <v>54</v>
      </c>
      <c r="X226" s="59">
        <v>192</v>
      </c>
      <c r="Y226" s="59">
        <v>73</v>
      </c>
      <c r="Z226" s="59">
        <v>11</v>
      </c>
    </row>
    <row r="227" spans="1:26" x14ac:dyDescent="0.25">
      <c r="A227" t="s">
        <v>8</v>
      </c>
      <c r="B227" s="59">
        <v>0</v>
      </c>
      <c r="C227" s="59">
        <v>0</v>
      </c>
      <c r="D227" s="59">
        <v>11</v>
      </c>
      <c r="E227" s="59">
        <v>0</v>
      </c>
      <c r="F227" s="59">
        <v>0</v>
      </c>
      <c r="G227" s="59">
        <v>30</v>
      </c>
      <c r="H227" s="59">
        <v>125</v>
      </c>
      <c r="I227" s="59">
        <v>245</v>
      </c>
      <c r="J227" s="59">
        <v>155</v>
      </c>
      <c r="K227" s="59">
        <v>72</v>
      </c>
      <c r="L227" s="59">
        <v>37</v>
      </c>
      <c r="M227" s="59">
        <v>33</v>
      </c>
      <c r="N227" s="59">
        <v>75</v>
      </c>
      <c r="O227" s="59">
        <v>46</v>
      </c>
      <c r="P227" s="59">
        <v>14</v>
      </c>
      <c r="Q227" s="59">
        <v>0</v>
      </c>
      <c r="R227" s="59">
        <v>0</v>
      </c>
      <c r="S227" s="59">
        <v>0</v>
      </c>
      <c r="T227" s="59">
        <v>0</v>
      </c>
      <c r="U227" s="59">
        <v>0</v>
      </c>
      <c r="V227" s="59">
        <v>89</v>
      </c>
      <c r="W227" s="59">
        <v>301</v>
      </c>
      <c r="X227" s="59">
        <v>525</v>
      </c>
      <c r="Y227" s="59">
        <v>408</v>
      </c>
      <c r="Z227" s="59">
        <v>298</v>
      </c>
    </row>
    <row r="228" spans="1:26" x14ac:dyDescent="0.25">
      <c r="A228" t="s">
        <v>9</v>
      </c>
      <c r="B228" s="59">
        <v>118</v>
      </c>
      <c r="C228" s="59">
        <v>228</v>
      </c>
      <c r="D228" s="59">
        <v>416</v>
      </c>
      <c r="E228" s="59">
        <v>294</v>
      </c>
      <c r="F228" s="59">
        <v>171</v>
      </c>
      <c r="G228" s="59">
        <v>316</v>
      </c>
      <c r="H228" s="59">
        <v>486</v>
      </c>
      <c r="I228" s="59">
        <v>680</v>
      </c>
      <c r="J228" s="59">
        <v>571</v>
      </c>
      <c r="K228" s="59">
        <v>406</v>
      </c>
      <c r="L228" s="59">
        <v>225</v>
      </c>
      <c r="M228" s="59">
        <v>375</v>
      </c>
      <c r="N228" s="59">
        <v>571</v>
      </c>
      <c r="O228" s="59">
        <v>466</v>
      </c>
      <c r="P228" s="59">
        <v>304</v>
      </c>
      <c r="Q228" s="59">
        <v>62</v>
      </c>
      <c r="R228" s="59">
        <v>151</v>
      </c>
      <c r="S228" s="59">
        <v>328</v>
      </c>
      <c r="T228" s="59">
        <v>232</v>
      </c>
      <c r="U228" s="59">
        <v>85</v>
      </c>
      <c r="V228" s="59">
        <v>401</v>
      </c>
      <c r="W228" s="59">
        <v>588</v>
      </c>
      <c r="X228" s="59">
        <v>742</v>
      </c>
      <c r="Y228" s="59">
        <v>682</v>
      </c>
      <c r="Z228" s="59">
        <v>504</v>
      </c>
    </row>
    <row r="229" spans="1:26" x14ac:dyDescent="0.25">
      <c r="A229" t="s">
        <v>10</v>
      </c>
      <c r="B229" s="59">
        <v>0</v>
      </c>
      <c r="C229" s="59">
        <v>0</v>
      </c>
      <c r="D229" s="59">
        <v>0</v>
      </c>
      <c r="E229" s="59">
        <v>0</v>
      </c>
      <c r="F229" s="59">
        <v>0</v>
      </c>
      <c r="G229" s="59">
        <v>11</v>
      </c>
      <c r="H229" s="59">
        <v>0</v>
      </c>
      <c r="I229" s="59">
        <v>8</v>
      </c>
      <c r="J229" s="59">
        <v>46</v>
      </c>
      <c r="K229" s="59">
        <v>8</v>
      </c>
      <c r="L229" s="59">
        <v>0</v>
      </c>
      <c r="M229" s="59">
        <v>0</v>
      </c>
      <c r="N229" s="59">
        <v>0</v>
      </c>
      <c r="O229" s="59">
        <v>2</v>
      </c>
      <c r="P229" s="59">
        <v>0</v>
      </c>
      <c r="Q229" s="59">
        <v>0</v>
      </c>
      <c r="R229" s="59">
        <v>0</v>
      </c>
      <c r="S229" s="59">
        <v>0</v>
      </c>
      <c r="T229" s="59">
        <v>0</v>
      </c>
      <c r="U229" s="59">
        <v>0</v>
      </c>
      <c r="V229" s="59">
        <v>136</v>
      </c>
      <c r="W229" s="59">
        <v>415</v>
      </c>
      <c r="X229" s="59">
        <v>714</v>
      </c>
      <c r="Y229" s="59">
        <v>729</v>
      </c>
      <c r="Z229" s="59">
        <v>594</v>
      </c>
    </row>
    <row r="230" spans="1:26" x14ac:dyDescent="0.25">
      <c r="A230" t="s">
        <v>11</v>
      </c>
      <c r="B230" s="59">
        <v>16</v>
      </c>
      <c r="C230" s="59">
        <v>30</v>
      </c>
      <c r="D230" s="59">
        <v>72</v>
      </c>
      <c r="E230" s="59">
        <v>21</v>
      </c>
      <c r="F230" s="59">
        <v>4</v>
      </c>
      <c r="G230" s="59">
        <v>117</v>
      </c>
      <c r="H230" s="59">
        <v>218</v>
      </c>
      <c r="I230" s="59">
        <v>334</v>
      </c>
      <c r="J230" s="59">
        <v>277</v>
      </c>
      <c r="K230" s="59">
        <v>148</v>
      </c>
      <c r="L230" s="59">
        <v>55</v>
      </c>
      <c r="M230" s="59">
        <v>124</v>
      </c>
      <c r="N230" s="59">
        <v>213</v>
      </c>
      <c r="O230" s="59">
        <v>154</v>
      </c>
      <c r="P230" s="59">
        <v>48</v>
      </c>
      <c r="Q230" s="59">
        <v>7</v>
      </c>
      <c r="R230" s="59">
        <v>11</v>
      </c>
      <c r="S230" s="59">
        <v>21</v>
      </c>
      <c r="T230" s="59">
        <v>1</v>
      </c>
      <c r="U230" s="59">
        <v>0</v>
      </c>
      <c r="V230" s="59">
        <v>238</v>
      </c>
      <c r="W230" s="59">
        <v>458</v>
      </c>
      <c r="X230" s="59">
        <v>717</v>
      </c>
      <c r="Y230" s="59">
        <v>698</v>
      </c>
      <c r="Z230" s="59">
        <v>508</v>
      </c>
    </row>
    <row r="231" spans="1:26" x14ac:dyDescent="0.25">
      <c r="A231" t="s">
        <v>12</v>
      </c>
      <c r="B231" s="59">
        <v>0</v>
      </c>
      <c r="C231" s="59">
        <v>0</v>
      </c>
      <c r="D231" s="59">
        <v>0</v>
      </c>
      <c r="E231" s="59">
        <v>0</v>
      </c>
      <c r="F231" s="59">
        <v>0</v>
      </c>
      <c r="G231" s="59">
        <v>42</v>
      </c>
      <c r="H231" s="59">
        <v>80</v>
      </c>
      <c r="I231" s="59">
        <v>163</v>
      </c>
      <c r="J231" s="59">
        <v>153</v>
      </c>
      <c r="K231" s="59">
        <v>48</v>
      </c>
      <c r="L231" s="59">
        <v>122</v>
      </c>
      <c r="M231" s="59">
        <v>18</v>
      </c>
      <c r="N231" s="59">
        <v>24</v>
      </c>
      <c r="O231" s="59">
        <v>15</v>
      </c>
      <c r="P231" s="59">
        <v>0</v>
      </c>
      <c r="Q231" s="59">
        <v>0</v>
      </c>
      <c r="R231" s="59">
        <v>0</v>
      </c>
      <c r="S231" s="59">
        <v>0</v>
      </c>
      <c r="T231" s="59">
        <v>0</v>
      </c>
      <c r="U231" s="59">
        <v>0</v>
      </c>
      <c r="V231" s="59">
        <v>50</v>
      </c>
      <c r="W231" s="59">
        <v>143</v>
      </c>
      <c r="X231" s="59">
        <v>285</v>
      </c>
      <c r="Y231" s="59">
        <v>277</v>
      </c>
      <c r="Z231" s="59">
        <v>144</v>
      </c>
    </row>
    <row r="232" spans="1:26" x14ac:dyDescent="0.25">
      <c r="A232" t="s">
        <v>13</v>
      </c>
      <c r="B232" s="59">
        <v>210</v>
      </c>
      <c r="C232" s="59">
        <v>391</v>
      </c>
      <c r="D232" s="59">
        <v>640</v>
      </c>
      <c r="E232" s="59">
        <v>643</v>
      </c>
      <c r="F232" s="59">
        <v>506</v>
      </c>
      <c r="G232" s="59">
        <v>436</v>
      </c>
      <c r="H232" s="59">
        <v>643</v>
      </c>
      <c r="I232" s="59">
        <v>723</v>
      </c>
      <c r="J232" s="59">
        <v>742</v>
      </c>
      <c r="K232" s="59">
        <v>652</v>
      </c>
      <c r="L232" s="59">
        <v>324</v>
      </c>
      <c r="M232" s="59">
        <v>524</v>
      </c>
      <c r="N232" s="59">
        <v>686</v>
      </c>
      <c r="O232" s="59">
        <v>703</v>
      </c>
      <c r="P232" s="59">
        <v>598</v>
      </c>
      <c r="Q232" s="59">
        <v>116</v>
      </c>
      <c r="R232" s="59">
        <v>328</v>
      </c>
      <c r="S232" s="59">
        <v>601</v>
      </c>
      <c r="T232" s="59">
        <v>634</v>
      </c>
      <c r="U232" s="59">
        <v>481</v>
      </c>
      <c r="V232" s="59">
        <v>735</v>
      </c>
      <c r="W232" s="59">
        <v>720</v>
      </c>
      <c r="X232" s="59">
        <v>744</v>
      </c>
      <c r="Y232" s="59">
        <v>744</v>
      </c>
      <c r="Z232" s="59">
        <v>718</v>
      </c>
    </row>
    <row r="233" spans="1:26" x14ac:dyDescent="0.25">
      <c r="A233" t="s">
        <v>14</v>
      </c>
      <c r="B233" s="59">
        <v>0</v>
      </c>
      <c r="C233" s="59">
        <v>0</v>
      </c>
      <c r="D233" s="59">
        <v>0</v>
      </c>
      <c r="E233" s="59">
        <v>0</v>
      </c>
      <c r="F233" s="59">
        <v>0</v>
      </c>
      <c r="G233" s="59">
        <v>1</v>
      </c>
      <c r="H233" s="59">
        <v>1</v>
      </c>
      <c r="I233" s="59">
        <v>0</v>
      </c>
      <c r="J233" s="59">
        <v>0</v>
      </c>
      <c r="K233" s="59">
        <v>0</v>
      </c>
      <c r="L233" s="59">
        <v>55</v>
      </c>
      <c r="M233" s="59">
        <v>0</v>
      </c>
      <c r="N233" s="59">
        <v>0</v>
      </c>
      <c r="O233" s="59">
        <v>0</v>
      </c>
      <c r="P233" s="59">
        <v>0</v>
      </c>
      <c r="Q233" s="59">
        <v>0</v>
      </c>
      <c r="R233" s="59">
        <v>0</v>
      </c>
      <c r="S233" s="59">
        <v>0</v>
      </c>
      <c r="T233" s="59">
        <v>0</v>
      </c>
      <c r="U233" s="59">
        <v>0</v>
      </c>
      <c r="V233" s="59">
        <v>16</v>
      </c>
      <c r="W233" s="59">
        <v>183</v>
      </c>
      <c r="X233" s="59">
        <v>587</v>
      </c>
      <c r="Y233" s="59">
        <v>555</v>
      </c>
      <c r="Z233" s="59">
        <v>152</v>
      </c>
    </row>
    <row r="234" spans="1:26" x14ac:dyDescent="0.25">
      <c r="A234" t="s">
        <v>15</v>
      </c>
      <c r="B234" s="59">
        <v>4</v>
      </c>
      <c r="C234" s="59">
        <v>0</v>
      </c>
      <c r="D234" s="59">
        <v>0</v>
      </c>
      <c r="E234" s="59">
        <v>8</v>
      </c>
      <c r="F234" s="59">
        <v>0</v>
      </c>
      <c r="G234" s="59">
        <v>48</v>
      </c>
      <c r="H234" s="59">
        <v>108</v>
      </c>
      <c r="I234" s="59">
        <v>201</v>
      </c>
      <c r="J234" s="59">
        <v>200</v>
      </c>
      <c r="K234" s="59">
        <v>85</v>
      </c>
      <c r="L234" s="59">
        <v>44</v>
      </c>
      <c r="M234" s="59">
        <v>18</v>
      </c>
      <c r="N234" s="59">
        <v>61</v>
      </c>
      <c r="O234" s="59">
        <v>51</v>
      </c>
      <c r="P234" s="59">
        <v>9</v>
      </c>
      <c r="Q234" s="59">
        <v>0</v>
      </c>
      <c r="R234" s="59">
        <v>0</v>
      </c>
      <c r="S234" s="59">
        <v>0</v>
      </c>
      <c r="T234" s="59">
        <v>3</v>
      </c>
      <c r="U234" s="59">
        <v>0</v>
      </c>
      <c r="V234" s="59">
        <v>134</v>
      </c>
      <c r="W234" s="59">
        <v>284</v>
      </c>
      <c r="X234" s="59">
        <v>517</v>
      </c>
      <c r="Y234" s="59">
        <v>535</v>
      </c>
      <c r="Z234" s="59">
        <v>411</v>
      </c>
    </row>
    <row r="235" spans="1:26" x14ac:dyDescent="0.25">
      <c r="A235" t="s">
        <v>16</v>
      </c>
      <c r="B235" s="59">
        <v>143</v>
      </c>
      <c r="C235" s="59">
        <v>260</v>
      </c>
      <c r="D235" s="59">
        <v>368</v>
      </c>
      <c r="E235" s="59">
        <v>292</v>
      </c>
      <c r="F235" s="59">
        <v>181</v>
      </c>
      <c r="G235" s="59">
        <v>385</v>
      </c>
      <c r="H235" s="59">
        <v>494</v>
      </c>
      <c r="I235" s="59">
        <v>643</v>
      </c>
      <c r="J235" s="59">
        <v>558</v>
      </c>
      <c r="K235" s="59">
        <v>410</v>
      </c>
      <c r="L235" s="59">
        <v>284</v>
      </c>
      <c r="M235" s="59">
        <v>423</v>
      </c>
      <c r="N235" s="59">
        <v>535</v>
      </c>
      <c r="O235" s="59">
        <v>464</v>
      </c>
      <c r="P235" s="59">
        <v>324</v>
      </c>
      <c r="Q235" s="59">
        <v>80</v>
      </c>
      <c r="R235" s="59">
        <v>160</v>
      </c>
      <c r="S235" s="59">
        <v>260</v>
      </c>
      <c r="T235" s="59">
        <v>221</v>
      </c>
      <c r="U235" s="59">
        <v>95</v>
      </c>
      <c r="V235" s="59">
        <v>439</v>
      </c>
      <c r="W235" s="59">
        <v>557</v>
      </c>
      <c r="X235" s="59">
        <v>694</v>
      </c>
      <c r="Y235" s="59">
        <v>661</v>
      </c>
      <c r="Z235" s="59">
        <v>485</v>
      </c>
    </row>
    <row r="236" spans="1:26" x14ac:dyDescent="0.25">
      <c r="A236" t="s">
        <v>17</v>
      </c>
      <c r="B236" s="59">
        <v>118</v>
      </c>
      <c r="C236" s="59">
        <v>622</v>
      </c>
      <c r="D236" s="59">
        <v>742</v>
      </c>
      <c r="E236" s="59">
        <v>744</v>
      </c>
      <c r="F236" s="59">
        <v>648</v>
      </c>
      <c r="G236" s="59">
        <v>305</v>
      </c>
      <c r="H236" s="59">
        <v>720</v>
      </c>
      <c r="I236" s="59">
        <v>744</v>
      </c>
      <c r="J236" s="59">
        <v>744</v>
      </c>
      <c r="K236" s="59">
        <v>718</v>
      </c>
      <c r="L236" s="59">
        <v>236</v>
      </c>
      <c r="M236" s="59">
        <v>702</v>
      </c>
      <c r="N236" s="59">
        <v>744</v>
      </c>
      <c r="O236" s="59">
        <v>744</v>
      </c>
      <c r="P236" s="59">
        <v>700</v>
      </c>
      <c r="Q236" s="59">
        <v>84</v>
      </c>
      <c r="R236" s="59">
        <v>602</v>
      </c>
      <c r="S236" s="59">
        <v>725</v>
      </c>
      <c r="T236" s="59">
        <v>743</v>
      </c>
      <c r="U236" s="59">
        <v>636</v>
      </c>
      <c r="V236" s="59">
        <v>744</v>
      </c>
      <c r="W236" s="59">
        <v>720</v>
      </c>
      <c r="X236" s="59">
        <v>744</v>
      </c>
      <c r="Y236" s="59">
        <v>744</v>
      </c>
      <c r="Z236" s="59">
        <v>720</v>
      </c>
    </row>
    <row r="237" spans="1:26" x14ac:dyDescent="0.25">
      <c r="A237" t="s">
        <v>18</v>
      </c>
      <c r="B237" s="59">
        <v>604</v>
      </c>
      <c r="C237" s="59">
        <v>720</v>
      </c>
      <c r="D237" s="59">
        <v>744</v>
      </c>
      <c r="E237" s="59">
        <v>681</v>
      </c>
      <c r="F237" s="59">
        <v>710</v>
      </c>
      <c r="G237" s="59">
        <v>717</v>
      </c>
      <c r="H237" s="59">
        <v>720</v>
      </c>
      <c r="I237" s="59">
        <v>744</v>
      </c>
      <c r="J237" s="59">
        <v>713</v>
      </c>
      <c r="K237" s="59">
        <v>720</v>
      </c>
      <c r="L237" s="59">
        <v>706</v>
      </c>
      <c r="M237" s="59">
        <v>720</v>
      </c>
      <c r="N237" s="59">
        <v>744</v>
      </c>
      <c r="O237" s="59">
        <v>732</v>
      </c>
      <c r="P237" s="59">
        <v>720</v>
      </c>
      <c r="Q237" s="59">
        <v>597</v>
      </c>
      <c r="R237" s="59">
        <v>720</v>
      </c>
      <c r="S237" s="59">
        <v>744</v>
      </c>
      <c r="T237" s="59">
        <v>715</v>
      </c>
      <c r="U237" s="59">
        <v>715</v>
      </c>
      <c r="V237" s="59">
        <v>744</v>
      </c>
      <c r="W237" s="59">
        <v>720</v>
      </c>
      <c r="X237" s="59">
        <v>744</v>
      </c>
      <c r="Y237" s="59">
        <v>744</v>
      </c>
      <c r="Z237" s="59">
        <v>720</v>
      </c>
    </row>
    <row r="238" spans="1:26" x14ac:dyDescent="0.25">
      <c r="A238" t="s">
        <v>19</v>
      </c>
      <c r="B238" s="59">
        <v>7</v>
      </c>
      <c r="C238" s="59">
        <v>11</v>
      </c>
      <c r="D238" s="59">
        <v>142</v>
      </c>
      <c r="E238" s="59">
        <v>55</v>
      </c>
      <c r="F238" s="59">
        <v>10</v>
      </c>
      <c r="G238" s="59">
        <v>93</v>
      </c>
      <c r="H238" s="59">
        <v>209</v>
      </c>
      <c r="I238" s="59">
        <v>460</v>
      </c>
      <c r="J238" s="59">
        <v>384</v>
      </c>
      <c r="K238" s="59">
        <v>213</v>
      </c>
      <c r="L238" s="59">
        <v>45</v>
      </c>
      <c r="M238" s="59">
        <v>63</v>
      </c>
      <c r="N238" s="59">
        <v>248</v>
      </c>
      <c r="O238" s="59">
        <v>211</v>
      </c>
      <c r="P238" s="59">
        <v>56</v>
      </c>
      <c r="Q238" s="59">
        <v>0</v>
      </c>
      <c r="R238" s="59">
        <v>0</v>
      </c>
      <c r="S238" s="59">
        <v>68</v>
      </c>
      <c r="T238" s="59">
        <v>10</v>
      </c>
      <c r="U238" s="59">
        <v>0</v>
      </c>
      <c r="V238" s="59">
        <v>199</v>
      </c>
      <c r="W238" s="59">
        <v>431</v>
      </c>
      <c r="X238" s="59">
        <v>730</v>
      </c>
      <c r="Y238" s="59">
        <v>706</v>
      </c>
      <c r="Z238" s="59">
        <v>598</v>
      </c>
    </row>
    <row r="239" spans="1:26" x14ac:dyDescent="0.25">
      <c r="A239" t="s">
        <v>20</v>
      </c>
      <c r="B239" s="59">
        <v>110</v>
      </c>
      <c r="C239" s="59">
        <v>149</v>
      </c>
      <c r="D239" s="59">
        <v>235</v>
      </c>
      <c r="E239" s="59">
        <v>203</v>
      </c>
      <c r="F239" s="59">
        <v>74</v>
      </c>
      <c r="G239" s="59">
        <v>406</v>
      </c>
      <c r="H239" s="59">
        <v>446</v>
      </c>
      <c r="I239" s="59">
        <v>519</v>
      </c>
      <c r="J239" s="59">
        <v>479</v>
      </c>
      <c r="K239" s="59">
        <v>365</v>
      </c>
      <c r="L239" s="59">
        <v>298</v>
      </c>
      <c r="M239" s="59">
        <v>351</v>
      </c>
      <c r="N239" s="59">
        <v>432</v>
      </c>
      <c r="O239" s="59">
        <v>368</v>
      </c>
      <c r="P239" s="59">
        <v>271</v>
      </c>
      <c r="Q239" s="59">
        <v>3</v>
      </c>
      <c r="R239" s="59">
        <v>25</v>
      </c>
      <c r="S239" s="59">
        <v>120</v>
      </c>
      <c r="T239" s="59">
        <v>59</v>
      </c>
      <c r="U239" s="59">
        <v>5</v>
      </c>
      <c r="V239" s="59">
        <v>446</v>
      </c>
      <c r="W239" s="59">
        <v>455</v>
      </c>
      <c r="X239" s="59">
        <v>541</v>
      </c>
      <c r="Y239" s="59">
        <v>493</v>
      </c>
      <c r="Z239" s="59">
        <v>392</v>
      </c>
    </row>
    <row r="240" spans="1:26" x14ac:dyDescent="0.25">
      <c r="A240" t="s">
        <v>21</v>
      </c>
      <c r="B240" s="59">
        <v>0</v>
      </c>
      <c r="C240" s="59">
        <v>0</v>
      </c>
      <c r="D240" s="59">
        <v>0</v>
      </c>
      <c r="E240" s="59">
        <v>0</v>
      </c>
      <c r="F240" s="59">
        <v>0</v>
      </c>
      <c r="G240" s="59">
        <v>0</v>
      </c>
      <c r="H240" s="59">
        <v>0</v>
      </c>
      <c r="I240" s="59">
        <v>0</v>
      </c>
      <c r="J240" s="59">
        <v>0</v>
      </c>
      <c r="K240" s="59">
        <v>0</v>
      </c>
      <c r="L240" s="59">
        <v>4</v>
      </c>
      <c r="M240" s="59">
        <v>1</v>
      </c>
      <c r="N240" s="59">
        <v>0</v>
      </c>
      <c r="O240" s="59">
        <v>0</v>
      </c>
      <c r="P240" s="59">
        <v>1</v>
      </c>
      <c r="Q240" s="59">
        <v>0</v>
      </c>
      <c r="R240" s="59">
        <v>0</v>
      </c>
      <c r="S240" s="59">
        <v>0</v>
      </c>
      <c r="T240" s="59">
        <v>0</v>
      </c>
      <c r="U240" s="59">
        <v>0</v>
      </c>
      <c r="V240" s="59">
        <v>0</v>
      </c>
      <c r="W240" s="59">
        <v>0</v>
      </c>
      <c r="X240" s="59">
        <v>0</v>
      </c>
      <c r="Y240" s="59">
        <v>0</v>
      </c>
      <c r="Z240" s="59">
        <v>0</v>
      </c>
    </row>
    <row r="241" spans="1:26" x14ac:dyDescent="0.25">
      <c r="A241" t="s">
        <v>22</v>
      </c>
      <c r="B241" s="59">
        <v>0</v>
      </c>
      <c r="C241" s="59">
        <v>0</v>
      </c>
      <c r="D241" s="59">
        <v>0</v>
      </c>
      <c r="E241" s="59">
        <v>0</v>
      </c>
      <c r="F241" s="59">
        <v>0</v>
      </c>
      <c r="G241" s="59">
        <v>0</v>
      </c>
      <c r="H241" s="59">
        <v>16</v>
      </c>
      <c r="I241" s="59">
        <v>64</v>
      </c>
      <c r="J241" s="59">
        <v>55</v>
      </c>
      <c r="K241" s="59">
        <v>0</v>
      </c>
      <c r="L241" s="59">
        <v>53</v>
      </c>
      <c r="M241" s="59">
        <v>1</v>
      </c>
      <c r="N241" s="59">
        <v>0</v>
      </c>
      <c r="O241" s="59">
        <v>0</v>
      </c>
      <c r="P241" s="59">
        <v>0</v>
      </c>
      <c r="Q241" s="59">
        <v>0</v>
      </c>
      <c r="R241" s="59">
        <v>0</v>
      </c>
      <c r="S241" s="59">
        <v>0</v>
      </c>
      <c r="T241" s="59">
        <v>0</v>
      </c>
      <c r="U241" s="59">
        <v>0</v>
      </c>
      <c r="V241" s="59">
        <v>0</v>
      </c>
      <c r="W241" s="59">
        <v>50</v>
      </c>
      <c r="X241" s="59">
        <v>163</v>
      </c>
      <c r="Y241" s="59">
        <v>157</v>
      </c>
      <c r="Z241" s="59">
        <v>2</v>
      </c>
    </row>
    <row r="243" spans="1:26" x14ac:dyDescent="0.25">
      <c r="A243" s="39">
        <v>1991</v>
      </c>
      <c r="B243" s="107"/>
      <c r="C243" s="107"/>
      <c r="D243" s="107"/>
      <c r="E243" s="107"/>
      <c r="F243" s="107"/>
    </row>
    <row r="244" spans="1:26" x14ac:dyDescent="0.25">
      <c r="B244" s="108" t="s">
        <v>24</v>
      </c>
      <c r="C244" s="108"/>
      <c r="D244" s="108"/>
      <c r="E244" s="108"/>
      <c r="F244" s="108"/>
      <c r="G244" s="101" t="s">
        <v>25</v>
      </c>
      <c r="H244" s="101"/>
      <c r="I244" s="101"/>
      <c r="J244" s="101"/>
      <c r="K244" s="101"/>
      <c r="L244" s="102" t="s">
        <v>23</v>
      </c>
      <c r="M244" s="102"/>
      <c r="N244" s="102"/>
      <c r="O244" s="102"/>
      <c r="P244" s="102"/>
      <c r="Q244" s="103" t="s">
        <v>26</v>
      </c>
      <c r="R244" s="103"/>
      <c r="S244" s="103"/>
      <c r="T244" s="103"/>
      <c r="U244" s="103"/>
      <c r="V244" s="89" t="s">
        <v>27</v>
      </c>
      <c r="W244" s="89"/>
      <c r="X244" s="89"/>
      <c r="Y244" s="89"/>
      <c r="Z244" s="89"/>
    </row>
    <row r="245" spans="1:26" x14ac:dyDescent="0.25">
      <c r="B245" s="16" t="s">
        <v>0</v>
      </c>
      <c r="C245" s="16" t="s">
        <v>1</v>
      </c>
      <c r="D245" s="16" t="s">
        <v>2</v>
      </c>
      <c r="E245" s="16" t="s">
        <v>3</v>
      </c>
      <c r="F245" s="16" t="s">
        <v>4</v>
      </c>
      <c r="G245" s="16" t="s">
        <v>0</v>
      </c>
      <c r="H245" s="16" t="s">
        <v>1</v>
      </c>
      <c r="I245" s="16" t="s">
        <v>2</v>
      </c>
      <c r="J245" s="16" t="s">
        <v>3</v>
      </c>
      <c r="K245" s="16" t="s">
        <v>4</v>
      </c>
      <c r="L245" s="16" t="s">
        <v>0</v>
      </c>
      <c r="M245" s="16" t="s">
        <v>1</v>
      </c>
      <c r="N245" s="16" t="s">
        <v>2</v>
      </c>
      <c r="O245" s="16" t="s">
        <v>3</v>
      </c>
      <c r="P245" s="16" t="s">
        <v>4</v>
      </c>
      <c r="Q245" s="16" t="s">
        <v>0</v>
      </c>
      <c r="R245" s="16" t="s">
        <v>1</v>
      </c>
      <c r="S245" s="16" t="s">
        <v>2</v>
      </c>
      <c r="T245" s="16" t="s">
        <v>3</v>
      </c>
      <c r="U245" s="16" t="s">
        <v>4</v>
      </c>
      <c r="V245" s="16" t="s">
        <v>0</v>
      </c>
      <c r="W245" s="16" t="s">
        <v>1</v>
      </c>
      <c r="X245" s="16" t="s">
        <v>2</v>
      </c>
      <c r="Y245" s="16" t="s">
        <v>3</v>
      </c>
      <c r="Z245" s="16" t="s">
        <v>4</v>
      </c>
    </row>
    <row r="246" spans="1:26" x14ac:dyDescent="0.25">
      <c r="A246" t="s">
        <v>5</v>
      </c>
      <c r="B246" s="58">
        <v>39</v>
      </c>
      <c r="C246" s="58">
        <v>325</v>
      </c>
      <c r="D246" s="58">
        <v>653</v>
      </c>
      <c r="E246" s="58">
        <v>739</v>
      </c>
      <c r="F246" s="58">
        <v>548</v>
      </c>
      <c r="G246" s="58">
        <v>260</v>
      </c>
      <c r="H246" s="58">
        <v>515</v>
      </c>
      <c r="I246" s="58">
        <v>727</v>
      </c>
      <c r="J246" s="58">
        <v>744</v>
      </c>
      <c r="K246" s="58">
        <v>658</v>
      </c>
      <c r="L246" s="58">
        <v>126</v>
      </c>
      <c r="M246" s="58">
        <v>430</v>
      </c>
      <c r="N246" s="58">
        <v>688</v>
      </c>
      <c r="O246" s="58">
        <v>744</v>
      </c>
      <c r="P246" s="58">
        <v>595</v>
      </c>
      <c r="Q246" s="58">
        <v>25</v>
      </c>
      <c r="R246" s="58">
        <v>268</v>
      </c>
      <c r="S246" s="58">
        <v>667</v>
      </c>
      <c r="T246" s="58">
        <v>735</v>
      </c>
      <c r="U246" s="58">
        <v>546</v>
      </c>
      <c r="V246" s="58">
        <v>728</v>
      </c>
      <c r="W246" s="58">
        <v>720</v>
      </c>
      <c r="X246" s="58">
        <v>744</v>
      </c>
      <c r="Y246" s="58">
        <v>744</v>
      </c>
      <c r="Z246" s="58">
        <v>720</v>
      </c>
    </row>
    <row r="247" spans="1:26" x14ac:dyDescent="0.25">
      <c r="A247" t="s">
        <v>6</v>
      </c>
      <c r="B247" s="59">
        <v>0</v>
      </c>
      <c r="C247" s="59">
        <v>0</v>
      </c>
      <c r="D247" s="59">
        <v>0</v>
      </c>
      <c r="E247" s="59">
        <v>0</v>
      </c>
      <c r="F247" s="59">
        <v>0</v>
      </c>
      <c r="G247" s="59">
        <v>19</v>
      </c>
      <c r="H247" s="59">
        <v>70</v>
      </c>
      <c r="I247" s="59">
        <v>70</v>
      </c>
      <c r="J247" s="59">
        <v>74</v>
      </c>
      <c r="K247" s="59">
        <v>58</v>
      </c>
      <c r="L247" s="59">
        <v>19</v>
      </c>
      <c r="M247" s="59">
        <v>23</v>
      </c>
      <c r="N247" s="59">
        <v>5</v>
      </c>
      <c r="O247" s="59">
        <v>6</v>
      </c>
      <c r="P247" s="59">
        <v>7</v>
      </c>
      <c r="Q247" s="59">
        <v>0</v>
      </c>
      <c r="R247" s="59">
        <v>0</v>
      </c>
      <c r="S247" s="59">
        <v>0</v>
      </c>
      <c r="T247" s="59">
        <v>0</v>
      </c>
      <c r="U247" s="59">
        <v>0</v>
      </c>
      <c r="V247" s="59">
        <v>66</v>
      </c>
      <c r="W247" s="59">
        <v>238</v>
      </c>
      <c r="X247" s="59">
        <v>333</v>
      </c>
      <c r="Y247" s="59">
        <v>367</v>
      </c>
      <c r="Z247" s="59">
        <v>228</v>
      </c>
    </row>
    <row r="248" spans="1:26" x14ac:dyDescent="0.25">
      <c r="A248" t="s">
        <v>7</v>
      </c>
      <c r="B248" s="59">
        <v>0</v>
      </c>
      <c r="C248" s="59">
        <v>0</v>
      </c>
      <c r="D248" s="59">
        <v>0</v>
      </c>
      <c r="E248" s="59">
        <v>0</v>
      </c>
      <c r="F248" s="59">
        <v>0</v>
      </c>
      <c r="G248" s="59">
        <v>0</v>
      </c>
      <c r="H248" s="59">
        <v>20</v>
      </c>
      <c r="I248" s="59">
        <v>101</v>
      </c>
      <c r="J248" s="59">
        <v>73</v>
      </c>
      <c r="K248" s="59">
        <v>0</v>
      </c>
      <c r="L248" s="59">
        <v>330</v>
      </c>
      <c r="M248" s="59">
        <v>34</v>
      </c>
      <c r="N248" s="59">
        <v>5</v>
      </c>
      <c r="O248" s="59">
        <v>25</v>
      </c>
      <c r="P248" s="59">
        <v>81</v>
      </c>
      <c r="Q248" s="59">
        <v>0</v>
      </c>
      <c r="R248" s="59">
        <v>0</v>
      </c>
      <c r="S248" s="59">
        <v>0</v>
      </c>
      <c r="T248" s="59">
        <v>0</v>
      </c>
      <c r="U248" s="59">
        <v>0</v>
      </c>
      <c r="V248" s="59">
        <v>0</v>
      </c>
      <c r="W248" s="59">
        <v>62</v>
      </c>
      <c r="X248" s="59">
        <v>202</v>
      </c>
      <c r="Y248" s="59">
        <v>174</v>
      </c>
      <c r="Z248" s="59">
        <v>10</v>
      </c>
    </row>
    <row r="249" spans="1:26" x14ac:dyDescent="0.25">
      <c r="A249" t="s">
        <v>8</v>
      </c>
      <c r="B249" s="59">
        <v>0</v>
      </c>
      <c r="C249" s="59">
        <v>1</v>
      </c>
      <c r="D249" s="59">
        <v>3</v>
      </c>
      <c r="E249" s="59">
        <v>9</v>
      </c>
      <c r="F249" s="59">
        <v>0</v>
      </c>
      <c r="G249" s="59">
        <v>0</v>
      </c>
      <c r="H249" s="59">
        <v>153</v>
      </c>
      <c r="I249" s="59">
        <v>194</v>
      </c>
      <c r="J249" s="59">
        <v>148</v>
      </c>
      <c r="K249" s="59">
        <v>38</v>
      </c>
      <c r="L249" s="59">
        <v>0</v>
      </c>
      <c r="M249" s="59">
        <v>37</v>
      </c>
      <c r="N249" s="59">
        <v>58</v>
      </c>
      <c r="O249" s="59">
        <v>56</v>
      </c>
      <c r="P249" s="59">
        <v>3</v>
      </c>
      <c r="Q249" s="59">
        <v>0</v>
      </c>
      <c r="R249" s="59">
        <v>0</v>
      </c>
      <c r="S249" s="59">
        <v>0</v>
      </c>
      <c r="T249" s="59">
        <v>0</v>
      </c>
      <c r="U249" s="59">
        <v>0</v>
      </c>
      <c r="V249" s="59">
        <v>7</v>
      </c>
      <c r="W249" s="59">
        <v>355</v>
      </c>
      <c r="X249" s="59">
        <v>502</v>
      </c>
      <c r="Y249" s="59">
        <v>509</v>
      </c>
      <c r="Z249" s="59">
        <v>228</v>
      </c>
    </row>
    <row r="250" spans="1:26" x14ac:dyDescent="0.25">
      <c r="A250" t="s">
        <v>9</v>
      </c>
      <c r="B250" s="59">
        <v>19</v>
      </c>
      <c r="C250" s="59">
        <v>264</v>
      </c>
      <c r="D250" s="59">
        <v>368</v>
      </c>
      <c r="E250" s="59">
        <v>347</v>
      </c>
      <c r="F250" s="59">
        <v>169</v>
      </c>
      <c r="G250" s="59">
        <v>249</v>
      </c>
      <c r="H250" s="59">
        <v>560</v>
      </c>
      <c r="I250" s="59">
        <v>658</v>
      </c>
      <c r="J250" s="59">
        <v>603</v>
      </c>
      <c r="K250" s="59">
        <v>421</v>
      </c>
      <c r="L250" s="59">
        <v>149</v>
      </c>
      <c r="M250" s="59">
        <v>440</v>
      </c>
      <c r="N250" s="59">
        <v>501</v>
      </c>
      <c r="O250" s="59">
        <v>471</v>
      </c>
      <c r="P250" s="59">
        <v>308</v>
      </c>
      <c r="Q250" s="59">
        <v>6</v>
      </c>
      <c r="R250" s="59">
        <v>189</v>
      </c>
      <c r="S250" s="59">
        <v>287</v>
      </c>
      <c r="T250" s="59">
        <v>263</v>
      </c>
      <c r="U250" s="59">
        <v>73</v>
      </c>
      <c r="V250" s="59">
        <v>316</v>
      </c>
      <c r="W250" s="59">
        <v>614</v>
      </c>
      <c r="X250" s="59">
        <v>738</v>
      </c>
      <c r="Y250" s="59">
        <v>705</v>
      </c>
      <c r="Z250" s="59">
        <v>533</v>
      </c>
    </row>
    <row r="251" spans="1:26" x14ac:dyDescent="0.25">
      <c r="A251" t="s">
        <v>10</v>
      </c>
      <c r="B251" s="59">
        <v>0</v>
      </c>
      <c r="C251" s="59">
        <v>0</v>
      </c>
      <c r="D251" s="59">
        <v>0</v>
      </c>
      <c r="E251" s="59">
        <v>0</v>
      </c>
      <c r="F251" s="59">
        <v>0</v>
      </c>
      <c r="G251" s="59">
        <v>0</v>
      </c>
      <c r="H251" s="59">
        <v>6</v>
      </c>
      <c r="I251" s="59">
        <v>2</v>
      </c>
      <c r="J251" s="59">
        <v>14</v>
      </c>
      <c r="K251" s="59">
        <v>19</v>
      </c>
      <c r="L251" s="59">
        <v>0</v>
      </c>
      <c r="M251" s="59">
        <v>0</v>
      </c>
      <c r="N251" s="59">
        <v>0</v>
      </c>
      <c r="O251" s="59">
        <v>0</v>
      </c>
      <c r="P251" s="59">
        <v>1</v>
      </c>
      <c r="Q251" s="59">
        <v>0</v>
      </c>
      <c r="R251" s="59">
        <v>0</v>
      </c>
      <c r="S251" s="59">
        <v>0</v>
      </c>
      <c r="T251" s="59">
        <v>0</v>
      </c>
      <c r="U251" s="59">
        <v>0</v>
      </c>
      <c r="V251" s="59">
        <v>58</v>
      </c>
      <c r="W251" s="59">
        <v>473</v>
      </c>
      <c r="X251" s="59">
        <v>719</v>
      </c>
      <c r="Y251" s="59">
        <v>731</v>
      </c>
      <c r="Z251" s="59">
        <v>602</v>
      </c>
    </row>
    <row r="252" spans="1:26" x14ac:dyDescent="0.25">
      <c r="A252" t="s">
        <v>11</v>
      </c>
      <c r="B252" s="59">
        <v>37</v>
      </c>
      <c r="C252" s="59">
        <v>30</v>
      </c>
      <c r="D252" s="59">
        <v>42</v>
      </c>
      <c r="E252" s="59">
        <v>53</v>
      </c>
      <c r="F252" s="59">
        <v>5</v>
      </c>
      <c r="G252" s="59">
        <v>111</v>
      </c>
      <c r="H252" s="59">
        <v>241</v>
      </c>
      <c r="I252" s="59">
        <v>282</v>
      </c>
      <c r="J252" s="59">
        <v>285</v>
      </c>
      <c r="K252" s="59">
        <v>148</v>
      </c>
      <c r="L252" s="59">
        <v>59</v>
      </c>
      <c r="M252" s="59">
        <v>145</v>
      </c>
      <c r="N252" s="59">
        <v>153</v>
      </c>
      <c r="O252" s="59">
        <v>177</v>
      </c>
      <c r="P252" s="59">
        <v>50</v>
      </c>
      <c r="Q252" s="59">
        <v>26</v>
      </c>
      <c r="R252" s="59">
        <v>9</v>
      </c>
      <c r="S252" s="59">
        <v>20</v>
      </c>
      <c r="T252" s="59">
        <v>33</v>
      </c>
      <c r="U252" s="59">
        <v>0</v>
      </c>
      <c r="V252" s="59">
        <v>209</v>
      </c>
      <c r="W252" s="59">
        <v>478</v>
      </c>
      <c r="X252" s="59">
        <v>646</v>
      </c>
      <c r="Y252" s="59">
        <v>707</v>
      </c>
      <c r="Z252" s="59">
        <v>464</v>
      </c>
    </row>
    <row r="253" spans="1:26" x14ac:dyDescent="0.25">
      <c r="A253" t="s">
        <v>12</v>
      </c>
      <c r="B253" s="59">
        <v>0</v>
      </c>
      <c r="C253" s="59">
        <v>0</v>
      </c>
      <c r="D253" s="59">
        <v>0</v>
      </c>
      <c r="E253" s="59">
        <v>0</v>
      </c>
      <c r="F253" s="59">
        <v>0</v>
      </c>
      <c r="G253" s="59">
        <v>0</v>
      </c>
      <c r="H253" s="59">
        <v>83</v>
      </c>
      <c r="I253" s="59">
        <v>103</v>
      </c>
      <c r="J253" s="59">
        <v>133</v>
      </c>
      <c r="K253" s="59">
        <v>43</v>
      </c>
      <c r="L253" s="59">
        <v>99</v>
      </c>
      <c r="M253" s="59">
        <v>33</v>
      </c>
      <c r="N253" s="59">
        <v>13</v>
      </c>
      <c r="O253" s="59">
        <v>18</v>
      </c>
      <c r="P253" s="59">
        <v>0</v>
      </c>
      <c r="Q253" s="59">
        <v>0</v>
      </c>
      <c r="R253" s="59">
        <v>0</v>
      </c>
      <c r="S253" s="59">
        <v>0</v>
      </c>
      <c r="T253" s="59">
        <v>0</v>
      </c>
      <c r="U253" s="59">
        <v>0</v>
      </c>
      <c r="V253" s="59">
        <v>5</v>
      </c>
      <c r="W253" s="59">
        <v>193</v>
      </c>
      <c r="X253" s="59">
        <v>280</v>
      </c>
      <c r="Y253" s="59">
        <v>325</v>
      </c>
      <c r="Z253" s="59">
        <v>119</v>
      </c>
    </row>
    <row r="254" spans="1:26" x14ac:dyDescent="0.25">
      <c r="A254" t="s">
        <v>13</v>
      </c>
      <c r="B254" s="59">
        <v>29</v>
      </c>
      <c r="C254" s="59">
        <v>300</v>
      </c>
      <c r="D254" s="59">
        <v>471</v>
      </c>
      <c r="E254" s="59">
        <v>592</v>
      </c>
      <c r="F254" s="59">
        <v>521</v>
      </c>
      <c r="G254" s="59">
        <v>261</v>
      </c>
      <c r="H254" s="59">
        <v>535</v>
      </c>
      <c r="I254" s="59">
        <v>663</v>
      </c>
      <c r="J254" s="59">
        <v>723</v>
      </c>
      <c r="K254" s="59">
        <v>653</v>
      </c>
      <c r="L254" s="59">
        <v>133</v>
      </c>
      <c r="M254" s="59">
        <v>424</v>
      </c>
      <c r="N254" s="59">
        <v>579</v>
      </c>
      <c r="O254" s="59">
        <v>681</v>
      </c>
      <c r="P254" s="59">
        <v>588</v>
      </c>
      <c r="Q254" s="59">
        <v>12</v>
      </c>
      <c r="R254" s="59">
        <v>225</v>
      </c>
      <c r="S254" s="59">
        <v>414</v>
      </c>
      <c r="T254" s="59">
        <v>575</v>
      </c>
      <c r="U254" s="59">
        <v>497</v>
      </c>
      <c r="V254" s="59">
        <v>615</v>
      </c>
      <c r="W254" s="59">
        <v>720</v>
      </c>
      <c r="X254" s="59">
        <v>744</v>
      </c>
      <c r="Y254" s="59">
        <v>744</v>
      </c>
      <c r="Z254" s="59">
        <v>720</v>
      </c>
    </row>
    <row r="255" spans="1:26" x14ac:dyDescent="0.25">
      <c r="A255" t="s">
        <v>14</v>
      </c>
      <c r="B255" s="59">
        <v>0</v>
      </c>
      <c r="C255" s="59">
        <v>0</v>
      </c>
      <c r="D255" s="59">
        <v>0</v>
      </c>
      <c r="E255" s="59">
        <v>0</v>
      </c>
      <c r="F255" s="59">
        <v>0</v>
      </c>
      <c r="G255" s="59">
        <v>0</v>
      </c>
      <c r="H255" s="59">
        <v>5</v>
      </c>
      <c r="I255" s="59">
        <v>12</v>
      </c>
      <c r="J255" s="59">
        <v>15</v>
      </c>
      <c r="K255" s="59">
        <v>0</v>
      </c>
      <c r="L255" s="59">
        <v>1</v>
      </c>
      <c r="M255" s="59">
        <v>0</v>
      </c>
      <c r="N255" s="59">
        <v>0</v>
      </c>
      <c r="O255" s="59">
        <v>4</v>
      </c>
      <c r="P255" s="59">
        <v>0</v>
      </c>
      <c r="Q255" s="59">
        <v>0</v>
      </c>
      <c r="R255" s="59">
        <v>0</v>
      </c>
      <c r="S255" s="59">
        <v>0</v>
      </c>
      <c r="T255" s="59">
        <v>0</v>
      </c>
      <c r="U255" s="59">
        <v>0</v>
      </c>
      <c r="V255" s="59">
        <v>0</v>
      </c>
      <c r="W255" s="59">
        <v>221</v>
      </c>
      <c r="X255" s="59">
        <v>653</v>
      </c>
      <c r="Y255" s="59">
        <v>539</v>
      </c>
      <c r="Z255" s="59">
        <v>101</v>
      </c>
    </row>
    <row r="256" spans="1:26" x14ac:dyDescent="0.25">
      <c r="A256" t="s">
        <v>15</v>
      </c>
      <c r="B256" s="59">
        <v>0</v>
      </c>
      <c r="C256" s="59">
        <v>1</v>
      </c>
      <c r="D256" s="59">
        <v>2</v>
      </c>
      <c r="E256" s="59">
        <v>3</v>
      </c>
      <c r="F256" s="59">
        <v>4</v>
      </c>
      <c r="G256" s="59">
        <v>53</v>
      </c>
      <c r="H256" s="59">
        <v>115</v>
      </c>
      <c r="I256" s="59">
        <v>154</v>
      </c>
      <c r="J256" s="59">
        <v>178</v>
      </c>
      <c r="K256" s="59">
        <v>96</v>
      </c>
      <c r="L256" s="59">
        <v>14</v>
      </c>
      <c r="M256" s="59">
        <v>35</v>
      </c>
      <c r="N256" s="59">
        <v>43</v>
      </c>
      <c r="O256" s="59">
        <v>51</v>
      </c>
      <c r="P256" s="59">
        <v>20</v>
      </c>
      <c r="Q256" s="59">
        <v>0</v>
      </c>
      <c r="R256" s="59">
        <v>0</v>
      </c>
      <c r="S256" s="59">
        <v>0</v>
      </c>
      <c r="T256" s="59">
        <v>0</v>
      </c>
      <c r="U256" s="59">
        <v>0</v>
      </c>
      <c r="V256" s="59">
        <v>110</v>
      </c>
      <c r="W256" s="59">
        <v>341</v>
      </c>
      <c r="X256" s="59">
        <v>518</v>
      </c>
      <c r="Y256" s="59">
        <v>604</v>
      </c>
      <c r="Z256" s="59">
        <v>410</v>
      </c>
    </row>
    <row r="257" spans="1:26" x14ac:dyDescent="0.25">
      <c r="A257" t="s">
        <v>16</v>
      </c>
      <c r="B257" s="59">
        <v>47</v>
      </c>
      <c r="C257" s="59">
        <v>276</v>
      </c>
      <c r="D257" s="59">
        <v>321</v>
      </c>
      <c r="E257" s="59">
        <v>283</v>
      </c>
      <c r="F257" s="59">
        <v>167</v>
      </c>
      <c r="G257" s="59">
        <v>280</v>
      </c>
      <c r="H257" s="59">
        <v>540</v>
      </c>
      <c r="I257" s="59">
        <v>590</v>
      </c>
      <c r="J257" s="59">
        <v>568</v>
      </c>
      <c r="K257" s="59">
        <v>408</v>
      </c>
      <c r="L257" s="59">
        <v>184</v>
      </c>
      <c r="M257" s="59">
        <v>428</v>
      </c>
      <c r="N257" s="59">
        <v>501</v>
      </c>
      <c r="O257" s="59">
        <v>465</v>
      </c>
      <c r="P257" s="59">
        <v>302</v>
      </c>
      <c r="Q257" s="59">
        <v>15</v>
      </c>
      <c r="R257" s="59">
        <v>193</v>
      </c>
      <c r="S257" s="59">
        <v>241</v>
      </c>
      <c r="T257" s="59">
        <v>202</v>
      </c>
      <c r="U257" s="59">
        <v>83</v>
      </c>
      <c r="V257" s="59">
        <v>356</v>
      </c>
      <c r="W257" s="59">
        <v>628</v>
      </c>
      <c r="X257" s="59">
        <v>703</v>
      </c>
      <c r="Y257" s="59">
        <v>683</v>
      </c>
      <c r="Z257" s="59">
        <v>523</v>
      </c>
    </row>
    <row r="258" spans="1:26" x14ac:dyDescent="0.25">
      <c r="A258" t="s">
        <v>17</v>
      </c>
      <c r="B258" s="59">
        <v>0</v>
      </c>
      <c r="C258" s="59">
        <v>216</v>
      </c>
      <c r="D258" s="59">
        <v>667</v>
      </c>
      <c r="E258" s="59">
        <v>744</v>
      </c>
      <c r="F258" s="59">
        <v>685</v>
      </c>
      <c r="G258" s="59">
        <v>19</v>
      </c>
      <c r="H258" s="59">
        <v>388</v>
      </c>
      <c r="I258" s="59">
        <v>744</v>
      </c>
      <c r="J258" s="59">
        <v>744</v>
      </c>
      <c r="K258" s="59">
        <v>720</v>
      </c>
      <c r="L258" s="59">
        <v>0</v>
      </c>
      <c r="M258" s="59">
        <v>307</v>
      </c>
      <c r="N258" s="59">
        <v>738</v>
      </c>
      <c r="O258" s="59">
        <v>744</v>
      </c>
      <c r="P258" s="59">
        <v>712</v>
      </c>
      <c r="Q258" s="59">
        <v>0</v>
      </c>
      <c r="R258" s="59">
        <v>230</v>
      </c>
      <c r="S258" s="59">
        <v>639</v>
      </c>
      <c r="T258" s="59">
        <v>741</v>
      </c>
      <c r="U258" s="59">
        <v>664</v>
      </c>
      <c r="V258" s="59">
        <v>731</v>
      </c>
      <c r="W258" s="59">
        <v>720</v>
      </c>
      <c r="X258" s="59">
        <v>744</v>
      </c>
      <c r="Y258" s="59">
        <v>744</v>
      </c>
      <c r="Z258" s="59">
        <v>720</v>
      </c>
    </row>
    <row r="259" spans="1:26" x14ac:dyDescent="0.25">
      <c r="A259" t="s">
        <v>18</v>
      </c>
      <c r="B259" s="59">
        <v>349</v>
      </c>
      <c r="C259" s="59">
        <v>720</v>
      </c>
      <c r="D259" s="59">
        <v>744</v>
      </c>
      <c r="E259" s="59">
        <v>680</v>
      </c>
      <c r="F259" s="59">
        <v>509</v>
      </c>
      <c r="G259" s="59">
        <v>682</v>
      </c>
      <c r="H259" s="59">
        <v>720</v>
      </c>
      <c r="I259" s="59">
        <v>744</v>
      </c>
      <c r="J259" s="59">
        <v>735</v>
      </c>
      <c r="K259" s="59">
        <v>640</v>
      </c>
      <c r="L259" s="59">
        <v>598</v>
      </c>
      <c r="M259" s="59">
        <v>720</v>
      </c>
      <c r="N259" s="59">
        <v>744</v>
      </c>
      <c r="O259" s="59">
        <v>739</v>
      </c>
      <c r="P259" s="59">
        <v>594</v>
      </c>
      <c r="Q259" s="59">
        <v>384</v>
      </c>
      <c r="R259" s="59">
        <v>720</v>
      </c>
      <c r="S259" s="59">
        <v>744</v>
      </c>
      <c r="T259" s="59">
        <v>737</v>
      </c>
      <c r="U259" s="59">
        <v>547</v>
      </c>
      <c r="V259" s="59">
        <v>744</v>
      </c>
      <c r="W259" s="59">
        <v>720</v>
      </c>
      <c r="X259" s="59">
        <v>744</v>
      </c>
      <c r="Y259" s="59">
        <v>744</v>
      </c>
      <c r="Z259" s="59">
        <v>720</v>
      </c>
    </row>
    <row r="260" spans="1:26" x14ac:dyDescent="0.25">
      <c r="A260" t="s">
        <v>19</v>
      </c>
      <c r="B260" s="59">
        <v>0</v>
      </c>
      <c r="C260" s="59">
        <v>27</v>
      </c>
      <c r="D260" s="59">
        <v>82</v>
      </c>
      <c r="E260" s="59">
        <v>118</v>
      </c>
      <c r="F260" s="59">
        <v>0</v>
      </c>
      <c r="G260" s="59">
        <v>9</v>
      </c>
      <c r="H260" s="59">
        <v>257</v>
      </c>
      <c r="I260" s="59">
        <v>383</v>
      </c>
      <c r="J260" s="59">
        <v>439</v>
      </c>
      <c r="K260" s="59">
        <v>201</v>
      </c>
      <c r="L260" s="59">
        <v>0</v>
      </c>
      <c r="M260" s="59">
        <v>105</v>
      </c>
      <c r="N260" s="59">
        <v>187</v>
      </c>
      <c r="O260" s="59">
        <v>226</v>
      </c>
      <c r="P260" s="59">
        <v>47</v>
      </c>
      <c r="Q260" s="59">
        <v>0</v>
      </c>
      <c r="R260" s="59">
        <v>4</v>
      </c>
      <c r="S260" s="59">
        <v>43</v>
      </c>
      <c r="T260" s="59">
        <v>65</v>
      </c>
      <c r="U260" s="59">
        <v>0</v>
      </c>
      <c r="V260" s="59">
        <v>80</v>
      </c>
      <c r="W260" s="59">
        <v>500</v>
      </c>
      <c r="X260" s="59">
        <v>700</v>
      </c>
      <c r="Y260" s="59">
        <v>729</v>
      </c>
      <c r="Z260" s="59">
        <v>584</v>
      </c>
    </row>
    <row r="261" spans="1:26" x14ac:dyDescent="0.25">
      <c r="A261" t="s">
        <v>20</v>
      </c>
      <c r="B261" s="59">
        <v>42</v>
      </c>
      <c r="C261" s="59">
        <v>157</v>
      </c>
      <c r="D261" s="59">
        <v>170</v>
      </c>
      <c r="E261" s="59">
        <v>178</v>
      </c>
      <c r="F261" s="59">
        <v>30</v>
      </c>
      <c r="G261" s="59">
        <v>305</v>
      </c>
      <c r="H261" s="59">
        <v>458</v>
      </c>
      <c r="I261" s="59">
        <v>463</v>
      </c>
      <c r="J261" s="59">
        <v>470</v>
      </c>
      <c r="K261" s="59">
        <v>327</v>
      </c>
      <c r="L261" s="59">
        <v>208</v>
      </c>
      <c r="M261" s="59">
        <v>363</v>
      </c>
      <c r="N261" s="59">
        <v>361</v>
      </c>
      <c r="O261" s="59">
        <v>354</v>
      </c>
      <c r="P261" s="59">
        <v>247</v>
      </c>
      <c r="Q261" s="59">
        <v>9</v>
      </c>
      <c r="R261" s="59">
        <v>46</v>
      </c>
      <c r="S261" s="59">
        <v>30</v>
      </c>
      <c r="T261" s="59">
        <v>34</v>
      </c>
      <c r="U261" s="59">
        <v>0</v>
      </c>
      <c r="V261" s="59">
        <v>325</v>
      </c>
      <c r="W261" s="59">
        <v>495</v>
      </c>
      <c r="X261" s="59">
        <v>489</v>
      </c>
      <c r="Y261" s="59">
        <v>504</v>
      </c>
      <c r="Z261" s="59">
        <v>372</v>
      </c>
    </row>
    <row r="262" spans="1:26" x14ac:dyDescent="0.25">
      <c r="A262" t="s">
        <v>21</v>
      </c>
      <c r="B262" s="59">
        <v>0</v>
      </c>
      <c r="C262" s="59">
        <v>0</v>
      </c>
      <c r="D262" s="59">
        <v>0</v>
      </c>
      <c r="E262" s="59">
        <v>0</v>
      </c>
      <c r="F262" s="59">
        <v>0</v>
      </c>
      <c r="G262" s="59">
        <v>0</v>
      </c>
      <c r="H262" s="59">
        <v>0</v>
      </c>
      <c r="I262" s="59">
        <v>0</v>
      </c>
      <c r="J262" s="59">
        <v>0</v>
      </c>
      <c r="K262" s="59">
        <v>0</v>
      </c>
      <c r="L262" s="59">
        <v>0</v>
      </c>
      <c r="M262" s="59">
        <v>0</v>
      </c>
      <c r="N262" s="59">
        <v>0</v>
      </c>
      <c r="O262" s="59">
        <v>0</v>
      </c>
      <c r="P262" s="59">
        <v>5</v>
      </c>
      <c r="Q262" s="59">
        <v>0</v>
      </c>
      <c r="R262" s="59">
        <v>0</v>
      </c>
      <c r="S262" s="59">
        <v>0</v>
      </c>
      <c r="T262" s="59">
        <v>0</v>
      </c>
      <c r="U262" s="59">
        <v>0</v>
      </c>
      <c r="V262" s="59">
        <v>0</v>
      </c>
      <c r="W262" s="59">
        <v>0</v>
      </c>
      <c r="X262" s="59">
        <v>0</v>
      </c>
      <c r="Y262" s="59">
        <v>0</v>
      </c>
      <c r="Z262" s="59">
        <v>0</v>
      </c>
    </row>
    <row r="263" spans="1:26" x14ac:dyDescent="0.25">
      <c r="A263" t="s">
        <v>22</v>
      </c>
      <c r="B263" s="59">
        <v>0</v>
      </c>
      <c r="C263" s="59">
        <v>0</v>
      </c>
      <c r="D263" s="59">
        <v>0</v>
      </c>
      <c r="E263" s="59">
        <v>0</v>
      </c>
      <c r="F263" s="59">
        <v>0</v>
      </c>
      <c r="G263" s="59">
        <v>0</v>
      </c>
      <c r="H263" s="59">
        <v>0</v>
      </c>
      <c r="I263" s="59">
        <v>57</v>
      </c>
      <c r="J263" s="59">
        <v>46</v>
      </c>
      <c r="K263" s="59">
        <v>0</v>
      </c>
      <c r="L263" s="59">
        <v>195</v>
      </c>
      <c r="M263" s="59">
        <v>2</v>
      </c>
      <c r="N263" s="59">
        <v>4</v>
      </c>
      <c r="O263" s="59">
        <v>0</v>
      </c>
      <c r="P263" s="59">
        <v>38</v>
      </c>
      <c r="Q263" s="59">
        <v>0</v>
      </c>
      <c r="R263" s="59">
        <v>0</v>
      </c>
      <c r="S263" s="59">
        <v>0</v>
      </c>
      <c r="T263" s="59">
        <v>0</v>
      </c>
      <c r="U263" s="59">
        <v>0</v>
      </c>
      <c r="V263" s="59">
        <v>0</v>
      </c>
      <c r="W263" s="59">
        <v>0</v>
      </c>
      <c r="X263" s="59">
        <v>155</v>
      </c>
      <c r="Y263" s="59">
        <v>138</v>
      </c>
      <c r="Z263" s="59">
        <v>7</v>
      </c>
    </row>
    <row r="265" spans="1:26" x14ac:dyDescent="0.25">
      <c r="A265" s="39">
        <v>1992</v>
      </c>
      <c r="B265" s="107"/>
      <c r="C265" s="107"/>
      <c r="D265" s="107"/>
      <c r="E265" s="107"/>
      <c r="F265" s="107"/>
    </row>
    <row r="266" spans="1:26" x14ac:dyDescent="0.25">
      <c r="B266" s="108" t="s">
        <v>24</v>
      </c>
      <c r="C266" s="108"/>
      <c r="D266" s="108"/>
      <c r="E266" s="108"/>
      <c r="F266" s="108"/>
      <c r="G266" s="101" t="s">
        <v>25</v>
      </c>
      <c r="H266" s="101"/>
      <c r="I266" s="101"/>
      <c r="J266" s="101"/>
      <c r="K266" s="101"/>
      <c r="L266" s="102" t="s">
        <v>23</v>
      </c>
      <c r="M266" s="102"/>
      <c r="N266" s="102"/>
      <c r="O266" s="102"/>
      <c r="P266" s="102"/>
      <c r="Q266" s="103" t="s">
        <v>26</v>
      </c>
      <c r="R266" s="103"/>
      <c r="S266" s="103"/>
      <c r="T266" s="103"/>
      <c r="U266" s="103"/>
      <c r="V266" s="89" t="s">
        <v>27</v>
      </c>
      <c r="W266" s="89"/>
      <c r="X266" s="89"/>
      <c r="Y266" s="89"/>
      <c r="Z266" s="89"/>
    </row>
    <row r="267" spans="1:26" x14ac:dyDescent="0.25">
      <c r="B267" s="16" t="s">
        <v>0</v>
      </c>
      <c r="C267" s="16" t="s">
        <v>1</v>
      </c>
      <c r="D267" s="16" t="s">
        <v>2</v>
      </c>
      <c r="E267" s="16" t="s">
        <v>3</v>
      </c>
      <c r="F267" s="16" t="s">
        <v>4</v>
      </c>
      <c r="G267" s="16" t="s">
        <v>0</v>
      </c>
      <c r="H267" s="16" t="s">
        <v>1</v>
      </c>
      <c r="I267" s="16" t="s">
        <v>2</v>
      </c>
      <c r="J267" s="16" t="s">
        <v>3</v>
      </c>
      <c r="K267" s="16" t="s">
        <v>4</v>
      </c>
      <c r="L267" s="16" t="s">
        <v>0</v>
      </c>
      <c r="M267" s="16" t="s">
        <v>1</v>
      </c>
      <c r="N267" s="16" t="s">
        <v>2</v>
      </c>
      <c r="O267" s="16" t="s">
        <v>3</v>
      </c>
      <c r="P267" s="16" t="s">
        <v>4</v>
      </c>
      <c r="Q267" s="16" t="s">
        <v>0</v>
      </c>
      <c r="R267" s="16" t="s">
        <v>1</v>
      </c>
      <c r="S267" s="16" t="s">
        <v>2</v>
      </c>
      <c r="T267" s="16" t="s">
        <v>3</v>
      </c>
      <c r="U267" s="16" t="s">
        <v>4</v>
      </c>
      <c r="V267" s="16" t="s">
        <v>0</v>
      </c>
      <c r="W267" s="16" t="s">
        <v>1</v>
      </c>
      <c r="X267" s="16" t="s">
        <v>2</v>
      </c>
      <c r="Y267" s="16" t="s">
        <v>3</v>
      </c>
      <c r="Z267" s="16" t="s">
        <v>4</v>
      </c>
    </row>
    <row r="268" spans="1:26" x14ac:dyDescent="0.25">
      <c r="A268" t="s">
        <v>5</v>
      </c>
      <c r="B268" s="58">
        <v>226</v>
      </c>
      <c r="C268" s="58">
        <v>462</v>
      </c>
      <c r="D268" s="58">
        <v>663</v>
      </c>
      <c r="E268" s="58">
        <v>734</v>
      </c>
      <c r="F268" s="58">
        <v>452</v>
      </c>
      <c r="G268" s="58">
        <v>494</v>
      </c>
      <c r="H268" s="58">
        <v>636</v>
      </c>
      <c r="I268" s="58">
        <v>734</v>
      </c>
      <c r="J268" s="58">
        <v>744</v>
      </c>
      <c r="K268" s="58">
        <v>627</v>
      </c>
      <c r="L268" s="58">
        <v>371</v>
      </c>
      <c r="M268" s="58">
        <v>553</v>
      </c>
      <c r="N268" s="58">
        <v>704</v>
      </c>
      <c r="O268" s="58">
        <v>741</v>
      </c>
      <c r="P268" s="58">
        <v>532</v>
      </c>
      <c r="Q268" s="58">
        <v>162</v>
      </c>
      <c r="R268" s="58">
        <v>448</v>
      </c>
      <c r="S268" s="58">
        <v>675</v>
      </c>
      <c r="T268" s="58">
        <v>741</v>
      </c>
      <c r="U268" s="58">
        <v>446</v>
      </c>
      <c r="V268" s="58">
        <v>736</v>
      </c>
      <c r="W268" s="58">
        <v>720</v>
      </c>
      <c r="X268" s="58">
        <v>744</v>
      </c>
      <c r="Y268" s="58">
        <v>744</v>
      </c>
      <c r="Z268" s="58">
        <v>709</v>
      </c>
    </row>
    <row r="269" spans="1:26" x14ac:dyDescent="0.25">
      <c r="A269" t="s">
        <v>6</v>
      </c>
      <c r="B269" s="59">
        <v>0</v>
      </c>
      <c r="C269" s="59">
        <v>0</v>
      </c>
      <c r="D269" s="59">
        <v>0</v>
      </c>
      <c r="E269" s="59">
        <v>7</v>
      </c>
      <c r="F269" s="59">
        <v>5</v>
      </c>
      <c r="G269" s="59">
        <v>21</v>
      </c>
      <c r="H269" s="59">
        <v>41</v>
      </c>
      <c r="I269" s="59">
        <v>78</v>
      </c>
      <c r="J269" s="59">
        <v>137</v>
      </c>
      <c r="K269" s="59">
        <v>76</v>
      </c>
      <c r="L269" s="59">
        <v>30</v>
      </c>
      <c r="M269" s="59">
        <v>2</v>
      </c>
      <c r="N269" s="59">
        <v>14</v>
      </c>
      <c r="O269" s="59">
        <v>33</v>
      </c>
      <c r="P269" s="59">
        <v>51</v>
      </c>
      <c r="Q269" s="59">
        <v>0</v>
      </c>
      <c r="R269" s="59">
        <v>0</v>
      </c>
      <c r="S269" s="59">
        <v>0</v>
      </c>
      <c r="T269" s="59">
        <v>0</v>
      </c>
      <c r="U269" s="59">
        <v>0</v>
      </c>
      <c r="V269" s="59">
        <v>53</v>
      </c>
      <c r="W269" s="59">
        <v>171</v>
      </c>
      <c r="X269" s="59">
        <v>273</v>
      </c>
      <c r="Y269" s="59">
        <v>451</v>
      </c>
      <c r="Z269" s="59">
        <v>229</v>
      </c>
    </row>
    <row r="270" spans="1:26" x14ac:dyDescent="0.25">
      <c r="A270" t="s">
        <v>7</v>
      </c>
      <c r="B270" s="59">
        <v>0</v>
      </c>
      <c r="C270" s="59">
        <v>0</v>
      </c>
      <c r="D270" s="59">
        <v>0</v>
      </c>
      <c r="E270" s="59">
        <v>0</v>
      </c>
      <c r="F270" s="59">
        <v>0</v>
      </c>
      <c r="G270" s="59">
        <v>0</v>
      </c>
      <c r="H270" s="59">
        <v>0</v>
      </c>
      <c r="I270" s="59">
        <v>5</v>
      </c>
      <c r="J270" s="59">
        <v>58</v>
      </c>
      <c r="K270" s="59">
        <v>20</v>
      </c>
      <c r="L270" s="59">
        <v>276</v>
      </c>
      <c r="M270" s="59">
        <v>26</v>
      </c>
      <c r="N270" s="59">
        <v>29</v>
      </c>
      <c r="O270" s="59">
        <v>9</v>
      </c>
      <c r="P270" s="59">
        <v>242</v>
      </c>
      <c r="Q270" s="59">
        <v>0</v>
      </c>
      <c r="R270" s="59">
        <v>0</v>
      </c>
      <c r="S270" s="59">
        <v>0</v>
      </c>
      <c r="T270" s="59">
        <v>0</v>
      </c>
      <c r="U270" s="59">
        <v>0</v>
      </c>
      <c r="V270" s="59">
        <v>0</v>
      </c>
      <c r="W270" s="59">
        <v>18</v>
      </c>
      <c r="X270" s="59">
        <v>22</v>
      </c>
      <c r="Y270" s="59">
        <v>130</v>
      </c>
      <c r="Z270" s="59">
        <v>38</v>
      </c>
    </row>
    <row r="271" spans="1:26" x14ac:dyDescent="0.25">
      <c r="A271" t="s">
        <v>8</v>
      </c>
      <c r="B271" s="59">
        <v>0</v>
      </c>
      <c r="C271" s="59">
        <v>0</v>
      </c>
      <c r="D271" s="59">
        <v>9</v>
      </c>
      <c r="E271" s="59">
        <v>1</v>
      </c>
      <c r="F271" s="59">
        <v>5</v>
      </c>
      <c r="G271" s="59">
        <v>0</v>
      </c>
      <c r="H271" s="59">
        <v>82</v>
      </c>
      <c r="I271" s="59">
        <v>150</v>
      </c>
      <c r="J271" s="59">
        <v>241</v>
      </c>
      <c r="K271" s="59">
        <v>38</v>
      </c>
      <c r="L271" s="59">
        <v>9</v>
      </c>
      <c r="M271" s="59">
        <v>32</v>
      </c>
      <c r="N271" s="59">
        <v>31</v>
      </c>
      <c r="O271" s="59">
        <v>96</v>
      </c>
      <c r="P271" s="59">
        <v>18</v>
      </c>
      <c r="Q271" s="59">
        <v>0</v>
      </c>
      <c r="R271" s="59">
        <v>0</v>
      </c>
      <c r="S271" s="59">
        <v>0</v>
      </c>
      <c r="T271" s="59">
        <v>0</v>
      </c>
      <c r="U271" s="59">
        <v>0</v>
      </c>
      <c r="V271" s="59">
        <v>24</v>
      </c>
      <c r="W271" s="59">
        <v>321</v>
      </c>
      <c r="X271" s="59">
        <v>454</v>
      </c>
      <c r="Y271" s="59">
        <v>527</v>
      </c>
      <c r="Z271" s="59">
        <v>205</v>
      </c>
    </row>
    <row r="272" spans="1:26" x14ac:dyDescent="0.25">
      <c r="A272" t="s">
        <v>9</v>
      </c>
      <c r="B272" s="59">
        <v>43</v>
      </c>
      <c r="C272" s="59">
        <v>187</v>
      </c>
      <c r="D272" s="59">
        <v>280</v>
      </c>
      <c r="E272" s="59">
        <v>329</v>
      </c>
      <c r="F272" s="59">
        <v>151</v>
      </c>
      <c r="G272" s="59">
        <v>262</v>
      </c>
      <c r="H272" s="59">
        <v>481</v>
      </c>
      <c r="I272" s="59">
        <v>568</v>
      </c>
      <c r="J272" s="59">
        <v>666</v>
      </c>
      <c r="K272" s="59">
        <v>390</v>
      </c>
      <c r="L272" s="59">
        <v>124</v>
      </c>
      <c r="M272" s="59">
        <v>359</v>
      </c>
      <c r="N272" s="59">
        <v>440</v>
      </c>
      <c r="O272" s="59">
        <v>514</v>
      </c>
      <c r="P272" s="59">
        <v>291</v>
      </c>
      <c r="Q272" s="59">
        <v>28</v>
      </c>
      <c r="R272" s="59">
        <v>83</v>
      </c>
      <c r="S272" s="59">
        <v>190</v>
      </c>
      <c r="T272" s="59">
        <v>254</v>
      </c>
      <c r="U272" s="59">
        <v>90</v>
      </c>
      <c r="V272" s="59">
        <v>361</v>
      </c>
      <c r="W272" s="59">
        <v>615</v>
      </c>
      <c r="X272" s="59">
        <v>697</v>
      </c>
      <c r="Y272" s="59">
        <v>740</v>
      </c>
      <c r="Z272" s="59">
        <v>467</v>
      </c>
    </row>
    <row r="273" spans="1:26" x14ac:dyDescent="0.25">
      <c r="A273" t="s">
        <v>10</v>
      </c>
      <c r="B273" s="59">
        <v>0</v>
      </c>
      <c r="C273" s="59">
        <v>0</v>
      </c>
      <c r="D273" s="59">
        <v>0</v>
      </c>
      <c r="E273" s="59">
        <v>7</v>
      </c>
      <c r="F273" s="59">
        <v>4</v>
      </c>
      <c r="G273" s="59">
        <v>1</v>
      </c>
      <c r="H273" s="59">
        <v>5</v>
      </c>
      <c r="I273" s="59">
        <v>13</v>
      </c>
      <c r="J273" s="59">
        <v>118</v>
      </c>
      <c r="K273" s="59">
        <v>80</v>
      </c>
      <c r="L273" s="59">
        <v>0</v>
      </c>
      <c r="M273" s="59">
        <v>0</v>
      </c>
      <c r="N273" s="59">
        <v>0</v>
      </c>
      <c r="O273" s="59">
        <v>17</v>
      </c>
      <c r="P273" s="59">
        <v>44</v>
      </c>
      <c r="Q273" s="59">
        <v>0</v>
      </c>
      <c r="R273" s="59">
        <v>0</v>
      </c>
      <c r="S273" s="59">
        <v>0</v>
      </c>
      <c r="T273" s="59">
        <v>8</v>
      </c>
      <c r="U273" s="59">
        <v>2</v>
      </c>
      <c r="V273" s="59">
        <v>72</v>
      </c>
      <c r="W273" s="59">
        <v>392</v>
      </c>
      <c r="X273" s="59">
        <v>662</v>
      </c>
      <c r="Y273" s="59">
        <v>728</v>
      </c>
      <c r="Z273" s="59">
        <v>502</v>
      </c>
    </row>
    <row r="274" spans="1:26" x14ac:dyDescent="0.25">
      <c r="A274" t="s">
        <v>11</v>
      </c>
      <c r="B274" s="59">
        <v>10</v>
      </c>
      <c r="C274" s="59">
        <v>57</v>
      </c>
      <c r="D274" s="59">
        <v>53</v>
      </c>
      <c r="E274" s="59">
        <v>67</v>
      </c>
      <c r="F274" s="59">
        <v>23</v>
      </c>
      <c r="G274" s="59">
        <v>84</v>
      </c>
      <c r="H274" s="59">
        <v>264</v>
      </c>
      <c r="I274" s="59">
        <v>285</v>
      </c>
      <c r="J274" s="59">
        <v>328</v>
      </c>
      <c r="K274" s="59">
        <v>131</v>
      </c>
      <c r="L274" s="59">
        <v>24</v>
      </c>
      <c r="M274" s="59">
        <v>141</v>
      </c>
      <c r="N274" s="59">
        <v>153</v>
      </c>
      <c r="O274" s="59">
        <v>214</v>
      </c>
      <c r="P274" s="59">
        <v>49</v>
      </c>
      <c r="Q274" s="59">
        <v>6</v>
      </c>
      <c r="R274" s="59">
        <v>17</v>
      </c>
      <c r="S274" s="59">
        <v>31</v>
      </c>
      <c r="T274" s="59">
        <v>8</v>
      </c>
      <c r="U274" s="59">
        <v>9</v>
      </c>
      <c r="V274" s="59">
        <v>210</v>
      </c>
      <c r="W274" s="59">
        <v>515</v>
      </c>
      <c r="X274" s="59">
        <v>665</v>
      </c>
      <c r="Y274" s="59">
        <v>730</v>
      </c>
      <c r="Z274" s="59">
        <v>486</v>
      </c>
    </row>
    <row r="275" spans="1:26" x14ac:dyDescent="0.25">
      <c r="A275" t="s">
        <v>12</v>
      </c>
      <c r="B275" s="59">
        <v>0</v>
      </c>
      <c r="C275" s="59">
        <v>0</v>
      </c>
      <c r="D275" s="59">
        <v>0</v>
      </c>
      <c r="E275" s="59">
        <v>0</v>
      </c>
      <c r="F275" s="59">
        <v>0</v>
      </c>
      <c r="G275" s="59">
        <v>13</v>
      </c>
      <c r="H275" s="59">
        <v>17</v>
      </c>
      <c r="I275" s="59">
        <v>85</v>
      </c>
      <c r="J275" s="59">
        <v>170</v>
      </c>
      <c r="K275" s="59">
        <v>63</v>
      </c>
      <c r="L275" s="59">
        <v>78</v>
      </c>
      <c r="M275" s="59">
        <v>5</v>
      </c>
      <c r="N275" s="59">
        <v>7</v>
      </c>
      <c r="O275" s="59">
        <v>24</v>
      </c>
      <c r="P275" s="59">
        <v>19</v>
      </c>
      <c r="Q275" s="59">
        <v>0</v>
      </c>
      <c r="R275" s="59">
        <v>0</v>
      </c>
      <c r="S275" s="59">
        <v>0</v>
      </c>
      <c r="T275" s="59">
        <v>0</v>
      </c>
      <c r="U275" s="59">
        <v>0</v>
      </c>
      <c r="V275" s="59">
        <v>24</v>
      </c>
      <c r="W275" s="59">
        <v>95</v>
      </c>
      <c r="X275" s="59">
        <v>220</v>
      </c>
      <c r="Y275" s="59">
        <v>341</v>
      </c>
      <c r="Z275" s="59">
        <v>117</v>
      </c>
    </row>
    <row r="276" spans="1:26" x14ac:dyDescent="0.25">
      <c r="A276" t="s">
        <v>13</v>
      </c>
      <c r="B276" s="59">
        <v>139</v>
      </c>
      <c r="C276" s="59">
        <v>385</v>
      </c>
      <c r="D276" s="59">
        <v>492</v>
      </c>
      <c r="E276" s="59">
        <v>697</v>
      </c>
      <c r="F276" s="59">
        <v>548</v>
      </c>
      <c r="G276" s="59">
        <v>438</v>
      </c>
      <c r="H276" s="59">
        <v>629</v>
      </c>
      <c r="I276" s="59">
        <v>693</v>
      </c>
      <c r="J276" s="59">
        <v>744</v>
      </c>
      <c r="K276" s="59">
        <v>661</v>
      </c>
      <c r="L276" s="59">
        <v>280</v>
      </c>
      <c r="M276" s="59">
        <v>515</v>
      </c>
      <c r="N276" s="59">
        <v>614</v>
      </c>
      <c r="O276" s="59">
        <v>735</v>
      </c>
      <c r="P276" s="59">
        <v>610</v>
      </c>
      <c r="Q276" s="59">
        <v>85</v>
      </c>
      <c r="R276" s="59">
        <v>315</v>
      </c>
      <c r="S276" s="59">
        <v>404</v>
      </c>
      <c r="T276" s="59">
        <v>675</v>
      </c>
      <c r="U276" s="59">
        <v>554</v>
      </c>
      <c r="V276" s="59">
        <v>741</v>
      </c>
      <c r="W276" s="59">
        <v>720</v>
      </c>
      <c r="X276" s="59">
        <v>744</v>
      </c>
      <c r="Y276" s="59">
        <v>744</v>
      </c>
      <c r="Z276" s="59">
        <v>720</v>
      </c>
    </row>
    <row r="277" spans="1:26" x14ac:dyDescent="0.25">
      <c r="A277" t="s">
        <v>14</v>
      </c>
      <c r="B277" s="59">
        <v>0</v>
      </c>
      <c r="C277" s="59">
        <v>0</v>
      </c>
      <c r="D277" s="59">
        <v>0</v>
      </c>
      <c r="E277" s="59">
        <v>0</v>
      </c>
      <c r="F277" s="59">
        <v>0</v>
      </c>
      <c r="G277" s="59">
        <v>0</v>
      </c>
      <c r="H277" s="59">
        <v>10</v>
      </c>
      <c r="I277" s="59">
        <v>0</v>
      </c>
      <c r="J277" s="59">
        <v>15</v>
      </c>
      <c r="K277" s="59">
        <v>8</v>
      </c>
      <c r="L277" s="59">
        <v>45</v>
      </c>
      <c r="M277" s="59">
        <v>0</v>
      </c>
      <c r="N277" s="59">
        <v>0</v>
      </c>
      <c r="O277" s="59">
        <v>6</v>
      </c>
      <c r="P277" s="59">
        <v>0</v>
      </c>
      <c r="Q277" s="59">
        <v>0</v>
      </c>
      <c r="R277" s="59">
        <v>0</v>
      </c>
      <c r="S277" s="59">
        <v>0</v>
      </c>
      <c r="T277" s="59">
        <v>0</v>
      </c>
      <c r="U277" s="59">
        <v>0</v>
      </c>
      <c r="V277" s="59">
        <v>0</v>
      </c>
      <c r="W277" s="59">
        <v>222</v>
      </c>
      <c r="X277" s="59">
        <v>401</v>
      </c>
      <c r="Y277" s="59">
        <v>697</v>
      </c>
      <c r="Z277" s="59">
        <v>118</v>
      </c>
    </row>
    <row r="278" spans="1:26" x14ac:dyDescent="0.25">
      <c r="A278" t="s">
        <v>15</v>
      </c>
      <c r="B278" s="59">
        <v>2</v>
      </c>
      <c r="C278" s="59">
        <v>0</v>
      </c>
      <c r="D278" s="59">
        <v>4</v>
      </c>
      <c r="E278" s="59">
        <v>21</v>
      </c>
      <c r="F278" s="59">
        <v>38</v>
      </c>
      <c r="G278" s="59">
        <v>29</v>
      </c>
      <c r="H278" s="59">
        <v>89</v>
      </c>
      <c r="I278" s="59">
        <v>135</v>
      </c>
      <c r="J278" s="59">
        <v>230</v>
      </c>
      <c r="K278" s="59">
        <v>94</v>
      </c>
      <c r="L278" s="59">
        <v>15</v>
      </c>
      <c r="M278" s="59">
        <v>15</v>
      </c>
      <c r="N278" s="59">
        <v>37</v>
      </c>
      <c r="O278" s="59">
        <v>107</v>
      </c>
      <c r="P278" s="59">
        <v>54</v>
      </c>
      <c r="Q278" s="59">
        <v>0</v>
      </c>
      <c r="R278" s="59">
        <v>0</v>
      </c>
      <c r="S278" s="59">
        <v>0</v>
      </c>
      <c r="T278" s="59">
        <v>7</v>
      </c>
      <c r="U278" s="59">
        <v>27</v>
      </c>
      <c r="V278" s="59">
        <v>94</v>
      </c>
      <c r="W278" s="59">
        <v>311</v>
      </c>
      <c r="X278" s="59">
        <v>475</v>
      </c>
      <c r="Y278" s="59">
        <v>646</v>
      </c>
      <c r="Z278" s="59">
        <v>375</v>
      </c>
    </row>
    <row r="279" spans="1:26" x14ac:dyDescent="0.25">
      <c r="A279" t="s">
        <v>16</v>
      </c>
      <c r="B279" s="59">
        <v>45</v>
      </c>
      <c r="C279" s="59">
        <v>215</v>
      </c>
      <c r="D279" s="59">
        <v>240</v>
      </c>
      <c r="E279" s="59">
        <v>282</v>
      </c>
      <c r="F279" s="59">
        <v>178</v>
      </c>
      <c r="G279" s="59">
        <v>265</v>
      </c>
      <c r="H279" s="59">
        <v>495</v>
      </c>
      <c r="I279" s="59">
        <v>557</v>
      </c>
      <c r="J279" s="59">
        <v>575</v>
      </c>
      <c r="K279" s="59">
        <v>415</v>
      </c>
      <c r="L279" s="59">
        <v>153</v>
      </c>
      <c r="M279" s="59">
        <v>381</v>
      </c>
      <c r="N279" s="59">
        <v>432</v>
      </c>
      <c r="O279" s="59">
        <v>464</v>
      </c>
      <c r="P279" s="59">
        <v>312</v>
      </c>
      <c r="Q279" s="59">
        <v>19</v>
      </c>
      <c r="R279" s="59">
        <v>115</v>
      </c>
      <c r="S279" s="59">
        <v>139</v>
      </c>
      <c r="T279" s="59">
        <v>216</v>
      </c>
      <c r="U279" s="59">
        <v>111</v>
      </c>
      <c r="V279" s="59">
        <v>378</v>
      </c>
      <c r="W279" s="59">
        <v>588</v>
      </c>
      <c r="X279" s="59">
        <v>655</v>
      </c>
      <c r="Y279" s="59">
        <v>678</v>
      </c>
      <c r="Z279" s="59">
        <v>506</v>
      </c>
    </row>
    <row r="280" spans="1:26" x14ac:dyDescent="0.25">
      <c r="A280" t="s">
        <v>17</v>
      </c>
      <c r="B280" s="59">
        <v>54</v>
      </c>
      <c r="C280" s="59">
        <v>596</v>
      </c>
      <c r="D280" s="59">
        <v>666</v>
      </c>
      <c r="E280" s="59">
        <v>744</v>
      </c>
      <c r="F280" s="59">
        <v>714</v>
      </c>
      <c r="G280" s="59">
        <v>192</v>
      </c>
      <c r="H280" s="59">
        <v>720</v>
      </c>
      <c r="I280" s="59">
        <v>744</v>
      </c>
      <c r="J280" s="59">
        <v>744</v>
      </c>
      <c r="K280" s="59">
        <v>720</v>
      </c>
      <c r="L280" s="59">
        <v>131</v>
      </c>
      <c r="M280" s="59">
        <v>711</v>
      </c>
      <c r="N280" s="59">
        <v>725</v>
      </c>
      <c r="O280" s="59">
        <v>744</v>
      </c>
      <c r="P280" s="59">
        <v>720</v>
      </c>
      <c r="Q280" s="59">
        <v>61</v>
      </c>
      <c r="R280" s="59">
        <v>516</v>
      </c>
      <c r="S280" s="59">
        <v>617</v>
      </c>
      <c r="T280" s="59">
        <v>736</v>
      </c>
      <c r="U280" s="59">
        <v>698</v>
      </c>
      <c r="V280" s="59">
        <v>744</v>
      </c>
      <c r="W280" s="59">
        <v>720</v>
      </c>
      <c r="X280" s="59">
        <v>744</v>
      </c>
      <c r="Y280" s="59">
        <v>744</v>
      </c>
      <c r="Z280" s="59">
        <v>720</v>
      </c>
    </row>
    <row r="281" spans="1:26" x14ac:dyDescent="0.25">
      <c r="A281" t="s">
        <v>18</v>
      </c>
      <c r="B281" s="59">
        <v>624</v>
      </c>
      <c r="C281" s="59">
        <v>720</v>
      </c>
      <c r="D281" s="59">
        <v>744</v>
      </c>
      <c r="E281" s="59">
        <v>744</v>
      </c>
      <c r="F281" s="59">
        <v>552</v>
      </c>
      <c r="G281" s="59">
        <v>744</v>
      </c>
      <c r="H281" s="59">
        <v>720</v>
      </c>
      <c r="I281" s="59">
        <v>744</v>
      </c>
      <c r="J281" s="59">
        <v>744</v>
      </c>
      <c r="K281" s="59">
        <v>691</v>
      </c>
      <c r="L281" s="59">
        <v>721</v>
      </c>
      <c r="M281" s="59">
        <v>720</v>
      </c>
      <c r="N281" s="59">
        <v>744</v>
      </c>
      <c r="O281" s="59">
        <v>744</v>
      </c>
      <c r="P281" s="59">
        <v>664</v>
      </c>
      <c r="Q281" s="59">
        <v>609</v>
      </c>
      <c r="R281" s="59">
        <v>718</v>
      </c>
      <c r="S281" s="59">
        <v>744</v>
      </c>
      <c r="T281" s="59">
        <v>742</v>
      </c>
      <c r="U281" s="59">
        <v>545</v>
      </c>
      <c r="V281" s="59">
        <v>744</v>
      </c>
      <c r="W281" s="59">
        <v>720</v>
      </c>
      <c r="X281" s="59">
        <v>744</v>
      </c>
      <c r="Y281" s="59">
        <v>744</v>
      </c>
      <c r="Z281" s="59">
        <v>720</v>
      </c>
    </row>
    <row r="282" spans="1:26" x14ac:dyDescent="0.25">
      <c r="A282" t="s">
        <v>19</v>
      </c>
      <c r="B282" s="59">
        <v>0</v>
      </c>
      <c r="C282" s="59">
        <v>3</v>
      </c>
      <c r="D282" s="59">
        <v>21</v>
      </c>
      <c r="E282" s="59">
        <v>117</v>
      </c>
      <c r="F282" s="59">
        <v>33</v>
      </c>
      <c r="G282" s="59">
        <v>7</v>
      </c>
      <c r="H282" s="59">
        <v>162</v>
      </c>
      <c r="I282" s="59">
        <v>288</v>
      </c>
      <c r="J282" s="59">
        <v>384</v>
      </c>
      <c r="K282" s="59">
        <v>200</v>
      </c>
      <c r="L282" s="59">
        <v>1</v>
      </c>
      <c r="M282" s="59">
        <v>30</v>
      </c>
      <c r="N282" s="59">
        <v>101</v>
      </c>
      <c r="O282" s="59">
        <v>236</v>
      </c>
      <c r="P282" s="59">
        <v>57</v>
      </c>
      <c r="Q282" s="59">
        <v>0</v>
      </c>
      <c r="R282" s="59">
        <v>0</v>
      </c>
      <c r="S282" s="59">
        <v>7</v>
      </c>
      <c r="T282" s="59">
        <v>53</v>
      </c>
      <c r="U282" s="59">
        <v>18</v>
      </c>
      <c r="V282" s="59">
        <v>111</v>
      </c>
      <c r="W282" s="59">
        <v>494</v>
      </c>
      <c r="X282" s="59">
        <v>676</v>
      </c>
      <c r="Y282" s="59">
        <v>716</v>
      </c>
      <c r="Z282" s="59">
        <v>429</v>
      </c>
    </row>
    <row r="283" spans="1:26" x14ac:dyDescent="0.25">
      <c r="A283" t="s">
        <v>20</v>
      </c>
      <c r="B283" s="59">
        <v>39</v>
      </c>
      <c r="C283" s="59">
        <v>150</v>
      </c>
      <c r="D283" s="59">
        <v>108</v>
      </c>
      <c r="E283" s="59">
        <v>184</v>
      </c>
      <c r="F283" s="59">
        <v>51</v>
      </c>
      <c r="G283" s="59">
        <v>340</v>
      </c>
      <c r="H283" s="59">
        <v>442</v>
      </c>
      <c r="I283" s="59">
        <v>467</v>
      </c>
      <c r="J283" s="59">
        <v>544</v>
      </c>
      <c r="K283" s="59">
        <v>366</v>
      </c>
      <c r="L283" s="59">
        <v>216</v>
      </c>
      <c r="M283" s="59">
        <v>363</v>
      </c>
      <c r="N283" s="59">
        <v>322</v>
      </c>
      <c r="O283" s="59">
        <v>404</v>
      </c>
      <c r="P283" s="59">
        <v>212</v>
      </c>
      <c r="Q283" s="59">
        <v>4</v>
      </c>
      <c r="R283" s="59">
        <v>26</v>
      </c>
      <c r="S283" s="59">
        <v>19</v>
      </c>
      <c r="T283" s="59">
        <v>66</v>
      </c>
      <c r="U283" s="59">
        <v>0</v>
      </c>
      <c r="V283" s="59">
        <v>415</v>
      </c>
      <c r="W283" s="59">
        <v>452</v>
      </c>
      <c r="X283" s="59">
        <v>488</v>
      </c>
      <c r="Y283" s="59">
        <v>593</v>
      </c>
      <c r="Z283" s="59">
        <v>390</v>
      </c>
    </row>
    <row r="284" spans="1:26" x14ac:dyDescent="0.25">
      <c r="A284" t="s">
        <v>21</v>
      </c>
      <c r="B284" s="59">
        <v>0</v>
      </c>
      <c r="C284" s="59">
        <v>0</v>
      </c>
      <c r="D284" s="59">
        <v>0</v>
      </c>
      <c r="E284" s="59">
        <v>0</v>
      </c>
      <c r="F284" s="59">
        <v>0</v>
      </c>
      <c r="G284" s="59">
        <v>0</v>
      </c>
      <c r="H284" s="59">
        <v>0</v>
      </c>
      <c r="I284" s="59">
        <v>0</v>
      </c>
      <c r="J284" s="59">
        <v>0</v>
      </c>
      <c r="K284" s="59">
        <v>0</v>
      </c>
      <c r="L284" s="59">
        <v>5</v>
      </c>
      <c r="M284" s="59">
        <v>8</v>
      </c>
      <c r="N284" s="59">
        <v>1</v>
      </c>
      <c r="O284" s="59">
        <v>0</v>
      </c>
      <c r="P284" s="59">
        <v>25</v>
      </c>
      <c r="Q284" s="59">
        <v>0</v>
      </c>
      <c r="R284" s="59">
        <v>0</v>
      </c>
      <c r="S284" s="59">
        <v>0</v>
      </c>
      <c r="T284" s="59">
        <v>0</v>
      </c>
      <c r="U284" s="59">
        <v>0</v>
      </c>
      <c r="V284" s="59">
        <v>0</v>
      </c>
      <c r="W284" s="59">
        <v>0</v>
      </c>
      <c r="X284" s="59">
        <v>0</v>
      </c>
      <c r="Y284" s="59">
        <v>0</v>
      </c>
      <c r="Z284" s="59">
        <v>0</v>
      </c>
    </row>
    <row r="285" spans="1:26" x14ac:dyDescent="0.25">
      <c r="A285" t="s">
        <v>22</v>
      </c>
      <c r="B285" s="59">
        <v>0</v>
      </c>
      <c r="C285" s="59">
        <v>0</v>
      </c>
      <c r="D285" s="59">
        <v>0</v>
      </c>
      <c r="E285" s="59">
        <v>0</v>
      </c>
      <c r="F285" s="59">
        <v>0</v>
      </c>
      <c r="G285" s="59">
        <v>0</v>
      </c>
      <c r="H285" s="59">
        <v>0</v>
      </c>
      <c r="I285" s="59">
        <v>61</v>
      </c>
      <c r="J285" s="59">
        <v>3</v>
      </c>
      <c r="K285" s="59">
        <v>0</v>
      </c>
      <c r="L285" s="59">
        <v>351</v>
      </c>
      <c r="M285" s="59">
        <v>4</v>
      </c>
      <c r="N285" s="59">
        <v>0</v>
      </c>
      <c r="O285" s="59">
        <v>12</v>
      </c>
      <c r="P285" s="59">
        <v>32</v>
      </c>
      <c r="Q285" s="59">
        <v>0</v>
      </c>
      <c r="R285" s="59">
        <v>0</v>
      </c>
      <c r="S285" s="59">
        <v>0</v>
      </c>
      <c r="T285" s="59">
        <v>0</v>
      </c>
      <c r="U285" s="59">
        <v>0</v>
      </c>
      <c r="V285" s="59">
        <v>0</v>
      </c>
      <c r="W285" s="59">
        <v>18</v>
      </c>
      <c r="X285" s="59">
        <v>167</v>
      </c>
      <c r="Y285" s="59">
        <v>49</v>
      </c>
      <c r="Z285" s="59">
        <v>0</v>
      </c>
    </row>
    <row r="287" spans="1:26" x14ac:dyDescent="0.25">
      <c r="A287" s="39">
        <v>1993</v>
      </c>
      <c r="B287" s="107"/>
      <c r="C287" s="107"/>
      <c r="D287" s="107"/>
      <c r="E287" s="107"/>
      <c r="F287" s="107"/>
    </row>
    <row r="288" spans="1:26" x14ac:dyDescent="0.25">
      <c r="B288" s="108" t="s">
        <v>24</v>
      </c>
      <c r="C288" s="108"/>
      <c r="D288" s="108"/>
      <c r="E288" s="108"/>
      <c r="F288" s="108"/>
      <c r="G288" s="101" t="s">
        <v>25</v>
      </c>
      <c r="H288" s="101"/>
      <c r="I288" s="101"/>
      <c r="J288" s="101"/>
      <c r="K288" s="101"/>
      <c r="L288" s="102" t="s">
        <v>23</v>
      </c>
      <c r="M288" s="102"/>
      <c r="N288" s="102"/>
      <c r="O288" s="102"/>
      <c r="P288" s="102"/>
      <c r="Q288" s="103" t="s">
        <v>26</v>
      </c>
      <c r="R288" s="103"/>
      <c r="S288" s="103"/>
      <c r="T288" s="103"/>
      <c r="U288" s="103"/>
      <c r="V288" s="89" t="s">
        <v>27</v>
      </c>
      <c r="W288" s="89"/>
      <c r="X288" s="89"/>
      <c r="Y288" s="89"/>
      <c r="Z288" s="89"/>
    </row>
    <row r="289" spans="1:26" x14ac:dyDescent="0.25">
      <c r="B289" s="16" t="s">
        <v>0</v>
      </c>
      <c r="C289" s="16" t="s">
        <v>1</v>
      </c>
      <c r="D289" s="16" t="s">
        <v>2</v>
      </c>
      <c r="E289" s="16" t="s">
        <v>3</v>
      </c>
      <c r="F289" s="16" t="s">
        <v>4</v>
      </c>
      <c r="G289" s="16" t="s">
        <v>0</v>
      </c>
      <c r="H289" s="16" t="s">
        <v>1</v>
      </c>
      <c r="I289" s="16" t="s">
        <v>2</v>
      </c>
      <c r="J289" s="16" t="s">
        <v>3</v>
      </c>
      <c r="K289" s="16" t="s">
        <v>4</v>
      </c>
      <c r="L289" s="16" t="s">
        <v>0</v>
      </c>
      <c r="M289" s="16" t="s">
        <v>1</v>
      </c>
      <c r="N289" s="16" t="s">
        <v>2</v>
      </c>
      <c r="O289" s="16" t="s">
        <v>3</v>
      </c>
      <c r="P289" s="16" t="s">
        <v>4</v>
      </c>
      <c r="Q289" s="16" t="s">
        <v>0</v>
      </c>
      <c r="R289" s="16" t="s">
        <v>1</v>
      </c>
      <c r="S289" s="16" t="s">
        <v>2</v>
      </c>
      <c r="T289" s="16" t="s">
        <v>3</v>
      </c>
      <c r="U289" s="16" t="s">
        <v>4</v>
      </c>
      <c r="V289" s="16" t="s">
        <v>0</v>
      </c>
      <c r="W289" s="16" t="s">
        <v>1</v>
      </c>
      <c r="X289" s="16" t="s">
        <v>2</v>
      </c>
      <c r="Y289" s="16" t="s">
        <v>3</v>
      </c>
      <c r="Z289" s="16" t="s">
        <v>4</v>
      </c>
    </row>
    <row r="290" spans="1:26" x14ac:dyDescent="0.25">
      <c r="A290" t="s">
        <v>5</v>
      </c>
      <c r="B290" s="58">
        <v>241</v>
      </c>
      <c r="C290" s="58">
        <v>538</v>
      </c>
      <c r="D290" s="58">
        <v>718</v>
      </c>
      <c r="E290" s="58">
        <v>731</v>
      </c>
      <c r="F290" s="58">
        <v>653</v>
      </c>
      <c r="G290" s="58">
        <v>462</v>
      </c>
      <c r="H290" s="58">
        <v>688</v>
      </c>
      <c r="I290" s="58">
        <v>738</v>
      </c>
      <c r="J290" s="58">
        <v>744</v>
      </c>
      <c r="K290" s="58">
        <v>719</v>
      </c>
      <c r="L290" s="58">
        <v>361</v>
      </c>
      <c r="M290" s="58">
        <v>619</v>
      </c>
      <c r="N290" s="58">
        <v>727</v>
      </c>
      <c r="O290" s="58">
        <v>744</v>
      </c>
      <c r="P290" s="58">
        <v>682</v>
      </c>
      <c r="Q290" s="58">
        <v>207</v>
      </c>
      <c r="R290" s="58">
        <v>526</v>
      </c>
      <c r="S290" s="58">
        <v>710</v>
      </c>
      <c r="T290" s="58">
        <v>718</v>
      </c>
      <c r="U290" s="58">
        <v>658</v>
      </c>
      <c r="V290" s="58">
        <v>736</v>
      </c>
      <c r="W290" s="58">
        <v>720</v>
      </c>
      <c r="X290" s="58">
        <v>744</v>
      </c>
      <c r="Y290" s="58">
        <v>744</v>
      </c>
      <c r="Z290" s="58">
        <v>720</v>
      </c>
    </row>
    <row r="291" spans="1:26" x14ac:dyDescent="0.25">
      <c r="A291" t="s">
        <v>6</v>
      </c>
      <c r="B291" s="59">
        <v>0</v>
      </c>
      <c r="C291" s="59">
        <v>0</v>
      </c>
      <c r="D291" s="59">
        <v>0</v>
      </c>
      <c r="E291" s="59">
        <v>2</v>
      </c>
      <c r="F291" s="59">
        <v>0</v>
      </c>
      <c r="G291" s="59">
        <v>4</v>
      </c>
      <c r="H291" s="59">
        <v>102</v>
      </c>
      <c r="I291" s="59">
        <v>115</v>
      </c>
      <c r="J291" s="59">
        <v>170</v>
      </c>
      <c r="K291" s="59">
        <v>67</v>
      </c>
      <c r="L291" s="59">
        <v>38</v>
      </c>
      <c r="M291" s="59">
        <v>28</v>
      </c>
      <c r="N291" s="59">
        <v>11</v>
      </c>
      <c r="O291" s="59">
        <v>50</v>
      </c>
      <c r="P291" s="59">
        <v>21</v>
      </c>
      <c r="Q291" s="59">
        <v>0</v>
      </c>
      <c r="R291" s="59">
        <v>0</v>
      </c>
      <c r="S291" s="59">
        <v>0</v>
      </c>
      <c r="T291" s="59">
        <v>0</v>
      </c>
      <c r="U291" s="59">
        <v>0</v>
      </c>
      <c r="V291" s="59">
        <v>28</v>
      </c>
      <c r="W291" s="59">
        <v>234</v>
      </c>
      <c r="X291" s="59">
        <v>351</v>
      </c>
      <c r="Y291" s="59">
        <v>438</v>
      </c>
      <c r="Z291" s="59">
        <v>240</v>
      </c>
    </row>
    <row r="292" spans="1:26" x14ac:dyDescent="0.25">
      <c r="A292" t="s">
        <v>7</v>
      </c>
      <c r="B292" s="59">
        <v>0</v>
      </c>
      <c r="C292" s="59">
        <v>0</v>
      </c>
      <c r="D292" s="59">
        <v>0</v>
      </c>
      <c r="E292" s="59">
        <v>0</v>
      </c>
      <c r="F292" s="59">
        <v>0</v>
      </c>
      <c r="G292" s="59">
        <v>0</v>
      </c>
      <c r="H292" s="59">
        <v>20</v>
      </c>
      <c r="I292" s="59">
        <v>53</v>
      </c>
      <c r="J292" s="59">
        <v>47</v>
      </c>
      <c r="K292" s="59">
        <v>9</v>
      </c>
      <c r="L292" s="59">
        <v>188</v>
      </c>
      <c r="M292" s="59">
        <v>86</v>
      </c>
      <c r="N292" s="59">
        <v>50</v>
      </c>
      <c r="O292" s="59">
        <v>1</v>
      </c>
      <c r="P292" s="59">
        <v>118</v>
      </c>
      <c r="Q292" s="59">
        <v>0</v>
      </c>
      <c r="R292" s="59">
        <v>0</v>
      </c>
      <c r="S292" s="59">
        <v>0</v>
      </c>
      <c r="T292" s="59">
        <v>0</v>
      </c>
      <c r="U292" s="59">
        <v>0</v>
      </c>
      <c r="V292" s="59">
        <v>7</v>
      </c>
      <c r="W292" s="59">
        <v>43</v>
      </c>
      <c r="X292" s="59">
        <v>88</v>
      </c>
      <c r="Y292" s="59">
        <v>113</v>
      </c>
      <c r="Z292" s="59">
        <v>41</v>
      </c>
    </row>
    <row r="293" spans="1:26" x14ac:dyDescent="0.25">
      <c r="A293" t="s">
        <v>8</v>
      </c>
      <c r="B293" s="59">
        <v>0</v>
      </c>
      <c r="C293" s="59">
        <v>0</v>
      </c>
      <c r="D293" s="59">
        <v>15</v>
      </c>
      <c r="E293" s="59">
        <v>35</v>
      </c>
      <c r="F293" s="59">
        <v>0</v>
      </c>
      <c r="G293" s="59">
        <v>26</v>
      </c>
      <c r="H293" s="59">
        <v>142</v>
      </c>
      <c r="I293" s="59">
        <v>230</v>
      </c>
      <c r="J293" s="59">
        <v>213</v>
      </c>
      <c r="K293" s="59">
        <v>100</v>
      </c>
      <c r="L293" s="59">
        <v>2</v>
      </c>
      <c r="M293" s="59">
        <v>23</v>
      </c>
      <c r="N293" s="59">
        <v>92</v>
      </c>
      <c r="O293" s="59">
        <v>70</v>
      </c>
      <c r="P293" s="59">
        <v>15</v>
      </c>
      <c r="Q293" s="59">
        <v>0</v>
      </c>
      <c r="R293" s="59">
        <v>0</v>
      </c>
      <c r="S293" s="59">
        <v>0</v>
      </c>
      <c r="T293" s="59">
        <v>18</v>
      </c>
      <c r="U293" s="59">
        <v>0</v>
      </c>
      <c r="V293" s="59">
        <v>130</v>
      </c>
      <c r="W293" s="59">
        <v>372</v>
      </c>
      <c r="X293" s="59">
        <v>469</v>
      </c>
      <c r="Y293" s="59">
        <v>493</v>
      </c>
      <c r="Z293" s="59">
        <v>295</v>
      </c>
    </row>
    <row r="294" spans="1:26" x14ac:dyDescent="0.25">
      <c r="A294" t="s">
        <v>9</v>
      </c>
      <c r="B294" s="59">
        <v>56</v>
      </c>
      <c r="C294" s="59">
        <v>236</v>
      </c>
      <c r="D294" s="59">
        <v>402</v>
      </c>
      <c r="E294" s="59">
        <v>389</v>
      </c>
      <c r="F294" s="59">
        <v>204</v>
      </c>
      <c r="G294" s="59">
        <v>233</v>
      </c>
      <c r="H294" s="59">
        <v>483</v>
      </c>
      <c r="I294" s="59">
        <v>648</v>
      </c>
      <c r="J294" s="59">
        <v>656</v>
      </c>
      <c r="K294" s="59">
        <v>443</v>
      </c>
      <c r="L294" s="59">
        <v>140</v>
      </c>
      <c r="M294" s="59">
        <v>384</v>
      </c>
      <c r="N294" s="59">
        <v>553</v>
      </c>
      <c r="O294" s="59">
        <v>518</v>
      </c>
      <c r="P294" s="59">
        <v>340</v>
      </c>
      <c r="Q294" s="59">
        <v>9</v>
      </c>
      <c r="R294" s="59">
        <v>149</v>
      </c>
      <c r="S294" s="59">
        <v>328</v>
      </c>
      <c r="T294" s="59">
        <v>313</v>
      </c>
      <c r="U294" s="59">
        <v>137</v>
      </c>
      <c r="V294" s="59">
        <v>446</v>
      </c>
      <c r="W294" s="59">
        <v>593</v>
      </c>
      <c r="X294" s="59">
        <v>719</v>
      </c>
      <c r="Y294" s="59">
        <v>738</v>
      </c>
      <c r="Z294" s="59">
        <v>535</v>
      </c>
    </row>
    <row r="295" spans="1:26" x14ac:dyDescent="0.25">
      <c r="A295" t="s">
        <v>10</v>
      </c>
      <c r="B295" s="59">
        <v>0</v>
      </c>
      <c r="C295" s="59">
        <v>0</v>
      </c>
      <c r="D295" s="59">
        <v>0</v>
      </c>
      <c r="E295" s="59">
        <v>3</v>
      </c>
      <c r="F295" s="59">
        <v>0</v>
      </c>
      <c r="G295" s="59">
        <v>0</v>
      </c>
      <c r="H295" s="59">
        <v>32</v>
      </c>
      <c r="I295" s="59">
        <v>4</v>
      </c>
      <c r="J295" s="59">
        <v>130</v>
      </c>
      <c r="K295" s="59">
        <v>31</v>
      </c>
      <c r="L295" s="59">
        <v>0</v>
      </c>
      <c r="M295" s="59">
        <v>7</v>
      </c>
      <c r="N295" s="59">
        <v>0</v>
      </c>
      <c r="O295" s="59">
        <v>22</v>
      </c>
      <c r="P295" s="59">
        <v>0</v>
      </c>
      <c r="Q295" s="59">
        <v>0</v>
      </c>
      <c r="R295" s="59">
        <v>0</v>
      </c>
      <c r="S295" s="59">
        <v>0</v>
      </c>
      <c r="T295" s="59">
        <v>0</v>
      </c>
      <c r="U295" s="59">
        <v>0</v>
      </c>
      <c r="V295" s="59">
        <v>57</v>
      </c>
      <c r="W295" s="59">
        <v>472</v>
      </c>
      <c r="X295" s="59">
        <v>710</v>
      </c>
      <c r="Y295" s="59">
        <v>735</v>
      </c>
      <c r="Z295" s="59">
        <v>630</v>
      </c>
    </row>
    <row r="296" spans="1:26" x14ac:dyDescent="0.25">
      <c r="A296" t="s">
        <v>11</v>
      </c>
      <c r="B296" s="59">
        <v>8</v>
      </c>
      <c r="C296" s="59">
        <v>48</v>
      </c>
      <c r="D296" s="59">
        <v>88</v>
      </c>
      <c r="E296" s="59">
        <v>96</v>
      </c>
      <c r="F296" s="59">
        <v>36</v>
      </c>
      <c r="G296" s="59">
        <v>76</v>
      </c>
      <c r="H296" s="59">
        <v>245</v>
      </c>
      <c r="I296" s="59">
        <v>311</v>
      </c>
      <c r="J296" s="59">
        <v>334</v>
      </c>
      <c r="K296" s="59">
        <v>211</v>
      </c>
      <c r="L296" s="59">
        <v>21</v>
      </c>
      <c r="M296" s="59">
        <v>144</v>
      </c>
      <c r="N296" s="59">
        <v>208</v>
      </c>
      <c r="O296" s="59">
        <v>234</v>
      </c>
      <c r="P296" s="59">
        <v>106</v>
      </c>
      <c r="Q296" s="59">
        <v>3</v>
      </c>
      <c r="R296" s="59">
        <v>14</v>
      </c>
      <c r="S296" s="59">
        <v>29</v>
      </c>
      <c r="T296" s="59">
        <v>37</v>
      </c>
      <c r="U296" s="59">
        <v>19</v>
      </c>
      <c r="V296" s="59">
        <v>219</v>
      </c>
      <c r="W296" s="59">
        <v>487</v>
      </c>
      <c r="X296" s="59">
        <v>692</v>
      </c>
      <c r="Y296" s="59">
        <v>733</v>
      </c>
      <c r="Z296" s="59">
        <v>551</v>
      </c>
    </row>
    <row r="297" spans="1:26" x14ac:dyDescent="0.25">
      <c r="A297" t="s">
        <v>12</v>
      </c>
      <c r="B297" s="59">
        <v>0</v>
      </c>
      <c r="C297" s="59">
        <v>0</v>
      </c>
      <c r="D297" s="59">
        <v>0</v>
      </c>
      <c r="E297" s="59">
        <v>0</v>
      </c>
      <c r="F297" s="59">
        <v>0</v>
      </c>
      <c r="G297" s="59">
        <v>0</v>
      </c>
      <c r="H297" s="59">
        <v>80</v>
      </c>
      <c r="I297" s="59">
        <v>176</v>
      </c>
      <c r="J297" s="59">
        <v>186</v>
      </c>
      <c r="K297" s="59">
        <v>76</v>
      </c>
      <c r="L297" s="59">
        <v>119</v>
      </c>
      <c r="M297" s="59">
        <v>18</v>
      </c>
      <c r="N297" s="59">
        <v>15</v>
      </c>
      <c r="O297" s="59">
        <v>34</v>
      </c>
      <c r="P297" s="59">
        <v>7</v>
      </c>
      <c r="Q297" s="59">
        <v>0</v>
      </c>
      <c r="R297" s="59">
        <v>0</v>
      </c>
      <c r="S297" s="59">
        <v>0</v>
      </c>
      <c r="T297" s="59">
        <v>0</v>
      </c>
      <c r="U297" s="59">
        <v>0</v>
      </c>
      <c r="V297" s="59">
        <v>2</v>
      </c>
      <c r="W297" s="59">
        <v>144</v>
      </c>
      <c r="X297" s="59">
        <v>318</v>
      </c>
      <c r="Y297" s="59">
        <v>329</v>
      </c>
      <c r="Z297" s="59">
        <v>154</v>
      </c>
    </row>
    <row r="298" spans="1:26" x14ac:dyDescent="0.25">
      <c r="A298" t="s">
        <v>13</v>
      </c>
      <c r="B298" s="59">
        <v>172</v>
      </c>
      <c r="C298" s="59">
        <v>378</v>
      </c>
      <c r="D298" s="59">
        <v>635</v>
      </c>
      <c r="E298" s="59">
        <v>703</v>
      </c>
      <c r="F298" s="59">
        <v>587</v>
      </c>
      <c r="G298" s="59">
        <v>407</v>
      </c>
      <c r="H298" s="59">
        <v>605</v>
      </c>
      <c r="I298" s="59">
        <v>720</v>
      </c>
      <c r="J298" s="59">
        <v>744</v>
      </c>
      <c r="K298" s="59">
        <v>680</v>
      </c>
      <c r="L298" s="59">
        <v>272</v>
      </c>
      <c r="M298" s="59">
        <v>496</v>
      </c>
      <c r="N298" s="59">
        <v>684</v>
      </c>
      <c r="O298" s="59">
        <v>730</v>
      </c>
      <c r="P298" s="59">
        <v>635</v>
      </c>
      <c r="Q298" s="59">
        <v>120</v>
      </c>
      <c r="R298" s="59">
        <v>309</v>
      </c>
      <c r="S298" s="59">
        <v>612</v>
      </c>
      <c r="T298" s="59">
        <v>694</v>
      </c>
      <c r="U298" s="59">
        <v>593</v>
      </c>
      <c r="V298" s="59">
        <v>724</v>
      </c>
      <c r="W298" s="59">
        <v>720</v>
      </c>
      <c r="X298" s="59">
        <v>744</v>
      </c>
      <c r="Y298" s="59">
        <v>744</v>
      </c>
      <c r="Z298" s="59">
        <v>720</v>
      </c>
    </row>
    <row r="299" spans="1:26" x14ac:dyDescent="0.25">
      <c r="A299" t="s">
        <v>14</v>
      </c>
      <c r="B299" s="59">
        <v>0</v>
      </c>
      <c r="C299" s="59">
        <v>0</v>
      </c>
      <c r="D299" s="59">
        <v>0</v>
      </c>
      <c r="E299" s="59">
        <v>0</v>
      </c>
      <c r="F299" s="59">
        <v>0</v>
      </c>
      <c r="G299" s="59">
        <v>0</v>
      </c>
      <c r="H299" s="59">
        <v>0</v>
      </c>
      <c r="I299" s="59">
        <v>5</v>
      </c>
      <c r="J299" s="59">
        <v>2</v>
      </c>
      <c r="K299" s="59">
        <v>2</v>
      </c>
      <c r="L299" s="59">
        <v>3</v>
      </c>
      <c r="M299" s="59">
        <v>0</v>
      </c>
      <c r="N299" s="59">
        <v>0</v>
      </c>
      <c r="O299" s="59">
        <v>0</v>
      </c>
      <c r="P299" s="59">
        <v>0</v>
      </c>
      <c r="Q299" s="59">
        <v>0</v>
      </c>
      <c r="R299" s="59">
        <v>0</v>
      </c>
      <c r="S299" s="59">
        <v>0</v>
      </c>
      <c r="T299" s="59">
        <v>0</v>
      </c>
      <c r="U299" s="59">
        <v>0</v>
      </c>
      <c r="V299" s="59">
        <v>24</v>
      </c>
      <c r="W299" s="59">
        <v>176</v>
      </c>
      <c r="X299" s="59">
        <v>372</v>
      </c>
      <c r="Y299" s="59">
        <v>600</v>
      </c>
      <c r="Z299" s="59">
        <v>154</v>
      </c>
    </row>
    <row r="300" spans="1:26" x14ac:dyDescent="0.25">
      <c r="A300" t="s">
        <v>15</v>
      </c>
      <c r="B300" s="59">
        <v>0</v>
      </c>
      <c r="C300" s="59">
        <v>8</v>
      </c>
      <c r="D300" s="59">
        <v>5</v>
      </c>
      <c r="E300" s="59">
        <v>42</v>
      </c>
      <c r="F300" s="59">
        <v>4</v>
      </c>
      <c r="G300" s="59">
        <v>3</v>
      </c>
      <c r="H300" s="59">
        <v>138</v>
      </c>
      <c r="I300" s="59">
        <v>217</v>
      </c>
      <c r="J300" s="59">
        <v>264</v>
      </c>
      <c r="K300" s="59">
        <v>112</v>
      </c>
      <c r="L300" s="59">
        <v>14</v>
      </c>
      <c r="M300" s="59">
        <v>39</v>
      </c>
      <c r="N300" s="59">
        <v>48</v>
      </c>
      <c r="O300" s="59">
        <v>114</v>
      </c>
      <c r="P300" s="59">
        <v>31</v>
      </c>
      <c r="Q300" s="59">
        <v>0</v>
      </c>
      <c r="R300" s="59">
        <v>2</v>
      </c>
      <c r="S300" s="59">
        <v>1</v>
      </c>
      <c r="T300" s="59">
        <v>13</v>
      </c>
      <c r="U300" s="59">
        <v>0</v>
      </c>
      <c r="V300" s="59">
        <v>102</v>
      </c>
      <c r="W300" s="59">
        <v>345</v>
      </c>
      <c r="X300" s="59">
        <v>501</v>
      </c>
      <c r="Y300" s="59">
        <v>613</v>
      </c>
      <c r="Z300" s="59">
        <v>416</v>
      </c>
    </row>
    <row r="301" spans="1:26" x14ac:dyDescent="0.25">
      <c r="A301" t="s">
        <v>16</v>
      </c>
      <c r="B301" s="59">
        <v>101</v>
      </c>
      <c r="C301" s="59">
        <v>252</v>
      </c>
      <c r="D301" s="59">
        <v>383</v>
      </c>
      <c r="E301" s="59">
        <v>372</v>
      </c>
      <c r="F301" s="59">
        <v>207</v>
      </c>
      <c r="G301" s="59">
        <v>341</v>
      </c>
      <c r="H301" s="59">
        <v>499</v>
      </c>
      <c r="I301" s="59">
        <v>638</v>
      </c>
      <c r="J301" s="59">
        <v>619</v>
      </c>
      <c r="K301" s="59">
        <v>442</v>
      </c>
      <c r="L301" s="59">
        <v>216</v>
      </c>
      <c r="M301" s="59">
        <v>411</v>
      </c>
      <c r="N301" s="59">
        <v>535</v>
      </c>
      <c r="O301" s="59">
        <v>515</v>
      </c>
      <c r="P301" s="59">
        <v>338</v>
      </c>
      <c r="Q301" s="59">
        <v>44</v>
      </c>
      <c r="R301" s="59">
        <v>166</v>
      </c>
      <c r="S301" s="59">
        <v>296</v>
      </c>
      <c r="T301" s="59">
        <v>309</v>
      </c>
      <c r="U301" s="59">
        <v>117</v>
      </c>
      <c r="V301" s="59">
        <v>533</v>
      </c>
      <c r="W301" s="59">
        <v>604</v>
      </c>
      <c r="X301" s="59">
        <v>710</v>
      </c>
      <c r="Y301" s="59">
        <v>722</v>
      </c>
      <c r="Z301" s="59">
        <v>523</v>
      </c>
    </row>
    <row r="302" spans="1:26" x14ac:dyDescent="0.25">
      <c r="A302" t="s">
        <v>17</v>
      </c>
      <c r="B302" s="59">
        <v>98</v>
      </c>
      <c r="C302" s="59">
        <v>619</v>
      </c>
      <c r="D302" s="59">
        <v>725</v>
      </c>
      <c r="E302" s="59">
        <v>744</v>
      </c>
      <c r="F302" s="59">
        <v>691</v>
      </c>
      <c r="G302" s="59">
        <v>307</v>
      </c>
      <c r="H302" s="59">
        <v>713</v>
      </c>
      <c r="I302" s="59">
        <v>744</v>
      </c>
      <c r="J302" s="59">
        <v>744</v>
      </c>
      <c r="K302" s="59">
        <v>720</v>
      </c>
      <c r="L302" s="59">
        <v>224</v>
      </c>
      <c r="M302" s="59">
        <v>705</v>
      </c>
      <c r="N302" s="59">
        <v>743</v>
      </c>
      <c r="O302" s="59">
        <v>744</v>
      </c>
      <c r="P302" s="59">
        <v>720</v>
      </c>
      <c r="Q302" s="59">
        <v>71</v>
      </c>
      <c r="R302" s="59">
        <v>585</v>
      </c>
      <c r="S302" s="59">
        <v>700</v>
      </c>
      <c r="T302" s="59">
        <v>744</v>
      </c>
      <c r="U302" s="59">
        <v>672</v>
      </c>
      <c r="V302" s="59">
        <v>744</v>
      </c>
      <c r="W302" s="59">
        <v>720</v>
      </c>
      <c r="X302" s="59">
        <v>744</v>
      </c>
      <c r="Y302" s="59">
        <v>744</v>
      </c>
      <c r="Z302" s="59">
        <v>720</v>
      </c>
    </row>
    <row r="303" spans="1:26" x14ac:dyDescent="0.25">
      <c r="A303" t="s">
        <v>18</v>
      </c>
      <c r="B303" s="59">
        <v>487</v>
      </c>
      <c r="C303" s="59">
        <v>720</v>
      </c>
      <c r="D303" s="59">
        <v>744</v>
      </c>
      <c r="E303" s="59">
        <v>744</v>
      </c>
      <c r="F303" s="59">
        <v>701</v>
      </c>
      <c r="G303" s="59">
        <v>726</v>
      </c>
      <c r="H303" s="59">
        <v>720</v>
      </c>
      <c r="I303" s="59">
        <v>744</v>
      </c>
      <c r="J303" s="59">
        <v>744</v>
      </c>
      <c r="K303" s="59">
        <v>720</v>
      </c>
      <c r="L303" s="59">
        <v>644</v>
      </c>
      <c r="M303" s="59">
        <v>720</v>
      </c>
      <c r="N303" s="59">
        <v>744</v>
      </c>
      <c r="O303" s="59">
        <v>744</v>
      </c>
      <c r="P303" s="59">
        <v>720</v>
      </c>
      <c r="Q303" s="59">
        <v>476</v>
      </c>
      <c r="R303" s="59">
        <v>719</v>
      </c>
      <c r="S303" s="59">
        <v>744</v>
      </c>
      <c r="T303" s="59">
        <v>744</v>
      </c>
      <c r="U303" s="59">
        <v>699</v>
      </c>
      <c r="V303" s="59">
        <v>744</v>
      </c>
      <c r="W303" s="59">
        <v>720</v>
      </c>
      <c r="X303" s="59">
        <v>744</v>
      </c>
      <c r="Y303" s="59">
        <v>744</v>
      </c>
      <c r="Z303" s="59">
        <v>720</v>
      </c>
    </row>
    <row r="304" spans="1:26" x14ac:dyDescent="0.25">
      <c r="A304" t="s">
        <v>19</v>
      </c>
      <c r="B304" s="59">
        <v>0</v>
      </c>
      <c r="C304" s="59">
        <v>20</v>
      </c>
      <c r="D304" s="59">
        <v>91</v>
      </c>
      <c r="E304" s="59">
        <v>150</v>
      </c>
      <c r="F304" s="59">
        <v>9</v>
      </c>
      <c r="G304" s="59">
        <v>22</v>
      </c>
      <c r="H304" s="59">
        <v>205</v>
      </c>
      <c r="I304" s="59">
        <v>412</v>
      </c>
      <c r="J304" s="59">
        <v>463</v>
      </c>
      <c r="K304" s="59">
        <v>214</v>
      </c>
      <c r="L304" s="59">
        <v>0</v>
      </c>
      <c r="M304" s="59">
        <v>82</v>
      </c>
      <c r="N304" s="59">
        <v>245</v>
      </c>
      <c r="O304" s="59">
        <v>287</v>
      </c>
      <c r="P304" s="59">
        <v>51</v>
      </c>
      <c r="Q304" s="59">
        <v>0</v>
      </c>
      <c r="R304" s="59">
        <v>11</v>
      </c>
      <c r="S304" s="59">
        <v>36</v>
      </c>
      <c r="T304" s="59">
        <v>80</v>
      </c>
      <c r="U304" s="59">
        <v>3</v>
      </c>
      <c r="V304" s="59">
        <v>135</v>
      </c>
      <c r="W304" s="59">
        <v>484</v>
      </c>
      <c r="X304" s="59">
        <v>683</v>
      </c>
      <c r="Y304" s="59">
        <v>738</v>
      </c>
      <c r="Z304" s="59">
        <v>552</v>
      </c>
    </row>
    <row r="305" spans="1:26" x14ac:dyDescent="0.25">
      <c r="A305" t="s">
        <v>20</v>
      </c>
      <c r="B305" s="59">
        <v>49</v>
      </c>
      <c r="C305" s="59">
        <v>130</v>
      </c>
      <c r="D305" s="59">
        <v>184</v>
      </c>
      <c r="E305" s="59">
        <v>214</v>
      </c>
      <c r="F305" s="59">
        <v>52</v>
      </c>
      <c r="G305" s="59">
        <v>325</v>
      </c>
      <c r="H305" s="59">
        <v>434</v>
      </c>
      <c r="I305" s="59">
        <v>513</v>
      </c>
      <c r="J305" s="59">
        <v>503</v>
      </c>
      <c r="K305" s="59">
        <v>381</v>
      </c>
      <c r="L305" s="59">
        <v>203</v>
      </c>
      <c r="M305" s="59">
        <v>343</v>
      </c>
      <c r="N305" s="59">
        <v>406</v>
      </c>
      <c r="O305" s="59">
        <v>395</v>
      </c>
      <c r="P305" s="59">
        <v>270</v>
      </c>
      <c r="Q305" s="59">
        <v>9</v>
      </c>
      <c r="R305" s="59">
        <v>10</v>
      </c>
      <c r="S305" s="59">
        <v>78</v>
      </c>
      <c r="T305" s="59">
        <v>95</v>
      </c>
      <c r="U305" s="59">
        <v>0</v>
      </c>
      <c r="V305" s="59">
        <v>442</v>
      </c>
      <c r="W305" s="59">
        <v>450</v>
      </c>
      <c r="X305" s="59">
        <v>538</v>
      </c>
      <c r="Y305" s="59">
        <v>535</v>
      </c>
      <c r="Z305" s="59">
        <v>404</v>
      </c>
    </row>
    <row r="306" spans="1:26" x14ac:dyDescent="0.25">
      <c r="A306" t="s">
        <v>21</v>
      </c>
      <c r="B306" s="59">
        <v>0</v>
      </c>
      <c r="C306" s="59">
        <v>0</v>
      </c>
      <c r="D306" s="59">
        <v>0</v>
      </c>
      <c r="E306" s="59">
        <v>0</v>
      </c>
      <c r="F306" s="59">
        <v>0</v>
      </c>
      <c r="G306" s="59">
        <v>0</v>
      </c>
      <c r="H306" s="59">
        <v>0</v>
      </c>
      <c r="I306" s="59">
        <v>0</v>
      </c>
      <c r="J306" s="59">
        <v>0</v>
      </c>
      <c r="K306" s="59">
        <v>0</v>
      </c>
      <c r="L306" s="59">
        <v>30</v>
      </c>
      <c r="M306" s="59">
        <v>1</v>
      </c>
      <c r="N306" s="59">
        <v>0</v>
      </c>
      <c r="O306" s="59">
        <v>0</v>
      </c>
      <c r="P306" s="59">
        <v>4</v>
      </c>
      <c r="Q306" s="59">
        <v>0</v>
      </c>
      <c r="R306" s="59">
        <v>0</v>
      </c>
      <c r="S306" s="59">
        <v>0</v>
      </c>
      <c r="T306" s="59">
        <v>0</v>
      </c>
      <c r="U306" s="59">
        <v>0</v>
      </c>
      <c r="V306" s="59">
        <v>0</v>
      </c>
      <c r="W306" s="59">
        <v>0</v>
      </c>
      <c r="X306" s="59">
        <v>0</v>
      </c>
      <c r="Y306" s="59">
        <v>0</v>
      </c>
      <c r="Z306" s="59">
        <v>0</v>
      </c>
    </row>
    <row r="307" spans="1:26" x14ac:dyDescent="0.25">
      <c r="A307" t="s">
        <v>22</v>
      </c>
      <c r="B307" s="59">
        <v>0</v>
      </c>
      <c r="C307" s="59">
        <v>0</v>
      </c>
      <c r="D307" s="59">
        <v>0</v>
      </c>
      <c r="E307" s="59">
        <v>0</v>
      </c>
      <c r="F307" s="59">
        <v>0</v>
      </c>
      <c r="G307" s="59">
        <v>0</v>
      </c>
      <c r="H307" s="59">
        <v>4</v>
      </c>
      <c r="I307" s="59">
        <v>38</v>
      </c>
      <c r="J307" s="59">
        <v>11</v>
      </c>
      <c r="K307" s="59">
        <v>0</v>
      </c>
      <c r="L307" s="59">
        <v>221</v>
      </c>
      <c r="M307" s="59">
        <v>1</v>
      </c>
      <c r="N307" s="59">
        <v>0</v>
      </c>
      <c r="O307" s="59">
        <v>0</v>
      </c>
      <c r="P307" s="59">
        <v>1</v>
      </c>
      <c r="Q307" s="59">
        <v>0</v>
      </c>
      <c r="R307" s="59">
        <v>0</v>
      </c>
      <c r="S307" s="59">
        <v>0</v>
      </c>
      <c r="T307" s="59">
        <v>0</v>
      </c>
      <c r="U307" s="59">
        <v>0</v>
      </c>
      <c r="V307" s="59">
        <v>0</v>
      </c>
      <c r="W307" s="59">
        <v>4</v>
      </c>
      <c r="X307" s="59">
        <v>123</v>
      </c>
      <c r="Y307" s="59">
        <v>60</v>
      </c>
      <c r="Z307" s="59">
        <v>4</v>
      </c>
    </row>
    <row r="309" spans="1:26" x14ac:dyDescent="0.25">
      <c r="A309" s="39">
        <v>1994</v>
      </c>
      <c r="B309" s="109"/>
      <c r="C309" s="109"/>
      <c r="D309" s="109"/>
      <c r="E309" s="109"/>
      <c r="F309" s="109"/>
    </row>
    <row r="310" spans="1:26" x14ac:dyDescent="0.25">
      <c r="B310" s="108" t="s">
        <v>24</v>
      </c>
      <c r="C310" s="108"/>
      <c r="D310" s="108"/>
      <c r="E310" s="108"/>
      <c r="F310" s="108"/>
      <c r="G310" s="101" t="s">
        <v>25</v>
      </c>
      <c r="H310" s="101"/>
      <c r="I310" s="101"/>
      <c r="J310" s="101"/>
      <c r="K310" s="101"/>
      <c r="L310" s="102" t="s">
        <v>23</v>
      </c>
      <c r="M310" s="102"/>
      <c r="N310" s="102"/>
      <c r="O310" s="102"/>
      <c r="P310" s="102"/>
      <c r="Q310" s="103" t="s">
        <v>26</v>
      </c>
      <c r="R310" s="103"/>
      <c r="S310" s="103"/>
      <c r="T310" s="103"/>
      <c r="U310" s="103"/>
      <c r="V310" s="89" t="s">
        <v>27</v>
      </c>
      <c r="W310" s="89"/>
      <c r="X310" s="89"/>
      <c r="Y310" s="89"/>
      <c r="Z310" s="89"/>
    </row>
    <row r="311" spans="1:26" x14ac:dyDescent="0.25">
      <c r="B311" s="16" t="s">
        <v>0</v>
      </c>
      <c r="C311" s="16" t="s">
        <v>1</v>
      </c>
      <c r="D311" s="16" t="s">
        <v>2</v>
      </c>
      <c r="E311" s="16" t="s">
        <v>3</v>
      </c>
      <c r="F311" s="16" t="s">
        <v>4</v>
      </c>
      <c r="G311" s="16" t="s">
        <v>0</v>
      </c>
      <c r="H311" s="16" t="s">
        <v>1</v>
      </c>
      <c r="I311" s="16" t="s">
        <v>2</v>
      </c>
      <c r="J311" s="16" t="s">
        <v>3</v>
      </c>
      <c r="K311" s="16" t="s">
        <v>4</v>
      </c>
      <c r="L311" s="16" t="s">
        <v>0</v>
      </c>
      <c r="M311" s="16" t="s">
        <v>1</v>
      </c>
      <c r="N311" s="16" t="s">
        <v>2</v>
      </c>
      <c r="O311" s="16" t="s">
        <v>3</v>
      </c>
      <c r="P311" s="16" t="s">
        <v>4</v>
      </c>
      <c r="Q311" s="16" t="s">
        <v>0</v>
      </c>
      <c r="R311" s="16" t="s">
        <v>1</v>
      </c>
      <c r="S311" s="16" t="s">
        <v>2</v>
      </c>
      <c r="T311" s="16" t="s">
        <v>3</v>
      </c>
      <c r="U311" s="16" t="s">
        <v>4</v>
      </c>
      <c r="V311" s="16" t="s">
        <v>0</v>
      </c>
      <c r="W311" s="16" t="s">
        <v>1</v>
      </c>
      <c r="X311" s="16" t="s">
        <v>2</v>
      </c>
      <c r="Y311" s="16" t="s">
        <v>3</v>
      </c>
      <c r="Z311" s="16" t="s">
        <v>4</v>
      </c>
    </row>
    <row r="312" spans="1:26" x14ac:dyDescent="0.25">
      <c r="A312" t="s">
        <v>5</v>
      </c>
      <c r="B312" s="58">
        <v>219</v>
      </c>
      <c r="C312" s="58">
        <v>589</v>
      </c>
      <c r="D312" s="58">
        <v>714</v>
      </c>
      <c r="E312" s="58">
        <v>736</v>
      </c>
      <c r="F312" s="58">
        <v>517</v>
      </c>
      <c r="G312" s="58">
        <v>522</v>
      </c>
      <c r="H312" s="58">
        <v>693</v>
      </c>
      <c r="I312" s="58">
        <v>740</v>
      </c>
      <c r="J312" s="58">
        <v>744</v>
      </c>
      <c r="K312" s="58">
        <v>641</v>
      </c>
      <c r="L312" s="58">
        <v>380</v>
      </c>
      <c r="M312" s="58">
        <v>648</v>
      </c>
      <c r="N312" s="58">
        <v>726</v>
      </c>
      <c r="O312" s="58">
        <v>737</v>
      </c>
      <c r="P312" s="58">
        <v>584</v>
      </c>
      <c r="Q312" s="58">
        <v>150</v>
      </c>
      <c r="R312" s="58">
        <v>578</v>
      </c>
      <c r="S312" s="58">
        <v>710</v>
      </c>
      <c r="T312" s="58">
        <v>734</v>
      </c>
      <c r="U312" s="58">
        <v>479</v>
      </c>
      <c r="V312" s="58">
        <v>744</v>
      </c>
      <c r="W312" s="58">
        <v>720</v>
      </c>
      <c r="X312" s="58">
        <v>744</v>
      </c>
      <c r="Y312" s="58">
        <v>744</v>
      </c>
      <c r="Z312" s="58">
        <v>709</v>
      </c>
    </row>
    <row r="313" spans="1:26" x14ac:dyDescent="0.25">
      <c r="A313" t="s">
        <v>6</v>
      </c>
      <c r="B313" s="59">
        <v>0</v>
      </c>
      <c r="C313" s="59">
        <v>0</v>
      </c>
      <c r="D313" s="59">
        <v>0</v>
      </c>
      <c r="E313" s="59">
        <v>14</v>
      </c>
      <c r="F313" s="59">
        <v>0</v>
      </c>
      <c r="G313" s="59">
        <v>83</v>
      </c>
      <c r="H313" s="59">
        <v>49</v>
      </c>
      <c r="I313" s="59">
        <v>65</v>
      </c>
      <c r="J313" s="59">
        <v>143</v>
      </c>
      <c r="K313" s="59">
        <v>138</v>
      </c>
      <c r="L313" s="59">
        <v>20</v>
      </c>
      <c r="M313" s="59">
        <v>8</v>
      </c>
      <c r="N313" s="59">
        <v>1</v>
      </c>
      <c r="O313" s="59">
        <v>44</v>
      </c>
      <c r="P313" s="59">
        <v>34</v>
      </c>
      <c r="Q313" s="59">
        <v>0</v>
      </c>
      <c r="R313" s="59">
        <v>0</v>
      </c>
      <c r="S313" s="59">
        <v>0</v>
      </c>
      <c r="T313" s="59">
        <v>10</v>
      </c>
      <c r="U313" s="59">
        <v>0</v>
      </c>
      <c r="V313" s="59">
        <v>140</v>
      </c>
      <c r="W313" s="59">
        <v>212</v>
      </c>
      <c r="X313" s="59">
        <v>323</v>
      </c>
      <c r="Y313" s="59">
        <v>402</v>
      </c>
      <c r="Z313" s="59">
        <v>416</v>
      </c>
    </row>
    <row r="314" spans="1:26" x14ac:dyDescent="0.25">
      <c r="A314" t="s">
        <v>7</v>
      </c>
      <c r="B314" s="59">
        <v>0</v>
      </c>
      <c r="C314" s="59">
        <v>0</v>
      </c>
      <c r="D314" s="59">
        <v>0</v>
      </c>
      <c r="E314" s="59">
        <v>0</v>
      </c>
      <c r="F314" s="59">
        <v>0</v>
      </c>
      <c r="G314" s="59">
        <v>0</v>
      </c>
      <c r="H314" s="59">
        <v>4</v>
      </c>
      <c r="I314" s="59">
        <v>65</v>
      </c>
      <c r="J314" s="59">
        <v>48</v>
      </c>
      <c r="K314" s="59">
        <v>61</v>
      </c>
      <c r="L314" s="59">
        <v>230</v>
      </c>
      <c r="M314" s="59">
        <v>77</v>
      </c>
      <c r="N314" s="59">
        <v>0</v>
      </c>
      <c r="O314" s="59">
        <v>14</v>
      </c>
      <c r="P314" s="59">
        <v>23</v>
      </c>
      <c r="Q314" s="59">
        <v>0</v>
      </c>
      <c r="R314" s="59">
        <v>0</v>
      </c>
      <c r="S314" s="59">
        <v>0</v>
      </c>
      <c r="T314" s="59">
        <v>0</v>
      </c>
      <c r="U314" s="59">
        <v>0</v>
      </c>
      <c r="V314" s="59">
        <v>27</v>
      </c>
      <c r="W314" s="59">
        <v>35</v>
      </c>
      <c r="X314" s="59">
        <v>154</v>
      </c>
      <c r="Y314" s="59">
        <v>127</v>
      </c>
      <c r="Z314" s="59">
        <v>111</v>
      </c>
    </row>
    <row r="315" spans="1:26" x14ac:dyDescent="0.25">
      <c r="A315" t="s">
        <v>8</v>
      </c>
      <c r="B315" s="59">
        <v>0</v>
      </c>
      <c r="C315" s="59">
        <v>0</v>
      </c>
      <c r="D315" s="59">
        <v>4</v>
      </c>
      <c r="E315" s="59">
        <v>46</v>
      </c>
      <c r="F315" s="59">
        <v>0</v>
      </c>
      <c r="G315" s="59">
        <v>73</v>
      </c>
      <c r="H315" s="59">
        <v>105</v>
      </c>
      <c r="I315" s="59">
        <v>185</v>
      </c>
      <c r="J315" s="59">
        <v>284</v>
      </c>
      <c r="K315" s="59">
        <v>194</v>
      </c>
      <c r="L315" s="59">
        <v>20</v>
      </c>
      <c r="M315" s="59">
        <v>31</v>
      </c>
      <c r="N315" s="59">
        <v>73</v>
      </c>
      <c r="O315" s="59">
        <v>135</v>
      </c>
      <c r="P315" s="59">
        <v>43</v>
      </c>
      <c r="Q315" s="59">
        <v>0</v>
      </c>
      <c r="R315" s="59">
        <v>0</v>
      </c>
      <c r="S315" s="59">
        <v>0</v>
      </c>
      <c r="T315" s="59">
        <v>19</v>
      </c>
      <c r="U315" s="59">
        <v>0</v>
      </c>
      <c r="V315" s="59">
        <v>171</v>
      </c>
      <c r="W315" s="59">
        <v>291</v>
      </c>
      <c r="X315" s="59">
        <v>564</v>
      </c>
      <c r="Y315" s="59">
        <v>581</v>
      </c>
      <c r="Z315" s="59">
        <v>443</v>
      </c>
    </row>
    <row r="316" spans="1:26" x14ac:dyDescent="0.25">
      <c r="A316" t="s">
        <v>9</v>
      </c>
      <c r="B316" s="59">
        <v>118</v>
      </c>
      <c r="C316" s="59">
        <v>253</v>
      </c>
      <c r="D316" s="59">
        <v>392</v>
      </c>
      <c r="E316" s="59">
        <v>335</v>
      </c>
      <c r="F316" s="59">
        <v>226</v>
      </c>
      <c r="G316" s="59">
        <v>363</v>
      </c>
      <c r="H316" s="59">
        <v>527</v>
      </c>
      <c r="I316" s="59">
        <v>679</v>
      </c>
      <c r="J316" s="59">
        <v>594</v>
      </c>
      <c r="K316" s="59">
        <v>497</v>
      </c>
      <c r="L316" s="59">
        <v>235</v>
      </c>
      <c r="M316" s="59">
        <v>426</v>
      </c>
      <c r="N316" s="59">
        <v>539</v>
      </c>
      <c r="O316" s="59">
        <v>483</v>
      </c>
      <c r="P316" s="59">
        <v>363</v>
      </c>
      <c r="Q316" s="59">
        <v>86</v>
      </c>
      <c r="R316" s="59">
        <v>167</v>
      </c>
      <c r="S316" s="59">
        <v>323</v>
      </c>
      <c r="T316" s="59">
        <v>251</v>
      </c>
      <c r="U316" s="59">
        <v>166</v>
      </c>
      <c r="V316" s="59">
        <v>459</v>
      </c>
      <c r="W316" s="59">
        <v>628</v>
      </c>
      <c r="X316" s="59">
        <v>738</v>
      </c>
      <c r="Y316" s="59">
        <v>723</v>
      </c>
      <c r="Z316" s="59">
        <v>613</v>
      </c>
    </row>
    <row r="317" spans="1:26" x14ac:dyDescent="0.25">
      <c r="A317" t="s">
        <v>10</v>
      </c>
      <c r="B317" s="59">
        <v>0</v>
      </c>
      <c r="C317" s="59">
        <v>0</v>
      </c>
      <c r="D317" s="59">
        <v>0</v>
      </c>
      <c r="E317" s="59">
        <v>3</v>
      </c>
      <c r="F317" s="59">
        <v>0</v>
      </c>
      <c r="G317" s="59">
        <v>0</v>
      </c>
      <c r="H317" s="59">
        <v>32</v>
      </c>
      <c r="I317" s="59">
        <v>4</v>
      </c>
      <c r="J317" s="59">
        <v>130</v>
      </c>
      <c r="K317" s="59">
        <v>31</v>
      </c>
      <c r="L317" s="59">
        <v>0</v>
      </c>
      <c r="M317" s="59">
        <v>7</v>
      </c>
      <c r="N317" s="59">
        <v>0</v>
      </c>
      <c r="O317" s="59">
        <v>22</v>
      </c>
      <c r="P317" s="59">
        <v>0</v>
      </c>
      <c r="Q317" s="59">
        <v>0</v>
      </c>
      <c r="R317" s="59">
        <v>0</v>
      </c>
      <c r="S317" s="59">
        <v>0</v>
      </c>
      <c r="T317" s="59">
        <v>0</v>
      </c>
      <c r="U317" s="59">
        <v>0</v>
      </c>
      <c r="V317" s="59">
        <v>57</v>
      </c>
      <c r="W317" s="59">
        <v>472</v>
      </c>
      <c r="X317" s="59">
        <v>710</v>
      </c>
      <c r="Y317" s="59">
        <v>735</v>
      </c>
      <c r="Z317" s="59">
        <v>630</v>
      </c>
    </row>
    <row r="318" spans="1:26" x14ac:dyDescent="0.25">
      <c r="A318" t="s">
        <v>11</v>
      </c>
      <c r="B318" s="59">
        <v>3</v>
      </c>
      <c r="C318" s="59">
        <v>23</v>
      </c>
      <c r="D318" s="59">
        <v>58</v>
      </c>
      <c r="E318" s="59">
        <v>105</v>
      </c>
      <c r="F318" s="59">
        <v>73</v>
      </c>
      <c r="G318" s="59">
        <v>145</v>
      </c>
      <c r="H318" s="59">
        <v>216</v>
      </c>
      <c r="I318" s="59">
        <v>329</v>
      </c>
      <c r="J318" s="59">
        <v>335</v>
      </c>
      <c r="K318" s="59">
        <v>297</v>
      </c>
      <c r="L318" s="59">
        <v>69</v>
      </c>
      <c r="M318" s="59">
        <v>101</v>
      </c>
      <c r="N318" s="59">
        <v>211</v>
      </c>
      <c r="O318" s="59">
        <v>226</v>
      </c>
      <c r="P318" s="59">
        <v>191</v>
      </c>
      <c r="Q318" s="59">
        <v>0</v>
      </c>
      <c r="R318" s="59">
        <v>7</v>
      </c>
      <c r="S318" s="59">
        <v>14</v>
      </c>
      <c r="T318" s="59">
        <v>41</v>
      </c>
      <c r="U318" s="59">
        <v>21</v>
      </c>
      <c r="V318" s="59">
        <v>295</v>
      </c>
      <c r="W318" s="59">
        <v>507</v>
      </c>
      <c r="X318" s="59">
        <v>713</v>
      </c>
      <c r="Y318" s="59">
        <v>740</v>
      </c>
      <c r="Z318" s="59">
        <v>710</v>
      </c>
    </row>
    <row r="319" spans="1:26" x14ac:dyDescent="0.25">
      <c r="A319" t="s">
        <v>12</v>
      </c>
      <c r="B319" s="59">
        <v>0</v>
      </c>
      <c r="C319" s="59">
        <v>0</v>
      </c>
      <c r="D319" s="59">
        <v>0</v>
      </c>
      <c r="E319" s="59">
        <v>4</v>
      </c>
      <c r="F319" s="59">
        <v>0</v>
      </c>
      <c r="G319" s="59">
        <v>49</v>
      </c>
      <c r="H319" s="59">
        <v>55</v>
      </c>
      <c r="I319" s="59">
        <v>79</v>
      </c>
      <c r="J319" s="59">
        <v>174</v>
      </c>
      <c r="K319" s="59">
        <v>131</v>
      </c>
      <c r="L319" s="59">
        <v>65</v>
      </c>
      <c r="M319" s="59">
        <v>4</v>
      </c>
      <c r="N319" s="59">
        <v>2</v>
      </c>
      <c r="O319" s="59">
        <v>39</v>
      </c>
      <c r="P319" s="59">
        <v>13</v>
      </c>
      <c r="Q319" s="59">
        <v>0</v>
      </c>
      <c r="R319" s="59">
        <v>0</v>
      </c>
      <c r="S319" s="59">
        <v>0</v>
      </c>
      <c r="T319" s="59">
        <v>0</v>
      </c>
      <c r="U319" s="59">
        <v>0</v>
      </c>
      <c r="V319" s="59">
        <v>98</v>
      </c>
      <c r="W319" s="59">
        <v>162</v>
      </c>
      <c r="X319" s="59">
        <v>262</v>
      </c>
      <c r="Y319" s="59">
        <v>334</v>
      </c>
      <c r="Z319" s="59">
        <v>284</v>
      </c>
    </row>
    <row r="320" spans="1:26" x14ac:dyDescent="0.25">
      <c r="A320" t="s">
        <v>13</v>
      </c>
      <c r="B320" s="59">
        <v>161</v>
      </c>
      <c r="C320" s="59">
        <v>430</v>
      </c>
      <c r="D320" s="59">
        <v>534</v>
      </c>
      <c r="E320" s="59">
        <v>668</v>
      </c>
      <c r="F320" s="59">
        <v>595</v>
      </c>
      <c r="G320" s="59">
        <v>448</v>
      </c>
      <c r="H320" s="59">
        <v>641</v>
      </c>
      <c r="I320" s="59">
        <v>716</v>
      </c>
      <c r="J320" s="59">
        <v>738</v>
      </c>
      <c r="K320" s="59">
        <v>710</v>
      </c>
      <c r="L320" s="59">
        <v>292</v>
      </c>
      <c r="M320" s="59">
        <v>542</v>
      </c>
      <c r="N320" s="59">
        <v>644</v>
      </c>
      <c r="O320" s="59">
        <v>710</v>
      </c>
      <c r="P320" s="59">
        <v>673</v>
      </c>
      <c r="Q320" s="59">
        <v>86</v>
      </c>
      <c r="R320" s="59">
        <v>361</v>
      </c>
      <c r="S320" s="59">
        <v>441</v>
      </c>
      <c r="T320" s="59">
        <v>644</v>
      </c>
      <c r="U320" s="59">
        <v>596</v>
      </c>
      <c r="V320" s="59">
        <v>739</v>
      </c>
      <c r="W320" s="59">
        <v>720</v>
      </c>
      <c r="X320" s="59">
        <v>744</v>
      </c>
      <c r="Y320" s="59">
        <v>744</v>
      </c>
      <c r="Z320" s="59">
        <v>720</v>
      </c>
    </row>
    <row r="321" spans="1:26" x14ac:dyDescent="0.25">
      <c r="A321" t="s">
        <v>14</v>
      </c>
      <c r="B321" s="59">
        <v>0</v>
      </c>
      <c r="C321" s="59">
        <v>0</v>
      </c>
      <c r="D321" s="59">
        <v>0</v>
      </c>
      <c r="E321" s="59">
        <v>0</v>
      </c>
      <c r="F321" s="59">
        <v>0</v>
      </c>
      <c r="G321" s="59">
        <v>0</v>
      </c>
      <c r="H321" s="59">
        <v>1</v>
      </c>
      <c r="I321" s="59">
        <v>6</v>
      </c>
      <c r="J321" s="59">
        <v>38</v>
      </c>
      <c r="K321" s="59">
        <v>3</v>
      </c>
      <c r="L321" s="59">
        <v>33</v>
      </c>
      <c r="M321" s="59">
        <v>0</v>
      </c>
      <c r="N321" s="59">
        <v>0</v>
      </c>
      <c r="O321" s="59">
        <v>2</v>
      </c>
      <c r="P321" s="59">
        <v>0</v>
      </c>
      <c r="Q321" s="59">
        <v>0</v>
      </c>
      <c r="R321" s="59">
        <v>0</v>
      </c>
      <c r="S321" s="59">
        <v>0</v>
      </c>
      <c r="T321" s="59">
        <v>0</v>
      </c>
      <c r="U321" s="59">
        <v>0</v>
      </c>
      <c r="V321" s="59">
        <v>82</v>
      </c>
      <c r="W321" s="59">
        <v>161</v>
      </c>
      <c r="X321" s="59">
        <v>675</v>
      </c>
      <c r="Y321" s="59">
        <v>639</v>
      </c>
      <c r="Z321" s="59">
        <v>656</v>
      </c>
    </row>
    <row r="322" spans="1:26" x14ac:dyDescent="0.25">
      <c r="A322" t="s">
        <v>15</v>
      </c>
      <c r="B322" s="59">
        <v>0</v>
      </c>
      <c r="C322" s="59">
        <v>3</v>
      </c>
      <c r="D322" s="59">
        <v>0</v>
      </c>
      <c r="E322" s="59">
        <v>37</v>
      </c>
      <c r="F322" s="59">
        <v>12</v>
      </c>
      <c r="G322" s="59">
        <v>94</v>
      </c>
      <c r="H322" s="59">
        <v>96</v>
      </c>
      <c r="I322" s="59">
        <v>176</v>
      </c>
      <c r="J322" s="59">
        <v>237</v>
      </c>
      <c r="K322" s="59">
        <v>228</v>
      </c>
      <c r="L322" s="59">
        <v>14</v>
      </c>
      <c r="M322" s="59">
        <v>12</v>
      </c>
      <c r="N322" s="59">
        <v>50</v>
      </c>
      <c r="O322" s="59">
        <v>109</v>
      </c>
      <c r="P322" s="59">
        <v>99</v>
      </c>
      <c r="Q322" s="59">
        <v>0</v>
      </c>
      <c r="R322" s="59">
        <v>0</v>
      </c>
      <c r="S322" s="59">
        <v>0</v>
      </c>
      <c r="T322" s="59">
        <v>21</v>
      </c>
      <c r="U322" s="59">
        <v>6</v>
      </c>
      <c r="V322" s="59">
        <v>191</v>
      </c>
      <c r="W322" s="59">
        <v>325</v>
      </c>
      <c r="X322" s="59">
        <v>582</v>
      </c>
      <c r="Y322" s="59">
        <v>602</v>
      </c>
      <c r="Z322" s="59">
        <v>617</v>
      </c>
    </row>
    <row r="323" spans="1:26" x14ac:dyDescent="0.25">
      <c r="A323" t="s">
        <v>16</v>
      </c>
      <c r="B323" s="59">
        <v>105</v>
      </c>
      <c r="C323" s="59">
        <v>206</v>
      </c>
      <c r="D323" s="59">
        <v>284</v>
      </c>
      <c r="E323" s="59">
        <v>262</v>
      </c>
      <c r="F323" s="59">
        <v>195</v>
      </c>
      <c r="G323" s="59">
        <v>373</v>
      </c>
      <c r="H323" s="59">
        <v>503</v>
      </c>
      <c r="I323" s="59">
        <v>590</v>
      </c>
      <c r="J323" s="59">
        <v>566</v>
      </c>
      <c r="K323" s="59">
        <v>486</v>
      </c>
      <c r="L323" s="59">
        <v>240</v>
      </c>
      <c r="M323" s="59">
        <v>409</v>
      </c>
      <c r="N323" s="59">
        <v>492</v>
      </c>
      <c r="O323" s="59">
        <v>462</v>
      </c>
      <c r="P323" s="59">
        <v>364</v>
      </c>
      <c r="Q323" s="59">
        <v>52</v>
      </c>
      <c r="R323" s="59">
        <v>111</v>
      </c>
      <c r="S323" s="59">
        <v>182</v>
      </c>
      <c r="T323" s="59">
        <v>177</v>
      </c>
      <c r="U323" s="59">
        <v>115</v>
      </c>
      <c r="V323" s="59">
        <v>487</v>
      </c>
      <c r="W323" s="59">
        <v>589</v>
      </c>
      <c r="X323" s="59">
        <v>691</v>
      </c>
      <c r="Y323" s="59">
        <v>673</v>
      </c>
      <c r="Z323" s="59">
        <v>618</v>
      </c>
    </row>
    <row r="324" spans="1:26" x14ac:dyDescent="0.25">
      <c r="A324" t="s">
        <v>17</v>
      </c>
      <c r="B324" s="59">
        <v>88</v>
      </c>
      <c r="C324" s="59">
        <v>620</v>
      </c>
      <c r="D324" s="59">
        <v>703</v>
      </c>
      <c r="E324" s="59">
        <v>739</v>
      </c>
      <c r="F324" s="59">
        <v>718</v>
      </c>
      <c r="G324" s="59">
        <v>298</v>
      </c>
      <c r="H324" s="59">
        <v>720</v>
      </c>
      <c r="I324" s="59">
        <v>744</v>
      </c>
      <c r="J324" s="59">
        <v>744</v>
      </c>
      <c r="K324" s="59">
        <v>720</v>
      </c>
      <c r="L324" s="59">
        <v>181</v>
      </c>
      <c r="M324" s="59">
        <v>706</v>
      </c>
      <c r="N324" s="59">
        <v>731</v>
      </c>
      <c r="O324" s="59">
        <v>744</v>
      </c>
      <c r="P324" s="59">
        <v>720</v>
      </c>
      <c r="Q324" s="59">
        <v>69</v>
      </c>
      <c r="R324" s="59">
        <v>589</v>
      </c>
      <c r="S324" s="59">
        <v>667</v>
      </c>
      <c r="T324" s="59">
        <v>727</v>
      </c>
      <c r="U324" s="59">
        <v>714</v>
      </c>
      <c r="V324" s="59">
        <v>744</v>
      </c>
      <c r="W324" s="59">
        <v>720</v>
      </c>
      <c r="X324" s="59">
        <v>744</v>
      </c>
      <c r="Y324" s="59">
        <v>744</v>
      </c>
      <c r="Z324" s="59">
        <v>720</v>
      </c>
    </row>
    <row r="325" spans="1:26" x14ac:dyDescent="0.25">
      <c r="A325" t="s">
        <v>18</v>
      </c>
      <c r="B325" s="59">
        <v>676</v>
      </c>
      <c r="C325" s="59">
        <v>720</v>
      </c>
      <c r="D325" s="59">
        <v>740</v>
      </c>
      <c r="E325" s="59">
        <v>739</v>
      </c>
      <c r="F325" s="59">
        <v>569</v>
      </c>
      <c r="G325" s="59">
        <v>744</v>
      </c>
      <c r="H325" s="59">
        <v>720</v>
      </c>
      <c r="I325" s="59">
        <v>740</v>
      </c>
      <c r="J325" s="59">
        <v>744</v>
      </c>
      <c r="K325" s="59">
        <v>720</v>
      </c>
      <c r="L325" s="59">
        <v>710</v>
      </c>
      <c r="M325" s="59">
        <v>720</v>
      </c>
      <c r="N325" s="59">
        <v>744</v>
      </c>
      <c r="O325" s="59">
        <v>744</v>
      </c>
      <c r="P325" s="59">
        <v>702</v>
      </c>
      <c r="Q325" s="59">
        <v>652</v>
      </c>
      <c r="R325" s="59">
        <v>720</v>
      </c>
      <c r="S325" s="59">
        <v>741</v>
      </c>
      <c r="T325" s="59">
        <v>741</v>
      </c>
      <c r="U325" s="59">
        <v>546</v>
      </c>
      <c r="V325" s="59">
        <v>744</v>
      </c>
      <c r="W325" s="59">
        <v>720</v>
      </c>
      <c r="X325" s="59">
        <v>744</v>
      </c>
      <c r="Y325" s="59">
        <v>744</v>
      </c>
      <c r="Z325" s="59">
        <v>720</v>
      </c>
    </row>
    <row r="326" spans="1:26" x14ac:dyDescent="0.25">
      <c r="A326" t="s">
        <v>19</v>
      </c>
      <c r="B326" s="59">
        <v>5</v>
      </c>
      <c r="C326" s="59">
        <v>9</v>
      </c>
      <c r="D326" s="59">
        <v>84</v>
      </c>
      <c r="E326" s="59">
        <v>164</v>
      </c>
      <c r="F326" s="59">
        <v>97</v>
      </c>
      <c r="G326" s="59">
        <v>143</v>
      </c>
      <c r="H326" s="59">
        <v>223</v>
      </c>
      <c r="I326" s="59">
        <v>393</v>
      </c>
      <c r="J326" s="59">
        <v>468</v>
      </c>
      <c r="K326" s="59">
        <v>385</v>
      </c>
      <c r="L326" s="59">
        <v>64</v>
      </c>
      <c r="M326" s="59">
        <v>56</v>
      </c>
      <c r="N326" s="59">
        <v>236</v>
      </c>
      <c r="O326" s="59">
        <v>286</v>
      </c>
      <c r="P326" s="59">
        <v>208</v>
      </c>
      <c r="Q326" s="59">
        <v>0</v>
      </c>
      <c r="R326" s="59">
        <v>0</v>
      </c>
      <c r="S326" s="59">
        <v>26</v>
      </c>
      <c r="T326" s="59">
        <v>90</v>
      </c>
      <c r="U326" s="59">
        <v>35</v>
      </c>
      <c r="V326" s="59">
        <v>240</v>
      </c>
      <c r="W326" s="59">
        <v>463</v>
      </c>
      <c r="X326" s="59">
        <v>725</v>
      </c>
      <c r="Y326" s="59">
        <v>739</v>
      </c>
      <c r="Z326" s="59">
        <v>719</v>
      </c>
    </row>
    <row r="327" spans="1:26" x14ac:dyDescent="0.25">
      <c r="A327" t="s">
        <v>20</v>
      </c>
      <c r="B327" s="59">
        <v>65</v>
      </c>
      <c r="C327" s="59">
        <v>107</v>
      </c>
      <c r="D327" s="59">
        <v>112</v>
      </c>
      <c r="E327" s="59">
        <v>162</v>
      </c>
      <c r="F327" s="59">
        <v>46</v>
      </c>
      <c r="G327" s="59">
        <v>374</v>
      </c>
      <c r="H327" s="59">
        <v>454</v>
      </c>
      <c r="I327" s="59">
        <v>463</v>
      </c>
      <c r="J327" s="59">
        <v>481</v>
      </c>
      <c r="K327" s="59">
        <v>389</v>
      </c>
      <c r="L327" s="59">
        <v>234</v>
      </c>
      <c r="M327" s="59">
        <v>336</v>
      </c>
      <c r="N327" s="59">
        <v>364</v>
      </c>
      <c r="O327" s="59">
        <v>378</v>
      </c>
      <c r="P327" s="59">
        <v>266</v>
      </c>
      <c r="Q327" s="59">
        <v>16</v>
      </c>
      <c r="R327" s="59">
        <v>20</v>
      </c>
      <c r="S327" s="59">
        <v>12</v>
      </c>
      <c r="T327" s="59">
        <v>49</v>
      </c>
      <c r="U327" s="59">
        <v>0</v>
      </c>
      <c r="V327" s="59">
        <v>472</v>
      </c>
      <c r="W327" s="59">
        <v>461</v>
      </c>
      <c r="X327" s="59">
        <v>494</v>
      </c>
      <c r="Y327" s="59">
        <v>522</v>
      </c>
      <c r="Z327" s="59">
        <v>485</v>
      </c>
    </row>
    <row r="328" spans="1:26" x14ac:dyDescent="0.25">
      <c r="A328" t="s">
        <v>21</v>
      </c>
      <c r="B328" s="59">
        <v>0</v>
      </c>
      <c r="C328" s="59">
        <v>0</v>
      </c>
      <c r="D328" s="59">
        <v>0</v>
      </c>
      <c r="E328" s="59">
        <v>0</v>
      </c>
      <c r="F328" s="59">
        <v>0</v>
      </c>
      <c r="G328" s="59">
        <v>0</v>
      </c>
      <c r="H328" s="59">
        <v>0</v>
      </c>
      <c r="I328" s="59">
        <v>0</v>
      </c>
      <c r="J328" s="59">
        <v>0</v>
      </c>
      <c r="K328" s="59">
        <v>0</v>
      </c>
      <c r="L328" s="59">
        <v>1</v>
      </c>
      <c r="M328" s="59">
        <v>0</v>
      </c>
      <c r="N328" s="59">
        <v>0</v>
      </c>
      <c r="O328" s="59">
        <v>0</v>
      </c>
      <c r="P328" s="59">
        <v>7</v>
      </c>
      <c r="Q328" s="59">
        <v>0</v>
      </c>
      <c r="R328" s="59">
        <v>0</v>
      </c>
      <c r="S328" s="59">
        <v>0</v>
      </c>
      <c r="T328" s="59">
        <v>0</v>
      </c>
      <c r="U328" s="59">
        <v>0</v>
      </c>
      <c r="V328" s="59">
        <v>0</v>
      </c>
      <c r="W328" s="59">
        <v>0</v>
      </c>
      <c r="X328" s="59">
        <v>0</v>
      </c>
      <c r="Y328" s="59">
        <v>0</v>
      </c>
      <c r="Z328" s="59">
        <v>0</v>
      </c>
    </row>
    <row r="329" spans="1:26" x14ac:dyDescent="0.25">
      <c r="A329" t="s">
        <v>22</v>
      </c>
      <c r="B329" s="59">
        <v>0</v>
      </c>
      <c r="C329" s="59">
        <v>0</v>
      </c>
      <c r="D329" s="59">
        <v>0</v>
      </c>
      <c r="E329" s="59">
        <v>0</v>
      </c>
      <c r="F329" s="59">
        <v>0</v>
      </c>
      <c r="G329" s="59">
        <v>0</v>
      </c>
      <c r="H329" s="59">
        <v>0</v>
      </c>
      <c r="I329" s="59">
        <v>127</v>
      </c>
      <c r="J329" s="59">
        <v>80</v>
      </c>
      <c r="K329" s="59">
        <v>0</v>
      </c>
      <c r="L329" s="59">
        <v>172</v>
      </c>
      <c r="M329" s="59">
        <v>19</v>
      </c>
      <c r="N329" s="59">
        <v>4</v>
      </c>
      <c r="O329" s="59">
        <v>12</v>
      </c>
      <c r="P329" s="59">
        <v>51</v>
      </c>
      <c r="Q329" s="59">
        <v>0</v>
      </c>
      <c r="R329" s="59">
        <v>0</v>
      </c>
      <c r="S329" s="59">
        <v>0</v>
      </c>
      <c r="T329" s="59">
        <v>0</v>
      </c>
      <c r="U329" s="59">
        <v>0</v>
      </c>
      <c r="V329" s="59">
        <v>0</v>
      </c>
      <c r="W329" s="59">
        <v>6</v>
      </c>
      <c r="X329" s="59">
        <v>272</v>
      </c>
      <c r="Y329" s="59">
        <v>180</v>
      </c>
      <c r="Z329" s="59">
        <v>0</v>
      </c>
    </row>
    <row r="331" spans="1:26" x14ac:dyDescent="0.25">
      <c r="A331" s="39">
        <v>1995</v>
      </c>
      <c r="B331" s="107"/>
      <c r="C331" s="107"/>
      <c r="D331" s="107"/>
      <c r="E331" s="107"/>
      <c r="F331" s="107"/>
    </row>
    <row r="332" spans="1:26" x14ac:dyDescent="0.25">
      <c r="B332" s="108" t="s">
        <v>24</v>
      </c>
      <c r="C332" s="108"/>
      <c r="D332" s="108"/>
      <c r="E332" s="108"/>
      <c r="F332" s="108"/>
      <c r="G332" s="101" t="s">
        <v>25</v>
      </c>
      <c r="H332" s="101"/>
      <c r="I332" s="101"/>
      <c r="J332" s="101"/>
      <c r="K332" s="101"/>
      <c r="L332" s="102" t="s">
        <v>23</v>
      </c>
      <c r="M332" s="102"/>
      <c r="N332" s="102"/>
      <c r="O332" s="102"/>
      <c r="P332" s="102"/>
      <c r="Q332" s="103" t="s">
        <v>26</v>
      </c>
      <c r="R332" s="103"/>
      <c r="S332" s="103"/>
      <c r="T332" s="103"/>
      <c r="U332" s="103"/>
      <c r="V332" s="89" t="s">
        <v>27</v>
      </c>
      <c r="W332" s="89"/>
      <c r="X332" s="89"/>
      <c r="Y332" s="89"/>
      <c r="Z332" s="89"/>
    </row>
    <row r="333" spans="1:26" x14ac:dyDescent="0.25">
      <c r="B333" s="16" t="s">
        <v>0</v>
      </c>
      <c r="C333" s="16" t="s">
        <v>1</v>
      </c>
      <c r="D333" s="16" t="s">
        <v>2</v>
      </c>
      <c r="E333" s="16" t="s">
        <v>3</v>
      </c>
      <c r="F333" s="16" t="s">
        <v>4</v>
      </c>
      <c r="G333" s="16" t="s">
        <v>0</v>
      </c>
      <c r="H333" s="16" t="s">
        <v>1</v>
      </c>
      <c r="I333" s="16" t="s">
        <v>2</v>
      </c>
      <c r="J333" s="16" t="s">
        <v>3</v>
      </c>
      <c r="K333" s="16" t="s">
        <v>4</v>
      </c>
      <c r="L333" s="16" t="s">
        <v>0</v>
      </c>
      <c r="M333" s="16" t="s">
        <v>1</v>
      </c>
      <c r="N333" s="16" t="s">
        <v>2</v>
      </c>
      <c r="O333" s="16" t="s">
        <v>3</v>
      </c>
      <c r="P333" s="16" t="s">
        <v>4</v>
      </c>
      <c r="Q333" s="16" t="s">
        <v>0</v>
      </c>
      <c r="R333" s="16" t="s">
        <v>1</v>
      </c>
      <c r="S333" s="16" t="s">
        <v>2</v>
      </c>
      <c r="T333" s="16" t="s">
        <v>3</v>
      </c>
      <c r="U333" s="16" t="s">
        <v>4</v>
      </c>
      <c r="V333" s="16" t="s">
        <v>0</v>
      </c>
      <c r="W333" s="16" t="s">
        <v>1</v>
      </c>
      <c r="X333" s="16" t="s">
        <v>2</v>
      </c>
      <c r="Y333" s="16" t="s">
        <v>3</v>
      </c>
      <c r="Z333" s="16" t="s">
        <v>4</v>
      </c>
    </row>
    <row r="334" spans="1:26" x14ac:dyDescent="0.25">
      <c r="A334" t="s">
        <v>5</v>
      </c>
      <c r="B334" s="58">
        <v>175</v>
      </c>
      <c r="C334" s="58">
        <v>547</v>
      </c>
      <c r="D334" s="58">
        <v>695</v>
      </c>
      <c r="E334" s="58">
        <v>737</v>
      </c>
      <c r="F334" s="58">
        <v>531</v>
      </c>
      <c r="G334" s="58">
        <v>409</v>
      </c>
      <c r="H334" s="58">
        <v>667</v>
      </c>
      <c r="I334" s="58">
        <v>738</v>
      </c>
      <c r="J334" s="58">
        <v>744</v>
      </c>
      <c r="K334" s="58">
        <v>679</v>
      </c>
      <c r="L334" s="58">
        <v>296</v>
      </c>
      <c r="M334" s="58">
        <v>605</v>
      </c>
      <c r="N334" s="58">
        <v>723</v>
      </c>
      <c r="O334" s="58">
        <v>741</v>
      </c>
      <c r="P334" s="58">
        <v>598</v>
      </c>
      <c r="Q334" s="58">
        <v>120</v>
      </c>
      <c r="R334" s="58">
        <v>544</v>
      </c>
      <c r="S334" s="58">
        <v>689</v>
      </c>
      <c r="T334" s="58">
        <v>728</v>
      </c>
      <c r="U334" s="58">
        <v>516</v>
      </c>
      <c r="V334" s="58">
        <v>741</v>
      </c>
      <c r="W334" s="58">
        <v>720</v>
      </c>
      <c r="X334" s="58">
        <v>744</v>
      </c>
      <c r="Y334" s="58">
        <v>744</v>
      </c>
      <c r="Z334" s="58">
        <v>720</v>
      </c>
    </row>
    <row r="335" spans="1:26" x14ac:dyDescent="0.25">
      <c r="A335" t="s">
        <v>6</v>
      </c>
      <c r="B335" s="59">
        <v>0</v>
      </c>
      <c r="C335" s="59">
        <v>0</v>
      </c>
      <c r="D335" s="59">
        <v>0</v>
      </c>
      <c r="E335" s="59">
        <v>4</v>
      </c>
      <c r="F335" s="59">
        <v>14</v>
      </c>
      <c r="G335" s="59">
        <v>81</v>
      </c>
      <c r="H335" s="59">
        <v>113</v>
      </c>
      <c r="I335" s="59">
        <v>97</v>
      </c>
      <c r="J335" s="59">
        <v>165</v>
      </c>
      <c r="K335" s="59">
        <v>103</v>
      </c>
      <c r="L335" s="59">
        <v>78</v>
      </c>
      <c r="M335" s="59">
        <v>28</v>
      </c>
      <c r="N335" s="59">
        <v>21</v>
      </c>
      <c r="O335" s="59">
        <v>56</v>
      </c>
      <c r="P335" s="59">
        <v>37</v>
      </c>
      <c r="Q335" s="59">
        <v>0</v>
      </c>
      <c r="R335" s="59">
        <v>0</v>
      </c>
      <c r="S335" s="59">
        <v>0</v>
      </c>
      <c r="T335" s="59">
        <v>0</v>
      </c>
      <c r="U335" s="59">
        <v>1</v>
      </c>
      <c r="V335" s="59">
        <v>150</v>
      </c>
      <c r="W335" s="59">
        <v>312</v>
      </c>
      <c r="X335" s="59">
        <v>421</v>
      </c>
      <c r="Y335" s="59">
        <v>451</v>
      </c>
      <c r="Z335" s="59">
        <v>318</v>
      </c>
    </row>
    <row r="336" spans="1:26" x14ac:dyDescent="0.25">
      <c r="A336" t="s">
        <v>7</v>
      </c>
      <c r="B336" s="59">
        <v>0</v>
      </c>
      <c r="C336" s="59">
        <v>0</v>
      </c>
      <c r="D336" s="59">
        <v>0</v>
      </c>
      <c r="E336" s="59">
        <v>0</v>
      </c>
      <c r="F336" s="59">
        <v>0</v>
      </c>
      <c r="G336" s="59">
        <v>4</v>
      </c>
      <c r="H336" s="59">
        <v>27</v>
      </c>
      <c r="I336" s="59">
        <v>7</v>
      </c>
      <c r="J336" s="59">
        <v>66</v>
      </c>
      <c r="K336" s="59">
        <v>14</v>
      </c>
      <c r="L336" s="59">
        <v>209</v>
      </c>
      <c r="M336" s="59">
        <v>13</v>
      </c>
      <c r="N336" s="59">
        <v>0</v>
      </c>
      <c r="O336" s="59">
        <v>5</v>
      </c>
      <c r="P336" s="59">
        <v>77</v>
      </c>
      <c r="Q336" s="59">
        <v>0</v>
      </c>
      <c r="R336" s="59">
        <v>0</v>
      </c>
      <c r="S336" s="59">
        <v>0</v>
      </c>
      <c r="T336" s="59">
        <v>0</v>
      </c>
      <c r="U336" s="59">
        <v>0</v>
      </c>
      <c r="V336" s="59">
        <v>37</v>
      </c>
      <c r="W336" s="59">
        <v>93</v>
      </c>
      <c r="X336" s="59">
        <v>46</v>
      </c>
      <c r="Y336" s="59">
        <v>184</v>
      </c>
      <c r="Z336" s="59">
        <v>36</v>
      </c>
    </row>
    <row r="337" spans="1:26" x14ac:dyDescent="0.25">
      <c r="A337" t="s">
        <v>8</v>
      </c>
      <c r="B337" s="59">
        <v>0</v>
      </c>
      <c r="C337" s="59">
        <v>7</v>
      </c>
      <c r="D337" s="59">
        <v>0</v>
      </c>
      <c r="E337" s="59">
        <v>2</v>
      </c>
      <c r="F337" s="59">
        <v>1</v>
      </c>
      <c r="G337" s="59">
        <v>5</v>
      </c>
      <c r="H337" s="59">
        <v>185</v>
      </c>
      <c r="I337" s="59">
        <v>205</v>
      </c>
      <c r="J337" s="59">
        <v>205</v>
      </c>
      <c r="K337" s="59">
        <v>56</v>
      </c>
      <c r="L337" s="59">
        <v>22</v>
      </c>
      <c r="M337" s="59">
        <v>49</v>
      </c>
      <c r="N337" s="59">
        <v>78</v>
      </c>
      <c r="O337" s="59">
        <v>33</v>
      </c>
      <c r="P337" s="59">
        <v>7</v>
      </c>
      <c r="Q337" s="59">
        <v>0</v>
      </c>
      <c r="R337" s="59">
        <v>0</v>
      </c>
      <c r="S337" s="59">
        <v>0</v>
      </c>
      <c r="T337" s="59">
        <v>0</v>
      </c>
      <c r="U337" s="59">
        <v>0</v>
      </c>
      <c r="V337" s="59">
        <v>60</v>
      </c>
      <c r="W337" s="59">
        <v>469</v>
      </c>
      <c r="X337" s="59">
        <v>608</v>
      </c>
      <c r="Y337" s="59">
        <v>590</v>
      </c>
      <c r="Z337" s="59">
        <v>298</v>
      </c>
    </row>
    <row r="338" spans="1:26" x14ac:dyDescent="0.25">
      <c r="A338" t="s">
        <v>9</v>
      </c>
      <c r="B338" s="59">
        <v>163</v>
      </c>
      <c r="C338" s="59">
        <v>298</v>
      </c>
      <c r="D338" s="59">
        <v>397</v>
      </c>
      <c r="E338" s="59">
        <v>399</v>
      </c>
      <c r="F338" s="59">
        <v>173</v>
      </c>
      <c r="G338" s="59">
        <v>431</v>
      </c>
      <c r="H338" s="59">
        <v>577</v>
      </c>
      <c r="I338" s="59">
        <v>642</v>
      </c>
      <c r="J338" s="59">
        <v>617</v>
      </c>
      <c r="K338" s="59">
        <v>417</v>
      </c>
      <c r="L338" s="59">
        <v>322</v>
      </c>
      <c r="M338" s="59">
        <v>456</v>
      </c>
      <c r="N338" s="59">
        <v>531</v>
      </c>
      <c r="O338" s="59">
        <v>499</v>
      </c>
      <c r="P338" s="59">
        <v>313</v>
      </c>
      <c r="Q338" s="59">
        <v>107</v>
      </c>
      <c r="R338" s="59">
        <v>215</v>
      </c>
      <c r="S338" s="59">
        <v>311</v>
      </c>
      <c r="T338" s="59">
        <v>309</v>
      </c>
      <c r="U338" s="59">
        <v>138</v>
      </c>
      <c r="V338" s="59">
        <v>532</v>
      </c>
      <c r="W338" s="59">
        <v>708</v>
      </c>
      <c r="X338" s="59">
        <v>740</v>
      </c>
      <c r="Y338" s="59">
        <v>732</v>
      </c>
      <c r="Z338" s="59">
        <v>554</v>
      </c>
    </row>
    <row r="339" spans="1:26" x14ac:dyDescent="0.25">
      <c r="A339" t="s">
        <v>10</v>
      </c>
      <c r="B339" s="59">
        <v>0</v>
      </c>
      <c r="C339" s="59">
        <v>0</v>
      </c>
      <c r="D339" s="59">
        <v>0</v>
      </c>
      <c r="E339" s="59">
        <v>7</v>
      </c>
      <c r="F339" s="59">
        <v>0</v>
      </c>
      <c r="G339" s="59">
        <v>23</v>
      </c>
      <c r="H339" s="59">
        <v>21</v>
      </c>
      <c r="I339" s="59">
        <v>78</v>
      </c>
      <c r="J339" s="59">
        <v>150</v>
      </c>
      <c r="K339" s="59">
        <v>37</v>
      </c>
      <c r="L339" s="59">
        <v>0</v>
      </c>
      <c r="M339" s="59">
        <v>0</v>
      </c>
      <c r="N339" s="59">
        <v>1</v>
      </c>
      <c r="O339" s="59">
        <v>47</v>
      </c>
      <c r="P339" s="59">
        <v>5</v>
      </c>
      <c r="Q339" s="59">
        <v>0</v>
      </c>
      <c r="R339" s="59">
        <v>0</v>
      </c>
      <c r="S339" s="59">
        <v>0</v>
      </c>
      <c r="T339" s="59">
        <v>1</v>
      </c>
      <c r="U339" s="59">
        <v>0</v>
      </c>
      <c r="V339" s="59">
        <v>246</v>
      </c>
      <c r="W339" s="59">
        <v>581</v>
      </c>
      <c r="X339" s="59">
        <v>738</v>
      </c>
      <c r="Y339" s="59">
        <v>744</v>
      </c>
      <c r="Z339" s="59">
        <v>665</v>
      </c>
    </row>
    <row r="340" spans="1:26" x14ac:dyDescent="0.25">
      <c r="A340" t="s">
        <v>11</v>
      </c>
      <c r="B340" s="59">
        <v>7</v>
      </c>
      <c r="C340" s="59">
        <v>105</v>
      </c>
      <c r="D340" s="59">
        <v>102</v>
      </c>
      <c r="E340" s="59">
        <v>110</v>
      </c>
      <c r="F340" s="59">
        <v>55</v>
      </c>
      <c r="G340" s="59">
        <v>114</v>
      </c>
      <c r="H340" s="59">
        <v>336</v>
      </c>
      <c r="I340" s="59">
        <v>348</v>
      </c>
      <c r="J340" s="59">
        <v>343</v>
      </c>
      <c r="K340" s="59">
        <v>266</v>
      </c>
      <c r="L340" s="59">
        <v>47</v>
      </c>
      <c r="M340" s="59">
        <v>237</v>
      </c>
      <c r="N340" s="59">
        <v>242</v>
      </c>
      <c r="O340" s="59">
        <v>252</v>
      </c>
      <c r="P340" s="59">
        <v>149</v>
      </c>
      <c r="Q340" s="59">
        <v>3</v>
      </c>
      <c r="R340" s="59">
        <v>63</v>
      </c>
      <c r="S340" s="59">
        <v>41</v>
      </c>
      <c r="T340" s="59">
        <v>37</v>
      </c>
      <c r="U340" s="59">
        <v>39</v>
      </c>
      <c r="V340" s="59">
        <v>235</v>
      </c>
      <c r="W340" s="59">
        <v>588</v>
      </c>
      <c r="X340" s="59">
        <v>742</v>
      </c>
      <c r="Y340" s="59">
        <v>742</v>
      </c>
      <c r="Z340" s="59">
        <v>657</v>
      </c>
    </row>
    <row r="341" spans="1:26" x14ac:dyDescent="0.25">
      <c r="A341" t="s">
        <v>12</v>
      </c>
      <c r="B341" s="59">
        <v>0</v>
      </c>
      <c r="C341" s="59">
        <v>0</v>
      </c>
      <c r="D341" s="59">
        <v>0</v>
      </c>
      <c r="E341" s="59">
        <v>0</v>
      </c>
      <c r="F341" s="59">
        <v>0</v>
      </c>
      <c r="G341" s="59">
        <v>45</v>
      </c>
      <c r="H341" s="59">
        <v>96</v>
      </c>
      <c r="I341" s="59">
        <v>110</v>
      </c>
      <c r="J341" s="59">
        <v>183</v>
      </c>
      <c r="K341" s="59">
        <v>85</v>
      </c>
      <c r="L341" s="59">
        <v>111</v>
      </c>
      <c r="M341" s="59">
        <v>10</v>
      </c>
      <c r="N341" s="59">
        <v>9</v>
      </c>
      <c r="O341" s="59">
        <v>44</v>
      </c>
      <c r="P341" s="59">
        <v>23</v>
      </c>
      <c r="Q341" s="59">
        <v>0</v>
      </c>
      <c r="R341" s="59">
        <v>0</v>
      </c>
      <c r="S341" s="59">
        <v>0</v>
      </c>
      <c r="T341" s="59">
        <v>0</v>
      </c>
      <c r="U341" s="59">
        <v>0</v>
      </c>
      <c r="V341" s="59">
        <v>106</v>
      </c>
      <c r="W341" s="59">
        <v>238</v>
      </c>
      <c r="X341" s="59">
        <v>305</v>
      </c>
      <c r="Y341" s="59">
        <v>363</v>
      </c>
      <c r="Z341" s="59">
        <v>205</v>
      </c>
    </row>
    <row r="342" spans="1:26" x14ac:dyDescent="0.25">
      <c r="A342" t="s">
        <v>13</v>
      </c>
      <c r="B342" s="59">
        <v>162</v>
      </c>
      <c r="C342" s="59">
        <v>456</v>
      </c>
      <c r="D342" s="59">
        <v>554</v>
      </c>
      <c r="E342" s="59">
        <v>725</v>
      </c>
      <c r="F342" s="59">
        <v>510</v>
      </c>
      <c r="G342" s="59">
        <v>449</v>
      </c>
      <c r="H342" s="59">
        <v>661</v>
      </c>
      <c r="I342" s="59">
        <v>725</v>
      </c>
      <c r="J342" s="59">
        <v>744</v>
      </c>
      <c r="K342" s="59">
        <v>635</v>
      </c>
      <c r="L342" s="59">
        <v>291</v>
      </c>
      <c r="M342" s="59">
        <v>568</v>
      </c>
      <c r="N342" s="59">
        <v>672</v>
      </c>
      <c r="O342" s="59">
        <v>742</v>
      </c>
      <c r="P342" s="59">
        <v>580</v>
      </c>
      <c r="Q342" s="59">
        <v>110</v>
      </c>
      <c r="R342" s="59">
        <v>411</v>
      </c>
      <c r="S342" s="59">
        <v>491</v>
      </c>
      <c r="T342" s="59">
        <v>713</v>
      </c>
      <c r="U342" s="59">
        <v>484</v>
      </c>
      <c r="V342" s="59">
        <v>710</v>
      </c>
      <c r="W342" s="59">
        <v>720</v>
      </c>
      <c r="X342" s="59">
        <v>744</v>
      </c>
      <c r="Y342" s="59">
        <v>744</v>
      </c>
      <c r="Z342" s="59">
        <v>720</v>
      </c>
    </row>
    <row r="343" spans="1:26" x14ac:dyDescent="0.25">
      <c r="A343" t="s">
        <v>14</v>
      </c>
      <c r="B343" s="59">
        <v>0</v>
      </c>
      <c r="C343" s="59">
        <v>0</v>
      </c>
      <c r="D343" s="59">
        <v>0</v>
      </c>
      <c r="E343" s="59">
        <v>0</v>
      </c>
      <c r="F343" s="59">
        <v>0</v>
      </c>
      <c r="G343" s="59">
        <v>0</v>
      </c>
      <c r="H343" s="59">
        <v>9</v>
      </c>
      <c r="I343" s="59">
        <v>2</v>
      </c>
      <c r="J343" s="59">
        <v>4</v>
      </c>
      <c r="K343" s="59">
        <v>4</v>
      </c>
      <c r="L343" s="59">
        <v>62</v>
      </c>
      <c r="M343" s="59">
        <v>0</v>
      </c>
      <c r="N343" s="59">
        <v>0</v>
      </c>
      <c r="O343" s="59">
        <v>0</v>
      </c>
      <c r="P343" s="59">
        <v>0</v>
      </c>
      <c r="Q343" s="59">
        <v>0</v>
      </c>
      <c r="R343" s="59">
        <v>0</v>
      </c>
      <c r="S343" s="59">
        <v>0</v>
      </c>
      <c r="T343" s="59">
        <v>0</v>
      </c>
      <c r="U343" s="59">
        <v>0</v>
      </c>
      <c r="V343" s="59">
        <v>7</v>
      </c>
      <c r="W343" s="59">
        <v>452</v>
      </c>
      <c r="X343" s="59">
        <v>640</v>
      </c>
      <c r="Y343" s="59">
        <v>606</v>
      </c>
      <c r="Z343" s="59">
        <v>222</v>
      </c>
    </row>
    <row r="344" spans="1:26" x14ac:dyDescent="0.25">
      <c r="A344" t="s">
        <v>15</v>
      </c>
      <c r="B344" s="59">
        <v>7</v>
      </c>
      <c r="C344" s="59">
        <v>13</v>
      </c>
      <c r="D344" s="59">
        <v>27</v>
      </c>
      <c r="E344" s="59">
        <v>53</v>
      </c>
      <c r="F344" s="59">
        <v>21</v>
      </c>
      <c r="G344" s="59">
        <v>87</v>
      </c>
      <c r="H344" s="59">
        <v>170</v>
      </c>
      <c r="I344" s="59">
        <v>217</v>
      </c>
      <c r="J344" s="59">
        <v>248</v>
      </c>
      <c r="K344" s="59">
        <v>176</v>
      </c>
      <c r="L344" s="59">
        <v>34</v>
      </c>
      <c r="M344" s="59">
        <v>65</v>
      </c>
      <c r="N344" s="59">
        <v>86</v>
      </c>
      <c r="O344" s="59">
        <v>125</v>
      </c>
      <c r="P344" s="59">
        <v>61</v>
      </c>
      <c r="Q344" s="59">
        <v>0</v>
      </c>
      <c r="R344" s="59">
        <v>0</v>
      </c>
      <c r="S344" s="59">
        <v>5</v>
      </c>
      <c r="T344" s="59">
        <v>22</v>
      </c>
      <c r="U344" s="59">
        <v>13</v>
      </c>
      <c r="V344" s="59">
        <v>196</v>
      </c>
      <c r="W344" s="59">
        <v>451</v>
      </c>
      <c r="X344" s="59">
        <v>675</v>
      </c>
      <c r="Y344" s="59">
        <v>695</v>
      </c>
      <c r="Z344" s="59">
        <v>505</v>
      </c>
    </row>
    <row r="345" spans="1:26" x14ac:dyDescent="0.25">
      <c r="A345" t="s">
        <v>16</v>
      </c>
      <c r="B345" s="59">
        <v>160</v>
      </c>
      <c r="C345" s="59">
        <v>283</v>
      </c>
      <c r="D345" s="59">
        <v>339</v>
      </c>
      <c r="E345" s="59">
        <v>307</v>
      </c>
      <c r="F345" s="59">
        <v>153</v>
      </c>
      <c r="G345" s="59">
        <v>421</v>
      </c>
      <c r="H345" s="59">
        <v>525</v>
      </c>
      <c r="I345" s="59">
        <v>618</v>
      </c>
      <c r="J345" s="59">
        <v>582</v>
      </c>
      <c r="K345" s="59">
        <v>396</v>
      </c>
      <c r="L345" s="59">
        <v>298</v>
      </c>
      <c r="M345" s="59">
        <v>446</v>
      </c>
      <c r="N345" s="59">
        <v>514</v>
      </c>
      <c r="O345" s="59">
        <v>494</v>
      </c>
      <c r="P345" s="59">
        <v>303</v>
      </c>
      <c r="Q345" s="59">
        <v>80</v>
      </c>
      <c r="R345" s="59">
        <v>165</v>
      </c>
      <c r="S345" s="59">
        <v>239</v>
      </c>
      <c r="T345" s="59">
        <v>254</v>
      </c>
      <c r="U345" s="59">
        <v>91</v>
      </c>
      <c r="V345" s="59">
        <v>520</v>
      </c>
      <c r="W345" s="59">
        <v>627</v>
      </c>
      <c r="X345" s="59">
        <v>725</v>
      </c>
      <c r="Y345" s="59">
        <v>697</v>
      </c>
      <c r="Z345" s="59">
        <v>474</v>
      </c>
    </row>
    <row r="346" spans="1:26" x14ac:dyDescent="0.25">
      <c r="A346" t="s">
        <v>17</v>
      </c>
      <c r="B346" s="59">
        <v>235</v>
      </c>
      <c r="C346" s="59">
        <v>689</v>
      </c>
      <c r="D346" s="59">
        <v>737</v>
      </c>
      <c r="E346" s="59">
        <v>744</v>
      </c>
      <c r="F346" s="59">
        <v>551</v>
      </c>
      <c r="G346" s="59">
        <v>425</v>
      </c>
      <c r="H346" s="59">
        <v>720</v>
      </c>
      <c r="I346" s="59">
        <v>744</v>
      </c>
      <c r="J346" s="59">
        <v>744</v>
      </c>
      <c r="K346" s="59">
        <v>678</v>
      </c>
      <c r="L346" s="59">
        <v>306</v>
      </c>
      <c r="M346" s="59">
        <v>719</v>
      </c>
      <c r="N346" s="59">
        <v>744</v>
      </c>
      <c r="O346" s="59">
        <v>744</v>
      </c>
      <c r="P346" s="59">
        <v>605</v>
      </c>
      <c r="Q346" s="59">
        <v>231</v>
      </c>
      <c r="R346" s="59">
        <v>673</v>
      </c>
      <c r="S346" s="59">
        <v>717</v>
      </c>
      <c r="T346" s="59">
        <v>744</v>
      </c>
      <c r="U346" s="59">
        <v>536</v>
      </c>
      <c r="V346" s="59">
        <v>744</v>
      </c>
      <c r="W346" s="59">
        <v>720</v>
      </c>
      <c r="X346" s="59">
        <v>744</v>
      </c>
      <c r="Y346" s="59">
        <v>744</v>
      </c>
      <c r="Z346" s="59">
        <v>720</v>
      </c>
    </row>
    <row r="347" spans="1:26" x14ac:dyDescent="0.25">
      <c r="A347" t="s">
        <v>18</v>
      </c>
      <c r="B347" s="59">
        <v>548</v>
      </c>
      <c r="C347" s="59">
        <v>720</v>
      </c>
      <c r="D347" s="59">
        <v>718</v>
      </c>
      <c r="E347" s="59">
        <v>744</v>
      </c>
      <c r="F347" s="59">
        <v>668</v>
      </c>
      <c r="G347" s="59">
        <v>730</v>
      </c>
      <c r="H347" s="59">
        <v>720</v>
      </c>
      <c r="I347" s="59">
        <v>731</v>
      </c>
      <c r="J347" s="59">
        <v>744</v>
      </c>
      <c r="K347" s="59">
        <v>720</v>
      </c>
      <c r="L347" s="59">
        <v>712</v>
      </c>
      <c r="M347" s="59">
        <v>720</v>
      </c>
      <c r="N347" s="59">
        <v>732</v>
      </c>
      <c r="O347" s="59">
        <v>744</v>
      </c>
      <c r="P347" s="59">
        <v>720</v>
      </c>
      <c r="Q347" s="59">
        <v>515</v>
      </c>
      <c r="R347" s="59">
        <v>718</v>
      </c>
      <c r="S347" s="59">
        <v>726</v>
      </c>
      <c r="T347" s="59">
        <v>744</v>
      </c>
      <c r="U347" s="59">
        <v>680</v>
      </c>
      <c r="V347" s="59">
        <v>744</v>
      </c>
      <c r="W347" s="59">
        <v>720</v>
      </c>
      <c r="X347" s="59">
        <v>744</v>
      </c>
      <c r="Y347" s="59">
        <v>744</v>
      </c>
      <c r="Z347" s="59">
        <v>720</v>
      </c>
    </row>
    <row r="348" spans="1:26" x14ac:dyDescent="0.25">
      <c r="A348" t="s">
        <v>19</v>
      </c>
      <c r="B348" s="59">
        <v>5</v>
      </c>
      <c r="C348" s="59">
        <v>38</v>
      </c>
      <c r="D348" s="59">
        <v>72</v>
      </c>
      <c r="E348" s="59">
        <v>149</v>
      </c>
      <c r="F348" s="59">
        <v>3</v>
      </c>
      <c r="G348" s="59">
        <v>100</v>
      </c>
      <c r="H348" s="59">
        <v>307</v>
      </c>
      <c r="I348" s="59">
        <v>387</v>
      </c>
      <c r="J348" s="59">
        <v>455</v>
      </c>
      <c r="K348" s="59">
        <v>222</v>
      </c>
      <c r="L348" s="59">
        <v>37</v>
      </c>
      <c r="M348" s="59">
        <v>123</v>
      </c>
      <c r="N348" s="59">
        <v>223</v>
      </c>
      <c r="O348" s="59">
        <v>280</v>
      </c>
      <c r="P348" s="59">
        <v>59</v>
      </c>
      <c r="Q348" s="59">
        <v>0</v>
      </c>
      <c r="R348" s="59">
        <v>12</v>
      </c>
      <c r="S348" s="59">
        <v>5</v>
      </c>
      <c r="T348" s="59">
        <v>79</v>
      </c>
      <c r="U348" s="59">
        <v>0</v>
      </c>
      <c r="V348" s="59">
        <v>215</v>
      </c>
      <c r="W348" s="59">
        <v>621</v>
      </c>
      <c r="X348" s="59">
        <v>740</v>
      </c>
      <c r="Y348" s="59">
        <v>741</v>
      </c>
      <c r="Z348" s="59">
        <v>630</v>
      </c>
    </row>
    <row r="349" spans="1:26" x14ac:dyDescent="0.25">
      <c r="A349" t="s">
        <v>20</v>
      </c>
      <c r="B349" s="59">
        <v>47</v>
      </c>
      <c r="C349" s="59">
        <v>172</v>
      </c>
      <c r="D349" s="59">
        <v>195</v>
      </c>
      <c r="E349" s="59">
        <v>242</v>
      </c>
      <c r="F349" s="59">
        <v>58</v>
      </c>
      <c r="G349" s="59">
        <v>373</v>
      </c>
      <c r="H349" s="59">
        <v>467</v>
      </c>
      <c r="I349" s="59">
        <v>516</v>
      </c>
      <c r="J349" s="59">
        <v>508</v>
      </c>
      <c r="K349" s="59">
        <v>371</v>
      </c>
      <c r="L349" s="59">
        <v>244</v>
      </c>
      <c r="M349" s="59">
        <v>368</v>
      </c>
      <c r="N349" s="59">
        <v>399</v>
      </c>
      <c r="O349" s="59">
        <v>431</v>
      </c>
      <c r="P349" s="59">
        <v>245</v>
      </c>
      <c r="Q349" s="59">
        <v>0</v>
      </c>
      <c r="R349" s="59">
        <v>22</v>
      </c>
      <c r="S349" s="59">
        <v>35</v>
      </c>
      <c r="T349" s="59">
        <v>105</v>
      </c>
      <c r="U349" s="59">
        <v>0</v>
      </c>
      <c r="V349" s="59">
        <v>438</v>
      </c>
      <c r="W349" s="59">
        <v>491</v>
      </c>
      <c r="X349" s="59">
        <v>556</v>
      </c>
      <c r="Y349" s="59">
        <v>544</v>
      </c>
      <c r="Z349" s="59">
        <v>404</v>
      </c>
    </row>
    <row r="350" spans="1:26" x14ac:dyDescent="0.25">
      <c r="A350" t="s">
        <v>21</v>
      </c>
      <c r="B350" s="59">
        <v>0</v>
      </c>
      <c r="C350" s="59">
        <v>0</v>
      </c>
      <c r="D350" s="59">
        <v>0</v>
      </c>
      <c r="E350" s="59">
        <v>0</v>
      </c>
      <c r="F350" s="59">
        <v>0</v>
      </c>
      <c r="G350" s="59">
        <v>0</v>
      </c>
      <c r="H350" s="59">
        <v>0</v>
      </c>
      <c r="I350" s="59">
        <v>0</v>
      </c>
      <c r="J350" s="59">
        <v>0</v>
      </c>
      <c r="K350" s="59">
        <v>0</v>
      </c>
      <c r="L350" s="59">
        <v>8</v>
      </c>
      <c r="M350" s="59">
        <v>0</v>
      </c>
      <c r="N350" s="59">
        <v>0</v>
      </c>
      <c r="O350" s="59">
        <v>0</v>
      </c>
      <c r="P350" s="59">
        <v>2</v>
      </c>
      <c r="Q350" s="59">
        <v>0</v>
      </c>
      <c r="R350" s="59">
        <v>0</v>
      </c>
      <c r="S350" s="59">
        <v>0</v>
      </c>
      <c r="T350" s="59">
        <v>0</v>
      </c>
      <c r="U350" s="59">
        <v>0</v>
      </c>
      <c r="V350" s="59">
        <v>0</v>
      </c>
      <c r="W350" s="59">
        <v>0</v>
      </c>
      <c r="X350" s="59">
        <v>0</v>
      </c>
      <c r="Y350" s="59">
        <v>0</v>
      </c>
      <c r="Z350" s="59">
        <v>0</v>
      </c>
    </row>
    <row r="351" spans="1:26" x14ac:dyDescent="0.25">
      <c r="A351" t="s">
        <v>22</v>
      </c>
      <c r="B351" s="59">
        <v>0</v>
      </c>
      <c r="C351" s="59">
        <v>0</v>
      </c>
      <c r="D351" s="59">
        <v>0</v>
      </c>
      <c r="E351" s="59">
        <v>0</v>
      </c>
      <c r="F351" s="59">
        <v>0</v>
      </c>
      <c r="G351" s="59">
        <v>0</v>
      </c>
      <c r="H351" s="59">
        <v>0</v>
      </c>
      <c r="I351" s="59">
        <v>176</v>
      </c>
      <c r="J351" s="59">
        <v>100</v>
      </c>
      <c r="K351" s="59">
        <v>0</v>
      </c>
      <c r="L351" s="59">
        <v>168</v>
      </c>
      <c r="M351" s="59">
        <v>15</v>
      </c>
      <c r="N351" s="59">
        <v>33</v>
      </c>
      <c r="O351" s="59">
        <v>0</v>
      </c>
      <c r="P351" s="59">
        <v>29</v>
      </c>
      <c r="Q351" s="59">
        <v>0</v>
      </c>
      <c r="R351" s="59">
        <v>0</v>
      </c>
      <c r="S351" s="59">
        <v>0</v>
      </c>
      <c r="T351" s="59">
        <v>0</v>
      </c>
      <c r="U351" s="59">
        <v>0</v>
      </c>
      <c r="V351" s="59">
        <v>0</v>
      </c>
      <c r="W351" s="59">
        <v>0</v>
      </c>
      <c r="X351" s="59">
        <v>283</v>
      </c>
      <c r="Y351" s="59">
        <v>212</v>
      </c>
      <c r="Z351" s="59">
        <v>1</v>
      </c>
    </row>
    <row r="353" spans="1:26" x14ac:dyDescent="0.25">
      <c r="A353" s="39">
        <v>1996</v>
      </c>
      <c r="B353" s="107"/>
      <c r="C353" s="107"/>
      <c r="D353" s="107"/>
      <c r="E353" s="107"/>
      <c r="F353" s="107"/>
    </row>
    <row r="354" spans="1:26" x14ac:dyDescent="0.25">
      <c r="B354" s="108" t="s">
        <v>24</v>
      </c>
      <c r="C354" s="108"/>
      <c r="D354" s="108"/>
      <c r="E354" s="108"/>
      <c r="F354" s="108"/>
      <c r="G354" s="101" t="s">
        <v>25</v>
      </c>
      <c r="H354" s="101"/>
      <c r="I354" s="101"/>
      <c r="J354" s="101"/>
      <c r="K354" s="101"/>
      <c r="L354" s="102" t="s">
        <v>23</v>
      </c>
      <c r="M354" s="102"/>
      <c r="N354" s="102"/>
      <c r="O354" s="102"/>
      <c r="P354" s="102"/>
      <c r="Q354" s="103" t="s">
        <v>26</v>
      </c>
      <c r="R354" s="103"/>
      <c r="S354" s="103"/>
      <c r="T354" s="103"/>
      <c r="U354" s="103"/>
      <c r="V354" s="89" t="s">
        <v>27</v>
      </c>
      <c r="W354" s="89"/>
      <c r="X354" s="89"/>
      <c r="Y354" s="89"/>
      <c r="Z354" s="89"/>
    </row>
    <row r="355" spans="1:26" x14ac:dyDescent="0.25">
      <c r="B355" s="16" t="s">
        <v>0</v>
      </c>
      <c r="C355" s="16" t="s">
        <v>1</v>
      </c>
      <c r="D355" s="16" t="s">
        <v>2</v>
      </c>
      <c r="E355" s="16" t="s">
        <v>3</v>
      </c>
      <c r="F355" s="16" t="s">
        <v>4</v>
      </c>
      <c r="G355" s="16" t="s">
        <v>0</v>
      </c>
      <c r="H355" s="16" t="s">
        <v>1</v>
      </c>
      <c r="I355" s="16" t="s">
        <v>2</v>
      </c>
      <c r="J355" s="16" t="s">
        <v>3</v>
      </c>
      <c r="K355" s="16" t="s">
        <v>4</v>
      </c>
      <c r="L355" s="16" t="s">
        <v>0</v>
      </c>
      <c r="M355" s="16" t="s">
        <v>1</v>
      </c>
      <c r="N355" s="16" t="s">
        <v>2</v>
      </c>
      <c r="O355" s="16" t="s">
        <v>3</v>
      </c>
      <c r="P355" s="16" t="s">
        <v>4</v>
      </c>
      <c r="Q355" s="16" t="s">
        <v>0</v>
      </c>
      <c r="R355" s="16" t="s">
        <v>1</v>
      </c>
      <c r="S355" s="16" t="s">
        <v>2</v>
      </c>
      <c r="T355" s="16" t="s">
        <v>3</v>
      </c>
      <c r="U355" s="16" t="s">
        <v>4</v>
      </c>
      <c r="V355" s="16" t="s">
        <v>0</v>
      </c>
      <c r="W355" s="16" t="s">
        <v>1</v>
      </c>
      <c r="X355" s="16" t="s">
        <v>2</v>
      </c>
      <c r="Y355" s="16" t="s">
        <v>3</v>
      </c>
      <c r="Z355" s="16" t="s">
        <v>4</v>
      </c>
    </row>
    <row r="356" spans="1:26" x14ac:dyDescent="0.25">
      <c r="A356" t="s">
        <v>5</v>
      </c>
      <c r="B356" s="58">
        <v>344</v>
      </c>
      <c r="C356" s="58">
        <v>679</v>
      </c>
      <c r="D356" s="58">
        <v>718</v>
      </c>
      <c r="E356" s="58">
        <v>716</v>
      </c>
      <c r="F356" s="58">
        <v>653</v>
      </c>
      <c r="G356" s="58">
        <v>560</v>
      </c>
      <c r="H356" s="58">
        <v>717</v>
      </c>
      <c r="I356" s="58">
        <v>740</v>
      </c>
      <c r="J356" s="58">
        <v>744</v>
      </c>
      <c r="K356" s="58">
        <v>713</v>
      </c>
      <c r="L356" s="58">
        <v>463</v>
      </c>
      <c r="M356" s="58">
        <v>706</v>
      </c>
      <c r="N356" s="58">
        <v>733</v>
      </c>
      <c r="O356" s="58">
        <v>740</v>
      </c>
      <c r="P356" s="58">
        <v>688</v>
      </c>
      <c r="Q356" s="58">
        <v>267</v>
      </c>
      <c r="R356" s="58">
        <v>671</v>
      </c>
      <c r="S356" s="58">
        <v>709</v>
      </c>
      <c r="T356" s="58">
        <v>699</v>
      </c>
      <c r="U356" s="58">
        <v>649</v>
      </c>
      <c r="V356" s="58">
        <v>744</v>
      </c>
      <c r="W356" s="58">
        <v>720</v>
      </c>
      <c r="X356" s="58">
        <v>744</v>
      </c>
      <c r="Y356" s="58">
        <v>744</v>
      </c>
      <c r="Z356" s="58">
        <v>720</v>
      </c>
    </row>
    <row r="357" spans="1:26" x14ac:dyDescent="0.25">
      <c r="A357" t="s">
        <v>6</v>
      </c>
      <c r="B357" s="59">
        <v>0</v>
      </c>
      <c r="C357" s="59">
        <v>0</v>
      </c>
      <c r="D357" s="59">
        <v>25</v>
      </c>
      <c r="E357" s="59">
        <v>16</v>
      </c>
      <c r="F357" s="59">
        <v>0</v>
      </c>
      <c r="G357" s="59">
        <v>63</v>
      </c>
      <c r="H357" s="59">
        <v>100</v>
      </c>
      <c r="I357" s="59">
        <v>238</v>
      </c>
      <c r="J357" s="59">
        <v>212</v>
      </c>
      <c r="K357" s="59">
        <v>97</v>
      </c>
      <c r="L357" s="59">
        <v>15</v>
      </c>
      <c r="M357" s="59">
        <v>27</v>
      </c>
      <c r="N357" s="59">
        <v>121</v>
      </c>
      <c r="O357" s="59">
        <v>84</v>
      </c>
      <c r="P357" s="59">
        <v>24</v>
      </c>
      <c r="Q357" s="59">
        <v>0</v>
      </c>
      <c r="R357" s="59">
        <v>0</v>
      </c>
      <c r="S357" s="59">
        <v>6</v>
      </c>
      <c r="T357" s="59">
        <v>0</v>
      </c>
      <c r="U357" s="59">
        <v>0</v>
      </c>
      <c r="V357" s="59">
        <v>142</v>
      </c>
      <c r="W357" s="59">
        <v>249</v>
      </c>
      <c r="X357" s="59">
        <v>526</v>
      </c>
      <c r="Y357" s="59">
        <v>481</v>
      </c>
      <c r="Z357" s="59">
        <v>286</v>
      </c>
    </row>
    <row r="358" spans="1:26" x14ac:dyDescent="0.25">
      <c r="A358" t="s">
        <v>7</v>
      </c>
      <c r="B358" s="59">
        <v>0</v>
      </c>
      <c r="C358" s="59">
        <v>0</v>
      </c>
      <c r="D358" s="59">
        <v>0</v>
      </c>
      <c r="E358" s="59">
        <v>0</v>
      </c>
      <c r="F358" s="59">
        <v>0</v>
      </c>
      <c r="G358" s="59">
        <v>0</v>
      </c>
      <c r="H358" s="59">
        <v>24</v>
      </c>
      <c r="I358" s="59">
        <v>119</v>
      </c>
      <c r="J358" s="59">
        <v>60</v>
      </c>
      <c r="K358" s="59">
        <v>1</v>
      </c>
      <c r="L358" s="59">
        <v>89</v>
      </c>
      <c r="M358" s="59">
        <v>107</v>
      </c>
      <c r="N358" s="59">
        <v>40</v>
      </c>
      <c r="O358" s="59">
        <v>0</v>
      </c>
      <c r="P358" s="59">
        <v>173</v>
      </c>
      <c r="Q358" s="59">
        <v>0</v>
      </c>
      <c r="R358" s="59">
        <v>0</v>
      </c>
      <c r="S358" s="59">
        <v>0</v>
      </c>
      <c r="T358" s="59">
        <v>0</v>
      </c>
      <c r="U358" s="59">
        <v>0</v>
      </c>
      <c r="V358" s="59">
        <v>0</v>
      </c>
      <c r="W358" s="59">
        <v>42</v>
      </c>
      <c r="X358" s="59">
        <v>231</v>
      </c>
      <c r="Y358" s="59">
        <v>159</v>
      </c>
      <c r="Z358" s="59">
        <v>23</v>
      </c>
    </row>
    <row r="359" spans="1:26" x14ac:dyDescent="0.25">
      <c r="A359" t="s">
        <v>8</v>
      </c>
      <c r="B359" s="59">
        <v>0</v>
      </c>
      <c r="C359" s="59">
        <v>3</v>
      </c>
      <c r="D359" s="59">
        <v>37</v>
      </c>
      <c r="E359" s="59">
        <v>18</v>
      </c>
      <c r="F359" s="59">
        <v>0</v>
      </c>
      <c r="G359" s="59">
        <v>30</v>
      </c>
      <c r="H359" s="59">
        <v>104</v>
      </c>
      <c r="I359" s="59">
        <v>204</v>
      </c>
      <c r="J359" s="59">
        <v>217</v>
      </c>
      <c r="K359" s="59">
        <v>27</v>
      </c>
      <c r="L359" s="59">
        <v>0</v>
      </c>
      <c r="M359" s="59">
        <v>31</v>
      </c>
      <c r="N359" s="59">
        <v>92</v>
      </c>
      <c r="O359" s="59">
        <v>81</v>
      </c>
      <c r="P359" s="59">
        <v>4</v>
      </c>
      <c r="Q359" s="59">
        <v>0</v>
      </c>
      <c r="R359" s="59">
        <v>0</v>
      </c>
      <c r="S359" s="59">
        <v>13</v>
      </c>
      <c r="T359" s="59">
        <v>1</v>
      </c>
      <c r="U359" s="59">
        <v>0</v>
      </c>
      <c r="V359" s="59">
        <v>146</v>
      </c>
      <c r="W359" s="59">
        <v>283</v>
      </c>
      <c r="X359" s="59">
        <v>457</v>
      </c>
      <c r="Y359" s="59">
        <v>572</v>
      </c>
      <c r="Z359" s="59">
        <v>315</v>
      </c>
    </row>
    <row r="360" spans="1:26" x14ac:dyDescent="0.25">
      <c r="A360" t="s">
        <v>9</v>
      </c>
      <c r="B360" s="59">
        <v>167</v>
      </c>
      <c r="C360" s="59">
        <v>269</v>
      </c>
      <c r="D360" s="59">
        <v>469</v>
      </c>
      <c r="E360" s="59">
        <v>421</v>
      </c>
      <c r="F360" s="59">
        <v>218</v>
      </c>
      <c r="G360" s="59">
        <v>478</v>
      </c>
      <c r="H360" s="59">
        <v>553</v>
      </c>
      <c r="I360" s="59">
        <v>713</v>
      </c>
      <c r="J360" s="59">
        <v>696</v>
      </c>
      <c r="K360" s="59">
        <v>461</v>
      </c>
      <c r="L360" s="59">
        <v>329</v>
      </c>
      <c r="M360" s="59">
        <v>427</v>
      </c>
      <c r="N360" s="59">
        <v>621</v>
      </c>
      <c r="O360" s="59">
        <v>538</v>
      </c>
      <c r="P360" s="59">
        <v>349</v>
      </c>
      <c r="Q360" s="59">
        <v>72</v>
      </c>
      <c r="R360" s="59">
        <v>189</v>
      </c>
      <c r="S360" s="59">
        <v>397</v>
      </c>
      <c r="T360" s="59">
        <v>343</v>
      </c>
      <c r="U360" s="59">
        <v>154</v>
      </c>
      <c r="V360" s="59">
        <v>599</v>
      </c>
      <c r="W360" s="59">
        <v>623</v>
      </c>
      <c r="X360" s="59">
        <v>729</v>
      </c>
      <c r="Y360" s="59">
        <v>735</v>
      </c>
      <c r="Z360" s="59">
        <v>598</v>
      </c>
    </row>
    <row r="361" spans="1:26" x14ac:dyDescent="0.25">
      <c r="A361" t="s">
        <v>10</v>
      </c>
      <c r="B361" s="59">
        <v>0</v>
      </c>
      <c r="C361" s="59">
        <v>0</v>
      </c>
      <c r="D361" s="59">
        <v>0</v>
      </c>
      <c r="E361" s="59">
        <v>3</v>
      </c>
      <c r="F361" s="59">
        <v>0</v>
      </c>
      <c r="G361" s="59">
        <v>6</v>
      </c>
      <c r="H361" s="59">
        <v>34</v>
      </c>
      <c r="I361" s="59">
        <v>114</v>
      </c>
      <c r="J361" s="59">
        <v>159</v>
      </c>
      <c r="K361" s="59">
        <v>24</v>
      </c>
      <c r="L361" s="59">
        <v>0</v>
      </c>
      <c r="M361" s="59">
        <v>0</v>
      </c>
      <c r="N361" s="59">
        <v>15</v>
      </c>
      <c r="O361" s="59">
        <v>49</v>
      </c>
      <c r="P361" s="59">
        <v>3</v>
      </c>
      <c r="Q361" s="59">
        <v>0</v>
      </c>
      <c r="R361" s="59">
        <v>0</v>
      </c>
      <c r="S361" s="59">
        <v>0</v>
      </c>
      <c r="T361" s="59">
        <v>1</v>
      </c>
      <c r="U361" s="59">
        <v>0</v>
      </c>
      <c r="V361" s="59">
        <v>187</v>
      </c>
      <c r="W361" s="59">
        <v>515</v>
      </c>
      <c r="X361" s="59">
        <v>733</v>
      </c>
      <c r="Y361" s="59">
        <v>744</v>
      </c>
      <c r="Z361" s="59">
        <v>659</v>
      </c>
    </row>
    <row r="362" spans="1:26" x14ac:dyDescent="0.25">
      <c r="A362" t="s">
        <v>11</v>
      </c>
      <c r="B362" s="59">
        <v>20</v>
      </c>
      <c r="C362" s="59">
        <v>22</v>
      </c>
      <c r="D362" s="59">
        <v>128</v>
      </c>
      <c r="E362" s="59">
        <v>117</v>
      </c>
      <c r="F362" s="59">
        <v>79</v>
      </c>
      <c r="G362" s="59">
        <v>176</v>
      </c>
      <c r="H362" s="59">
        <v>228</v>
      </c>
      <c r="I362" s="59">
        <v>313</v>
      </c>
      <c r="J362" s="59">
        <v>326</v>
      </c>
      <c r="K362" s="59">
        <v>271</v>
      </c>
      <c r="L362" s="59">
        <v>79</v>
      </c>
      <c r="M362" s="59">
        <v>120</v>
      </c>
      <c r="N362" s="59">
        <v>219</v>
      </c>
      <c r="O362" s="59">
        <v>238</v>
      </c>
      <c r="P362" s="59">
        <v>166</v>
      </c>
      <c r="Q362" s="59">
        <v>4</v>
      </c>
      <c r="R362" s="59">
        <v>13</v>
      </c>
      <c r="S362" s="59">
        <v>50</v>
      </c>
      <c r="T362" s="59">
        <v>68</v>
      </c>
      <c r="U362" s="59">
        <v>49</v>
      </c>
      <c r="V362" s="59">
        <v>357</v>
      </c>
      <c r="W362" s="59">
        <v>495</v>
      </c>
      <c r="X362" s="59">
        <v>699</v>
      </c>
      <c r="Y362" s="59">
        <v>722</v>
      </c>
      <c r="Z362" s="59">
        <v>626</v>
      </c>
    </row>
    <row r="363" spans="1:26" x14ac:dyDescent="0.25">
      <c r="A363" t="s">
        <v>12</v>
      </c>
      <c r="B363" s="59">
        <v>0</v>
      </c>
      <c r="C363" s="59">
        <v>0</v>
      </c>
      <c r="D363" s="59">
        <v>17</v>
      </c>
      <c r="E363" s="59">
        <v>3</v>
      </c>
      <c r="F363" s="59">
        <v>0</v>
      </c>
      <c r="G363" s="59">
        <v>18</v>
      </c>
      <c r="H363" s="59">
        <v>115</v>
      </c>
      <c r="I363" s="59">
        <v>282</v>
      </c>
      <c r="J363" s="59">
        <v>224</v>
      </c>
      <c r="K363" s="59">
        <v>82</v>
      </c>
      <c r="L363" s="59">
        <v>15</v>
      </c>
      <c r="M363" s="59">
        <v>33</v>
      </c>
      <c r="N363" s="59">
        <v>163</v>
      </c>
      <c r="O363" s="59">
        <v>78</v>
      </c>
      <c r="P363" s="59">
        <v>4</v>
      </c>
      <c r="Q363" s="59">
        <v>0</v>
      </c>
      <c r="R363" s="59">
        <v>0</v>
      </c>
      <c r="S363" s="59">
        <v>0</v>
      </c>
      <c r="T363" s="59">
        <v>0</v>
      </c>
      <c r="U363" s="59">
        <v>0</v>
      </c>
      <c r="V363" s="59">
        <v>83</v>
      </c>
      <c r="W363" s="59">
        <v>207</v>
      </c>
      <c r="X363" s="59">
        <v>516</v>
      </c>
      <c r="Y363" s="59">
        <v>401</v>
      </c>
      <c r="Z363" s="59">
        <v>194</v>
      </c>
    </row>
    <row r="364" spans="1:26" x14ac:dyDescent="0.25">
      <c r="A364" t="s">
        <v>13</v>
      </c>
      <c r="B364" s="59">
        <v>322</v>
      </c>
      <c r="C364" s="59">
        <v>543</v>
      </c>
      <c r="D364" s="59">
        <v>736</v>
      </c>
      <c r="E364" s="59">
        <v>737</v>
      </c>
      <c r="F364" s="59">
        <v>546</v>
      </c>
      <c r="G364" s="59">
        <v>586</v>
      </c>
      <c r="H364" s="59">
        <v>690</v>
      </c>
      <c r="I364" s="59">
        <v>744</v>
      </c>
      <c r="J364" s="59">
        <v>744</v>
      </c>
      <c r="K364" s="59">
        <v>643</v>
      </c>
      <c r="L364" s="59">
        <v>482</v>
      </c>
      <c r="M364" s="59">
        <v>633</v>
      </c>
      <c r="N364" s="59">
        <v>742</v>
      </c>
      <c r="O364" s="59">
        <v>744</v>
      </c>
      <c r="P364" s="59">
        <v>604</v>
      </c>
      <c r="Q364" s="59">
        <v>242</v>
      </c>
      <c r="R364" s="59">
        <v>518</v>
      </c>
      <c r="S364" s="59">
        <v>727</v>
      </c>
      <c r="T364" s="59">
        <v>736</v>
      </c>
      <c r="U364" s="59">
        <v>508</v>
      </c>
      <c r="V364" s="59">
        <v>738</v>
      </c>
      <c r="W364" s="59">
        <v>720</v>
      </c>
      <c r="X364" s="59">
        <v>744</v>
      </c>
      <c r="Y364" s="59">
        <v>744</v>
      </c>
      <c r="Z364" s="59">
        <v>720</v>
      </c>
    </row>
    <row r="365" spans="1:26" x14ac:dyDescent="0.25">
      <c r="A365" t="s">
        <v>14</v>
      </c>
      <c r="B365" s="59">
        <v>0</v>
      </c>
      <c r="C365" s="59">
        <v>0</v>
      </c>
      <c r="D365" s="59">
        <v>0</v>
      </c>
      <c r="E365" s="59">
        <v>0</v>
      </c>
      <c r="F365" s="59">
        <v>0</v>
      </c>
      <c r="G365" s="59">
        <v>0</v>
      </c>
      <c r="H365" s="59">
        <v>7</v>
      </c>
      <c r="I365" s="59">
        <v>16</v>
      </c>
      <c r="J365" s="59">
        <v>0</v>
      </c>
      <c r="K365" s="59">
        <v>0</v>
      </c>
      <c r="L365" s="59">
        <v>0</v>
      </c>
      <c r="M365" s="59">
        <v>0</v>
      </c>
      <c r="N365" s="59">
        <v>5</v>
      </c>
      <c r="O365" s="59">
        <v>0</v>
      </c>
      <c r="P365" s="59">
        <v>0</v>
      </c>
      <c r="Q365" s="59">
        <v>0</v>
      </c>
      <c r="R365" s="59">
        <v>0</v>
      </c>
      <c r="S365" s="59">
        <v>0</v>
      </c>
      <c r="T365" s="59">
        <v>0</v>
      </c>
      <c r="U365" s="59">
        <v>0</v>
      </c>
      <c r="V365" s="59">
        <v>22</v>
      </c>
      <c r="W365" s="59">
        <v>172</v>
      </c>
      <c r="X365" s="59">
        <v>490</v>
      </c>
      <c r="Y365" s="59">
        <v>612</v>
      </c>
      <c r="Z365" s="59">
        <v>165</v>
      </c>
    </row>
    <row r="366" spans="1:26" x14ac:dyDescent="0.25">
      <c r="A366" t="s">
        <v>15</v>
      </c>
      <c r="B366" s="59">
        <v>1</v>
      </c>
      <c r="C366" s="59">
        <v>11</v>
      </c>
      <c r="D366" s="59">
        <v>79</v>
      </c>
      <c r="E366" s="59">
        <v>66</v>
      </c>
      <c r="F366" s="59">
        <v>15</v>
      </c>
      <c r="G366" s="59">
        <v>78</v>
      </c>
      <c r="H366" s="59">
        <v>131</v>
      </c>
      <c r="I366" s="59">
        <v>268</v>
      </c>
      <c r="J366" s="59">
        <v>265</v>
      </c>
      <c r="K366" s="59">
        <v>182</v>
      </c>
      <c r="L366" s="59">
        <v>21</v>
      </c>
      <c r="M366" s="59">
        <v>39</v>
      </c>
      <c r="N366" s="59">
        <v>160</v>
      </c>
      <c r="O366" s="59">
        <v>160</v>
      </c>
      <c r="P366" s="59">
        <v>62</v>
      </c>
      <c r="Q366" s="59">
        <v>0</v>
      </c>
      <c r="R366" s="59">
        <v>1</v>
      </c>
      <c r="S366" s="59">
        <v>32</v>
      </c>
      <c r="T366" s="59">
        <v>27</v>
      </c>
      <c r="U366" s="59">
        <v>4</v>
      </c>
      <c r="V366" s="59">
        <v>235</v>
      </c>
      <c r="W366" s="59">
        <v>365</v>
      </c>
      <c r="X366" s="59">
        <v>650</v>
      </c>
      <c r="Y366" s="59">
        <v>669</v>
      </c>
      <c r="Z366" s="59">
        <v>474</v>
      </c>
    </row>
    <row r="367" spans="1:26" x14ac:dyDescent="0.25">
      <c r="A367" t="s">
        <v>16</v>
      </c>
      <c r="B367" s="59">
        <v>197</v>
      </c>
      <c r="C367" s="59">
        <v>276</v>
      </c>
      <c r="D367" s="59">
        <v>437</v>
      </c>
      <c r="E367" s="59">
        <v>385</v>
      </c>
      <c r="F367" s="59">
        <v>197</v>
      </c>
      <c r="G367" s="59">
        <v>465</v>
      </c>
      <c r="H367" s="59">
        <v>528</v>
      </c>
      <c r="I367" s="59">
        <v>687</v>
      </c>
      <c r="J367" s="59">
        <v>663</v>
      </c>
      <c r="K367" s="59">
        <v>439</v>
      </c>
      <c r="L367" s="59">
        <v>360</v>
      </c>
      <c r="M367" s="59">
        <v>430</v>
      </c>
      <c r="N367" s="59">
        <v>565</v>
      </c>
      <c r="O367" s="59">
        <v>523</v>
      </c>
      <c r="P367" s="59">
        <v>346</v>
      </c>
      <c r="Q367" s="59">
        <v>94</v>
      </c>
      <c r="R367" s="59">
        <v>195</v>
      </c>
      <c r="S367" s="59">
        <v>358</v>
      </c>
      <c r="T367" s="59">
        <v>314</v>
      </c>
      <c r="U367" s="59">
        <v>117</v>
      </c>
      <c r="V367" s="59">
        <v>632</v>
      </c>
      <c r="W367" s="59">
        <v>618</v>
      </c>
      <c r="X367" s="59">
        <v>726</v>
      </c>
      <c r="Y367" s="59">
        <v>725</v>
      </c>
      <c r="Z367" s="59">
        <v>551</v>
      </c>
    </row>
    <row r="368" spans="1:26" x14ac:dyDescent="0.25">
      <c r="A368" t="s">
        <v>17</v>
      </c>
      <c r="B368" s="59">
        <v>394</v>
      </c>
      <c r="C368" s="59">
        <v>691</v>
      </c>
      <c r="D368" s="59">
        <v>744</v>
      </c>
      <c r="E368" s="59">
        <v>744</v>
      </c>
      <c r="F368" s="59">
        <v>613</v>
      </c>
      <c r="G368" s="59">
        <v>635</v>
      </c>
      <c r="H368" s="59">
        <v>720</v>
      </c>
      <c r="I368" s="59">
        <v>744</v>
      </c>
      <c r="J368" s="59">
        <v>744</v>
      </c>
      <c r="K368" s="59">
        <v>720</v>
      </c>
      <c r="L368" s="59">
        <v>544</v>
      </c>
      <c r="M368" s="59">
        <v>716</v>
      </c>
      <c r="N368" s="59">
        <v>744</v>
      </c>
      <c r="O368" s="59">
        <v>744</v>
      </c>
      <c r="P368" s="59">
        <v>711</v>
      </c>
      <c r="Q368" s="59">
        <v>389</v>
      </c>
      <c r="R368" s="59">
        <v>671</v>
      </c>
      <c r="S368" s="59">
        <v>744</v>
      </c>
      <c r="T368" s="59">
        <v>744</v>
      </c>
      <c r="U368" s="59">
        <v>584</v>
      </c>
      <c r="V368" s="59">
        <v>744</v>
      </c>
      <c r="W368" s="59">
        <v>720</v>
      </c>
      <c r="X368" s="59">
        <v>744</v>
      </c>
      <c r="Y368" s="59">
        <v>744</v>
      </c>
      <c r="Z368" s="59">
        <v>720</v>
      </c>
    </row>
    <row r="369" spans="1:26" x14ac:dyDescent="0.25">
      <c r="A369" t="s">
        <v>18</v>
      </c>
      <c r="B369" s="59">
        <v>677</v>
      </c>
      <c r="C369" s="59">
        <v>720</v>
      </c>
      <c r="D369" s="59">
        <v>744</v>
      </c>
      <c r="E369" s="59">
        <v>706</v>
      </c>
      <c r="F369" s="59">
        <v>593</v>
      </c>
      <c r="G369" s="59">
        <v>733</v>
      </c>
      <c r="H369" s="59">
        <v>719</v>
      </c>
      <c r="I369" s="59">
        <v>744</v>
      </c>
      <c r="J369" s="59">
        <v>744</v>
      </c>
      <c r="K369" s="59">
        <v>659</v>
      </c>
      <c r="L369" s="59">
        <v>724</v>
      </c>
      <c r="M369" s="59">
        <v>720</v>
      </c>
      <c r="N369" s="59">
        <v>744</v>
      </c>
      <c r="O369" s="59">
        <v>744</v>
      </c>
      <c r="P369" s="59">
        <v>657</v>
      </c>
      <c r="Q369" s="59">
        <v>668</v>
      </c>
      <c r="R369" s="59">
        <v>720</v>
      </c>
      <c r="S369" s="59">
        <v>744</v>
      </c>
      <c r="T369" s="59">
        <v>716</v>
      </c>
      <c r="U369" s="59">
        <v>595</v>
      </c>
      <c r="V369" s="59">
        <v>744</v>
      </c>
      <c r="W369" s="59">
        <v>720</v>
      </c>
      <c r="X369" s="59">
        <v>744</v>
      </c>
      <c r="Y369" s="59">
        <v>744</v>
      </c>
      <c r="Z369" s="59">
        <v>720</v>
      </c>
    </row>
    <row r="370" spans="1:26" x14ac:dyDescent="0.25">
      <c r="A370" t="s">
        <v>19</v>
      </c>
      <c r="B370" s="59">
        <v>0</v>
      </c>
      <c r="C370" s="59">
        <v>27</v>
      </c>
      <c r="D370" s="59">
        <v>176</v>
      </c>
      <c r="E370" s="59">
        <v>180</v>
      </c>
      <c r="F370" s="59">
        <v>10</v>
      </c>
      <c r="G370" s="59">
        <v>114</v>
      </c>
      <c r="H370" s="59">
        <v>230</v>
      </c>
      <c r="I370" s="59">
        <v>506</v>
      </c>
      <c r="J370" s="59">
        <v>483</v>
      </c>
      <c r="K370" s="59">
        <v>198</v>
      </c>
      <c r="L370" s="59">
        <v>12</v>
      </c>
      <c r="M370" s="59">
        <v>82</v>
      </c>
      <c r="N370" s="59">
        <v>304</v>
      </c>
      <c r="O370" s="59">
        <v>298</v>
      </c>
      <c r="P370" s="59">
        <v>62</v>
      </c>
      <c r="Q370" s="59">
        <v>0</v>
      </c>
      <c r="R370" s="59">
        <v>14</v>
      </c>
      <c r="S370" s="59">
        <v>130</v>
      </c>
      <c r="T370" s="59">
        <v>115</v>
      </c>
      <c r="U370" s="59">
        <v>0</v>
      </c>
      <c r="V370" s="59">
        <v>282</v>
      </c>
      <c r="W370" s="59">
        <v>521</v>
      </c>
      <c r="X370" s="59">
        <v>736</v>
      </c>
      <c r="Y370" s="59">
        <v>737</v>
      </c>
      <c r="Z370" s="59">
        <v>577</v>
      </c>
    </row>
    <row r="371" spans="1:26" x14ac:dyDescent="0.25">
      <c r="A371" t="s">
        <v>20</v>
      </c>
      <c r="B371" s="59">
        <v>97</v>
      </c>
      <c r="C371" s="59">
        <v>177</v>
      </c>
      <c r="D371" s="59">
        <v>283</v>
      </c>
      <c r="E371" s="59">
        <v>268</v>
      </c>
      <c r="F371" s="59">
        <v>78</v>
      </c>
      <c r="G371" s="59">
        <v>440</v>
      </c>
      <c r="H371" s="59">
        <v>483</v>
      </c>
      <c r="I371" s="59">
        <v>621</v>
      </c>
      <c r="J371" s="59">
        <v>564</v>
      </c>
      <c r="K371" s="59">
        <v>388</v>
      </c>
      <c r="L371" s="59">
        <v>310</v>
      </c>
      <c r="M371" s="59">
        <v>374</v>
      </c>
      <c r="N371" s="59">
        <v>475</v>
      </c>
      <c r="O371" s="59">
        <v>455</v>
      </c>
      <c r="P371" s="59">
        <v>281</v>
      </c>
      <c r="Q371" s="59">
        <v>1</v>
      </c>
      <c r="R371" s="59">
        <v>68</v>
      </c>
      <c r="S371" s="59">
        <v>187</v>
      </c>
      <c r="T371" s="59">
        <v>157</v>
      </c>
      <c r="U371" s="59">
        <v>25</v>
      </c>
      <c r="V371" s="59">
        <v>527</v>
      </c>
      <c r="W371" s="59">
        <v>517</v>
      </c>
      <c r="X371" s="59">
        <v>661</v>
      </c>
      <c r="Y371" s="59">
        <v>631</v>
      </c>
      <c r="Z371" s="59">
        <v>440</v>
      </c>
    </row>
    <row r="372" spans="1:26" x14ac:dyDescent="0.25">
      <c r="A372" t="s">
        <v>21</v>
      </c>
      <c r="B372" s="59">
        <v>0</v>
      </c>
      <c r="C372" s="59">
        <v>0</v>
      </c>
      <c r="D372" s="59">
        <v>0</v>
      </c>
      <c r="E372" s="59">
        <v>0</v>
      </c>
      <c r="F372" s="59">
        <v>0</v>
      </c>
      <c r="G372" s="59">
        <v>0</v>
      </c>
      <c r="H372" s="59">
        <v>0</v>
      </c>
      <c r="I372" s="59">
        <v>0</v>
      </c>
      <c r="J372" s="59">
        <v>0</v>
      </c>
      <c r="K372" s="59">
        <v>0</v>
      </c>
      <c r="L372" s="59">
        <v>5</v>
      </c>
      <c r="M372" s="59">
        <v>0</v>
      </c>
      <c r="N372" s="59">
        <v>1</v>
      </c>
      <c r="O372" s="59">
        <v>0</v>
      </c>
      <c r="P372" s="59">
        <v>3</v>
      </c>
      <c r="Q372" s="59">
        <v>0</v>
      </c>
      <c r="R372" s="59">
        <v>0</v>
      </c>
      <c r="S372" s="59">
        <v>0</v>
      </c>
      <c r="T372" s="59">
        <v>0</v>
      </c>
      <c r="U372" s="59">
        <v>0</v>
      </c>
      <c r="V372" s="59">
        <v>0</v>
      </c>
      <c r="W372" s="59">
        <v>0</v>
      </c>
      <c r="X372" s="59">
        <v>0</v>
      </c>
      <c r="Y372" s="59">
        <v>0</v>
      </c>
      <c r="Z372" s="59">
        <v>0</v>
      </c>
    </row>
    <row r="373" spans="1:26" x14ac:dyDescent="0.25">
      <c r="A373" t="s">
        <v>22</v>
      </c>
      <c r="B373" s="59">
        <v>0</v>
      </c>
      <c r="C373" s="59">
        <v>0</v>
      </c>
      <c r="D373" s="59">
        <v>0</v>
      </c>
      <c r="E373" s="59">
        <v>0</v>
      </c>
      <c r="F373" s="59">
        <v>0</v>
      </c>
      <c r="G373" s="59">
        <v>0</v>
      </c>
      <c r="H373" s="59">
        <v>0</v>
      </c>
      <c r="I373" s="59">
        <v>13</v>
      </c>
      <c r="J373" s="59">
        <v>8</v>
      </c>
      <c r="K373" s="59">
        <v>0</v>
      </c>
      <c r="L373" s="59">
        <v>104</v>
      </c>
      <c r="M373" s="59">
        <v>0</v>
      </c>
      <c r="N373" s="59">
        <v>0</v>
      </c>
      <c r="O373" s="59">
        <v>0</v>
      </c>
      <c r="P373" s="59">
        <v>6</v>
      </c>
      <c r="Q373" s="59">
        <v>0</v>
      </c>
      <c r="R373" s="59">
        <v>0</v>
      </c>
      <c r="S373" s="59">
        <v>0</v>
      </c>
      <c r="T373" s="59">
        <v>0</v>
      </c>
      <c r="U373" s="59">
        <v>0</v>
      </c>
      <c r="V373" s="59">
        <v>0</v>
      </c>
      <c r="W373" s="59">
        <v>6</v>
      </c>
      <c r="X373" s="59">
        <v>70</v>
      </c>
      <c r="Y373" s="59">
        <v>79</v>
      </c>
      <c r="Z373" s="59">
        <v>4</v>
      </c>
    </row>
    <row r="375" spans="1:26" x14ac:dyDescent="0.25">
      <c r="A375" s="39">
        <v>1997</v>
      </c>
      <c r="B375" s="107"/>
      <c r="C375" s="107"/>
      <c r="D375" s="107"/>
      <c r="E375" s="107"/>
      <c r="F375" s="107"/>
    </row>
    <row r="376" spans="1:26" x14ac:dyDescent="0.25">
      <c r="B376" s="108" t="s">
        <v>24</v>
      </c>
      <c r="C376" s="108"/>
      <c r="D376" s="108"/>
      <c r="E376" s="108"/>
      <c r="F376" s="108"/>
      <c r="G376" s="101" t="s">
        <v>25</v>
      </c>
      <c r="H376" s="101"/>
      <c r="I376" s="101"/>
      <c r="J376" s="101"/>
      <c r="K376" s="101"/>
      <c r="L376" s="102" t="s">
        <v>23</v>
      </c>
      <c r="M376" s="102"/>
      <c r="N376" s="102"/>
      <c r="O376" s="102"/>
      <c r="P376" s="102"/>
      <c r="Q376" s="103" t="s">
        <v>26</v>
      </c>
      <c r="R376" s="103"/>
      <c r="S376" s="103"/>
      <c r="T376" s="103"/>
      <c r="U376" s="103"/>
      <c r="V376" s="89" t="s">
        <v>27</v>
      </c>
      <c r="W376" s="89"/>
      <c r="X376" s="89"/>
      <c r="Y376" s="89"/>
      <c r="Z376" s="89"/>
    </row>
    <row r="377" spans="1:26" x14ac:dyDescent="0.25">
      <c r="B377" s="16" t="s">
        <v>0</v>
      </c>
      <c r="C377" s="16" t="s">
        <v>1</v>
      </c>
      <c r="D377" s="16" t="s">
        <v>2</v>
      </c>
      <c r="E377" s="16" t="s">
        <v>3</v>
      </c>
      <c r="F377" s="16" t="s">
        <v>4</v>
      </c>
      <c r="G377" s="16" t="s">
        <v>0</v>
      </c>
      <c r="H377" s="16" t="s">
        <v>1</v>
      </c>
      <c r="I377" s="16" t="s">
        <v>2</v>
      </c>
      <c r="J377" s="16" t="s">
        <v>3</v>
      </c>
      <c r="K377" s="16" t="s">
        <v>4</v>
      </c>
      <c r="L377" s="16" t="s">
        <v>0</v>
      </c>
      <c r="M377" s="16" t="s">
        <v>1</v>
      </c>
      <c r="N377" s="16" t="s">
        <v>2</v>
      </c>
      <c r="O377" s="16" t="s">
        <v>3</v>
      </c>
      <c r="P377" s="16" t="s">
        <v>4</v>
      </c>
      <c r="Q377" s="16" t="s">
        <v>0</v>
      </c>
      <c r="R377" s="16" t="s">
        <v>1</v>
      </c>
      <c r="S377" s="16" t="s">
        <v>2</v>
      </c>
      <c r="T377" s="16" t="s">
        <v>3</v>
      </c>
      <c r="U377" s="16" t="s">
        <v>4</v>
      </c>
      <c r="V377" s="16" t="s">
        <v>0</v>
      </c>
      <c r="W377" s="16" t="s">
        <v>1</v>
      </c>
      <c r="X377" s="16" t="s">
        <v>2</v>
      </c>
      <c r="Y377" s="16" t="s">
        <v>3</v>
      </c>
      <c r="Z377" s="16" t="s">
        <v>4</v>
      </c>
    </row>
    <row r="378" spans="1:26" x14ac:dyDescent="0.25">
      <c r="A378" t="s">
        <v>5</v>
      </c>
      <c r="B378" s="58">
        <v>195</v>
      </c>
      <c r="C378" s="58">
        <v>599</v>
      </c>
      <c r="D378" s="58">
        <v>729</v>
      </c>
      <c r="E378" s="58">
        <v>743</v>
      </c>
      <c r="F378" s="58">
        <v>673</v>
      </c>
      <c r="G378" s="58">
        <v>429</v>
      </c>
      <c r="H378" s="58">
        <v>698</v>
      </c>
      <c r="I378" s="58">
        <v>744</v>
      </c>
      <c r="J378" s="58">
        <v>744</v>
      </c>
      <c r="K378" s="58">
        <v>719</v>
      </c>
      <c r="L378" s="58">
        <v>305</v>
      </c>
      <c r="M378" s="58">
        <v>636</v>
      </c>
      <c r="N378" s="58">
        <v>732</v>
      </c>
      <c r="O378" s="58">
        <v>744</v>
      </c>
      <c r="P378" s="58">
        <v>691</v>
      </c>
      <c r="Q378" s="58">
        <v>162</v>
      </c>
      <c r="R378" s="58">
        <v>594</v>
      </c>
      <c r="S378" s="58">
        <v>726</v>
      </c>
      <c r="T378" s="58">
        <v>741</v>
      </c>
      <c r="U378" s="58">
        <v>681</v>
      </c>
      <c r="V378" s="58">
        <v>744</v>
      </c>
      <c r="W378" s="58">
        <v>720</v>
      </c>
      <c r="X378" s="58">
        <v>744</v>
      </c>
      <c r="Y378" s="58">
        <v>744</v>
      </c>
      <c r="Z378" s="58">
        <v>720</v>
      </c>
    </row>
    <row r="379" spans="1:26" x14ac:dyDescent="0.25">
      <c r="A379" t="s">
        <v>6</v>
      </c>
      <c r="B379" s="59">
        <v>0</v>
      </c>
      <c r="C379" s="59">
        <v>0</v>
      </c>
      <c r="D379" s="59">
        <v>0</v>
      </c>
      <c r="E379" s="59">
        <v>0</v>
      </c>
      <c r="F379" s="59">
        <v>0</v>
      </c>
      <c r="G379" s="59">
        <v>63</v>
      </c>
      <c r="H379" s="59">
        <v>88</v>
      </c>
      <c r="I379" s="59">
        <v>156</v>
      </c>
      <c r="J379" s="59">
        <v>57</v>
      </c>
      <c r="K379" s="59">
        <v>50</v>
      </c>
      <c r="L379" s="59">
        <v>19</v>
      </c>
      <c r="M379" s="59">
        <v>26</v>
      </c>
      <c r="N379" s="59">
        <v>31</v>
      </c>
      <c r="O379" s="59">
        <v>0</v>
      </c>
      <c r="P379" s="59">
        <v>6</v>
      </c>
      <c r="Q379" s="59">
        <v>0</v>
      </c>
      <c r="R379" s="59">
        <v>0</v>
      </c>
      <c r="S379" s="59">
        <v>0</v>
      </c>
      <c r="T379" s="59">
        <v>0</v>
      </c>
      <c r="U379" s="59">
        <v>0</v>
      </c>
      <c r="V379" s="59">
        <v>141</v>
      </c>
      <c r="W379" s="59">
        <v>278</v>
      </c>
      <c r="X379" s="59">
        <v>407</v>
      </c>
      <c r="Y379" s="59">
        <v>327</v>
      </c>
      <c r="Z379" s="59">
        <v>217</v>
      </c>
    </row>
    <row r="380" spans="1:26" x14ac:dyDescent="0.25">
      <c r="A380" t="s">
        <v>7</v>
      </c>
      <c r="B380" s="59">
        <v>0</v>
      </c>
      <c r="C380" s="59">
        <v>0</v>
      </c>
      <c r="D380" s="59">
        <v>0</v>
      </c>
      <c r="E380" s="59">
        <v>0</v>
      </c>
      <c r="F380" s="59">
        <v>0</v>
      </c>
      <c r="G380" s="59">
        <v>0</v>
      </c>
      <c r="H380" s="59">
        <v>11</v>
      </c>
      <c r="I380" s="59">
        <v>29</v>
      </c>
      <c r="J380" s="59">
        <v>27</v>
      </c>
      <c r="K380" s="59">
        <v>0</v>
      </c>
      <c r="L380" s="59">
        <v>181</v>
      </c>
      <c r="M380" s="59">
        <v>35</v>
      </c>
      <c r="N380" s="59">
        <v>10</v>
      </c>
      <c r="O380" s="59">
        <v>6</v>
      </c>
      <c r="P380" s="59">
        <v>225</v>
      </c>
      <c r="Q380" s="59">
        <v>0</v>
      </c>
      <c r="R380" s="59">
        <v>0</v>
      </c>
      <c r="S380" s="59">
        <v>0</v>
      </c>
      <c r="T380" s="59">
        <v>0</v>
      </c>
      <c r="U380" s="59">
        <v>0</v>
      </c>
      <c r="V380" s="59">
        <v>2</v>
      </c>
      <c r="W380" s="59">
        <v>66</v>
      </c>
      <c r="X380" s="59">
        <v>115</v>
      </c>
      <c r="Y380" s="59">
        <v>67</v>
      </c>
      <c r="Z380" s="59">
        <v>0</v>
      </c>
    </row>
    <row r="381" spans="1:26" x14ac:dyDescent="0.25">
      <c r="A381" t="s">
        <v>8</v>
      </c>
      <c r="B381" s="59">
        <v>0</v>
      </c>
      <c r="C381" s="59">
        <v>24</v>
      </c>
      <c r="D381" s="59">
        <v>20</v>
      </c>
      <c r="E381" s="59">
        <v>0</v>
      </c>
      <c r="F381" s="59">
        <v>0</v>
      </c>
      <c r="G381" s="59">
        <v>29</v>
      </c>
      <c r="H381" s="59">
        <v>179</v>
      </c>
      <c r="I381" s="59">
        <v>267</v>
      </c>
      <c r="J381" s="59">
        <v>145</v>
      </c>
      <c r="K381" s="59">
        <v>32</v>
      </c>
      <c r="L381" s="59">
        <v>9</v>
      </c>
      <c r="M381" s="59">
        <v>72</v>
      </c>
      <c r="N381" s="59">
        <v>91</v>
      </c>
      <c r="O381" s="59">
        <v>45</v>
      </c>
      <c r="P381" s="59">
        <v>5</v>
      </c>
      <c r="Q381" s="59">
        <v>0</v>
      </c>
      <c r="R381" s="59">
        <v>7</v>
      </c>
      <c r="S381" s="59">
        <v>4</v>
      </c>
      <c r="T381" s="59">
        <v>0</v>
      </c>
      <c r="U381" s="59">
        <v>0</v>
      </c>
      <c r="V381" s="59">
        <v>98</v>
      </c>
      <c r="W381" s="59">
        <v>446</v>
      </c>
      <c r="X381" s="59">
        <v>624</v>
      </c>
      <c r="Y381" s="59">
        <v>470</v>
      </c>
      <c r="Z381" s="59">
        <v>110</v>
      </c>
    </row>
    <row r="382" spans="1:26" x14ac:dyDescent="0.25">
      <c r="A382" t="s">
        <v>9</v>
      </c>
      <c r="B382" s="59">
        <v>124</v>
      </c>
      <c r="C382" s="59">
        <v>313</v>
      </c>
      <c r="D382" s="59">
        <v>393</v>
      </c>
      <c r="E382" s="59">
        <v>298</v>
      </c>
      <c r="F382" s="59">
        <v>159</v>
      </c>
      <c r="G382" s="59">
        <v>410</v>
      </c>
      <c r="H382" s="59">
        <v>601</v>
      </c>
      <c r="I382" s="59">
        <v>666</v>
      </c>
      <c r="J382" s="59">
        <v>565</v>
      </c>
      <c r="K382" s="59">
        <v>432</v>
      </c>
      <c r="L382" s="59">
        <v>291</v>
      </c>
      <c r="M382" s="59">
        <v>465</v>
      </c>
      <c r="N382" s="59">
        <v>523</v>
      </c>
      <c r="O382" s="59">
        <v>446</v>
      </c>
      <c r="P382" s="59">
        <v>288</v>
      </c>
      <c r="Q382" s="59">
        <v>60</v>
      </c>
      <c r="R382" s="59">
        <v>227</v>
      </c>
      <c r="S382" s="59">
        <v>286</v>
      </c>
      <c r="T382" s="59">
        <v>222</v>
      </c>
      <c r="U382" s="59">
        <v>92</v>
      </c>
      <c r="V382" s="59">
        <v>481</v>
      </c>
      <c r="W382" s="59">
        <v>667</v>
      </c>
      <c r="X382" s="59">
        <v>740</v>
      </c>
      <c r="Y382" s="59">
        <v>717</v>
      </c>
      <c r="Z382" s="59">
        <v>525</v>
      </c>
    </row>
    <row r="383" spans="1:26" x14ac:dyDescent="0.25">
      <c r="A383" t="s">
        <v>10</v>
      </c>
      <c r="B383" s="59">
        <v>0</v>
      </c>
      <c r="C383" s="59">
        <v>0</v>
      </c>
      <c r="D383" s="59">
        <v>0</v>
      </c>
      <c r="E383" s="59">
        <v>0</v>
      </c>
      <c r="F383" s="59">
        <v>0</v>
      </c>
      <c r="G383" s="59">
        <v>3</v>
      </c>
      <c r="H383" s="59">
        <v>22</v>
      </c>
      <c r="I383" s="59">
        <v>63</v>
      </c>
      <c r="J383" s="59">
        <v>4</v>
      </c>
      <c r="K383" s="59">
        <v>7</v>
      </c>
      <c r="L383" s="59">
        <v>0</v>
      </c>
      <c r="M383" s="59">
        <v>0</v>
      </c>
      <c r="N383" s="59">
        <v>5</v>
      </c>
      <c r="O383" s="59">
        <v>0</v>
      </c>
      <c r="P383" s="59">
        <v>0</v>
      </c>
      <c r="Q383" s="59">
        <v>0</v>
      </c>
      <c r="R383" s="59">
        <v>0</v>
      </c>
      <c r="S383" s="59">
        <v>0</v>
      </c>
      <c r="T383" s="59">
        <v>0</v>
      </c>
      <c r="U383" s="59">
        <v>0</v>
      </c>
      <c r="V383" s="59">
        <v>220</v>
      </c>
      <c r="W383" s="59">
        <v>529</v>
      </c>
      <c r="X383" s="59">
        <v>742</v>
      </c>
      <c r="Y383" s="59">
        <v>737</v>
      </c>
      <c r="Z383" s="59">
        <v>583</v>
      </c>
    </row>
    <row r="384" spans="1:26" x14ac:dyDescent="0.25">
      <c r="A384" t="s">
        <v>11</v>
      </c>
      <c r="B384" s="59">
        <v>6</v>
      </c>
      <c r="C384" s="59">
        <v>88</v>
      </c>
      <c r="D384" s="59">
        <v>144</v>
      </c>
      <c r="E384" s="59">
        <v>64</v>
      </c>
      <c r="F384" s="59">
        <v>6</v>
      </c>
      <c r="G384" s="59">
        <v>183</v>
      </c>
      <c r="H384" s="59">
        <v>282</v>
      </c>
      <c r="I384" s="59">
        <v>354</v>
      </c>
      <c r="J384" s="59">
        <v>316</v>
      </c>
      <c r="K384" s="59">
        <v>190</v>
      </c>
      <c r="L384" s="59">
        <v>62</v>
      </c>
      <c r="M384" s="59">
        <v>160</v>
      </c>
      <c r="N384" s="59">
        <v>263</v>
      </c>
      <c r="O384" s="59">
        <v>190</v>
      </c>
      <c r="P384" s="59">
        <v>52</v>
      </c>
      <c r="Q384" s="59">
        <v>2</v>
      </c>
      <c r="R384" s="59">
        <v>33</v>
      </c>
      <c r="S384" s="59">
        <v>65</v>
      </c>
      <c r="T384" s="59">
        <v>19</v>
      </c>
      <c r="U384" s="59">
        <v>2</v>
      </c>
      <c r="V384" s="59">
        <v>324</v>
      </c>
      <c r="W384" s="59">
        <v>577</v>
      </c>
      <c r="X384" s="59">
        <v>737</v>
      </c>
      <c r="Y384" s="59">
        <v>716</v>
      </c>
      <c r="Z384" s="59">
        <v>547</v>
      </c>
    </row>
    <row r="385" spans="1:26" x14ac:dyDescent="0.25">
      <c r="A385" t="s">
        <v>12</v>
      </c>
      <c r="B385" s="59">
        <v>0</v>
      </c>
      <c r="C385" s="59">
        <v>0</v>
      </c>
      <c r="D385" s="59">
        <v>0</v>
      </c>
      <c r="E385" s="59">
        <v>0</v>
      </c>
      <c r="F385" s="59">
        <v>0</v>
      </c>
      <c r="G385" s="59">
        <v>14</v>
      </c>
      <c r="H385" s="59">
        <v>77</v>
      </c>
      <c r="I385" s="59">
        <v>175</v>
      </c>
      <c r="J385" s="59">
        <v>65</v>
      </c>
      <c r="K385" s="59">
        <v>47</v>
      </c>
      <c r="L385" s="59">
        <v>55</v>
      </c>
      <c r="M385" s="59">
        <v>26</v>
      </c>
      <c r="N385" s="59">
        <v>32</v>
      </c>
      <c r="O385" s="59">
        <v>0</v>
      </c>
      <c r="P385" s="59">
        <v>0</v>
      </c>
      <c r="Q385" s="59">
        <v>0</v>
      </c>
      <c r="R385" s="59">
        <v>0</v>
      </c>
      <c r="S385" s="59">
        <v>0</v>
      </c>
      <c r="T385" s="59">
        <v>0</v>
      </c>
      <c r="U385" s="59">
        <v>0</v>
      </c>
      <c r="V385" s="59">
        <v>53</v>
      </c>
      <c r="W385" s="59">
        <v>192</v>
      </c>
      <c r="X385" s="59">
        <v>324</v>
      </c>
      <c r="Y385" s="59">
        <v>246</v>
      </c>
      <c r="Z385" s="59">
        <v>151</v>
      </c>
    </row>
    <row r="386" spans="1:26" x14ac:dyDescent="0.25">
      <c r="A386" t="s">
        <v>13</v>
      </c>
      <c r="B386" s="59">
        <v>194</v>
      </c>
      <c r="C386" s="59">
        <v>533</v>
      </c>
      <c r="D386" s="59">
        <v>621</v>
      </c>
      <c r="E386" s="59">
        <v>624</v>
      </c>
      <c r="F386" s="59">
        <v>544</v>
      </c>
      <c r="G386" s="59">
        <v>458</v>
      </c>
      <c r="H386" s="59">
        <v>668</v>
      </c>
      <c r="I386" s="59">
        <v>741</v>
      </c>
      <c r="J386" s="59">
        <v>736</v>
      </c>
      <c r="K386" s="59">
        <v>672</v>
      </c>
      <c r="L386" s="59">
        <v>297</v>
      </c>
      <c r="M386" s="59">
        <v>620</v>
      </c>
      <c r="N386" s="59">
        <v>713</v>
      </c>
      <c r="O386" s="59">
        <v>717</v>
      </c>
      <c r="P386" s="59">
        <v>623</v>
      </c>
      <c r="Q386" s="59">
        <v>137</v>
      </c>
      <c r="R386" s="59">
        <v>501</v>
      </c>
      <c r="S386" s="59">
        <v>555</v>
      </c>
      <c r="T386" s="59">
        <v>600</v>
      </c>
      <c r="U386" s="59">
        <v>525</v>
      </c>
      <c r="V386" s="59">
        <v>683</v>
      </c>
      <c r="W386" s="59">
        <v>720</v>
      </c>
      <c r="X386" s="59">
        <v>744</v>
      </c>
      <c r="Y386" s="59">
        <v>744</v>
      </c>
      <c r="Z386" s="59">
        <v>720</v>
      </c>
    </row>
    <row r="387" spans="1:26" x14ac:dyDescent="0.25">
      <c r="A387" t="s">
        <v>14</v>
      </c>
      <c r="B387" s="59">
        <v>0</v>
      </c>
      <c r="C387" s="59">
        <v>0</v>
      </c>
      <c r="D387" s="59">
        <v>0</v>
      </c>
      <c r="E387" s="59">
        <v>0</v>
      </c>
      <c r="F387" s="59">
        <v>0</v>
      </c>
      <c r="G387" s="59">
        <v>0</v>
      </c>
      <c r="H387" s="59">
        <v>3</v>
      </c>
      <c r="I387" s="59">
        <v>21</v>
      </c>
      <c r="J387" s="59">
        <v>1</v>
      </c>
      <c r="K387" s="59">
        <v>0</v>
      </c>
      <c r="L387" s="59">
        <v>12</v>
      </c>
      <c r="M387" s="59">
        <v>0</v>
      </c>
      <c r="N387" s="59">
        <v>0</v>
      </c>
      <c r="O387" s="59">
        <v>0</v>
      </c>
      <c r="P387" s="59">
        <v>0</v>
      </c>
      <c r="Q387" s="59">
        <v>0</v>
      </c>
      <c r="R387" s="59">
        <v>0</v>
      </c>
      <c r="S387" s="59">
        <v>0</v>
      </c>
      <c r="T387" s="59">
        <v>0</v>
      </c>
      <c r="U387" s="59">
        <v>0</v>
      </c>
      <c r="V387" s="59">
        <v>15</v>
      </c>
      <c r="W387" s="59">
        <v>301</v>
      </c>
      <c r="X387" s="59">
        <v>582</v>
      </c>
      <c r="Y387" s="59">
        <v>337</v>
      </c>
      <c r="Z387" s="59">
        <v>17</v>
      </c>
    </row>
    <row r="388" spans="1:26" x14ac:dyDescent="0.25">
      <c r="A388" t="s">
        <v>15</v>
      </c>
      <c r="B388" s="59">
        <v>0</v>
      </c>
      <c r="C388" s="59">
        <v>14</v>
      </c>
      <c r="D388" s="59">
        <v>23</v>
      </c>
      <c r="E388" s="59">
        <v>2</v>
      </c>
      <c r="F388" s="59">
        <v>2</v>
      </c>
      <c r="G388" s="59">
        <v>89</v>
      </c>
      <c r="H388" s="59">
        <v>165</v>
      </c>
      <c r="I388" s="59">
        <v>258</v>
      </c>
      <c r="J388" s="59">
        <v>184</v>
      </c>
      <c r="K388" s="59">
        <v>126</v>
      </c>
      <c r="L388" s="59">
        <v>7</v>
      </c>
      <c r="M388" s="59">
        <v>67</v>
      </c>
      <c r="N388" s="59">
        <v>130</v>
      </c>
      <c r="O388" s="59">
        <v>44</v>
      </c>
      <c r="P388" s="59">
        <v>20</v>
      </c>
      <c r="Q388" s="59">
        <v>0</v>
      </c>
      <c r="R388" s="59">
        <v>2</v>
      </c>
      <c r="S388" s="59">
        <v>0</v>
      </c>
      <c r="T388" s="59">
        <v>0</v>
      </c>
      <c r="U388" s="59">
        <v>0</v>
      </c>
      <c r="V388" s="59">
        <v>232</v>
      </c>
      <c r="W388" s="59">
        <v>417</v>
      </c>
      <c r="X388" s="59">
        <v>669</v>
      </c>
      <c r="Y388" s="59">
        <v>617</v>
      </c>
      <c r="Z388" s="59">
        <v>381</v>
      </c>
    </row>
    <row r="389" spans="1:26" x14ac:dyDescent="0.25">
      <c r="A389" t="s">
        <v>16</v>
      </c>
      <c r="B389" s="59">
        <v>144</v>
      </c>
      <c r="C389" s="59">
        <v>311</v>
      </c>
      <c r="D389" s="59">
        <v>324</v>
      </c>
      <c r="E389" s="59">
        <v>286</v>
      </c>
      <c r="F389" s="59">
        <v>165</v>
      </c>
      <c r="G389" s="59">
        <v>406</v>
      </c>
      <c r="H389" s="59">
        <v>557</v>
      </c>
      <c r="I389" s="59">
        <v>599</v>
      </c>
      <c r="J389" s="59">
        <v>555</v>
      </c>
      <c r="K389" s="59">
        <v>436</v>
      </c>
      <c r="L389" s="59">
        <v>293</v>
      </c>
      <c r="M389" s="59">
        <v>456</v>
      </c>
      <c r="N389" s="59">
        <v>510</v>
      </c>
      <c r="O389" s="59">
        <v>436</v>
      </c>
      <c r="P389" s="59">
        <v>328</v>
      </c>
      <c r="Q389" s="59">
        <v>53</v>
      </c>
      <c r="R389" s="59">
        <v>217</v>
      </c>
      <c r="S389" s="59">
        <v>239</v>
      </c>
      <c r="T389" s="59">
        <v>179</v>
      </c>
      <c r="U389" s="59">
        <v>85</v>
      </c>
      <c r="V389" s="59">
        <v>485</v>
      </c>
      <c r="W389" s="59">
        <v>629</v>
      </c>
      <c r="X389" s="59">
        <v>704</v>
      </c>
      <c r="Y389" s="59">
        <v>685</v>
      </c>
      <c r="Z389" s="59">
        <v>525</v>
      </c>
    </row>
    <row r="390" spans="1:26" x14ac:dyDescent="0.25">
      <c r="A390" t="s">
        <v>17</v>
      </c>
      <c r="B390" s="59">
        <v>233</v>
      </c>
      <c r="C390" s="59">
        <v>631</v>
      </c>
      <c r="D390" s="59">
        <v>741</v>
      </c>
      <c r="E390" s="59">
        <v>740</v>
      </c>
      <c r="F390" s="59">
        <v>693</v>
      </c>
      <c r="G390" s="59">
        <v>418</v>
      </c>
      <c r="H390" s="59">
        <v>712</v>
      </c>
      <c r="I390" s="59">
        <v>744</v>
      </c>
      <c r="J390" s="59">
        <v>744</v>
      </c>
      <c r="K390" s="59">
        <v>720</v>
      </c>
      <c r="L390" s="59">
        <v>336</v>
      </c>
      <c r="M390" s="59">
        <v>679</v>
      </c>
      <c r="N390" s="59">
        <v>744</v>
      </c>
      <c r="O390" s="59">
        <v>744</v>
      </c>
      <c r="P390" s="59">
        <v>716</v>
      </c>
      <c r="Q390" s="59">
        <v>222</v>
      </c>
      <c r="R390" s="59">
        <v>624</v>
      </c>
      <c r="S390" s="59">
        <v>729</v>
      </c>
      <c r="T390" s="59">
        <v>721</v>
      </c>
      <c r="U390" s="59">
        <v>682</v>
      </c>
      <c r="V390" s="59">
        <v>744</v>
      </c>
      <c r="W390" s="59">
        <v>720</v>
      </c>
      <c r="X390" s="59">
        <v>744</v>
      </c>
      <c r="Y390" s="59">
        <v>744</v>
      </c>
      <c r="Z390" s="59">
        <v>720</v>
      </c>
    </row>
    <row r="391" spans="1:26" x14ac:dyDescent="0.25">
      <c r="A391" t="s">
        <v>18</v>
      </c>
      <c r="B391" s="59">
        <v>444</v>
      </c>
      <c r="C391" s="59">
        <v>720</v>
      </c>
      <c r="D391" s="59">
        <v>744</v>
      </c>
      <c r="E391" s="59">
        <v>744</v>
      </c>
      <c r="F391" s="59">
        <v>720</v>
      </c>
      <c r="G391" s="59">
        <v>651</v>
      </c>
      <c r="H391" s="59">
        <v>720</v>
      </c>
      <c r="I391" s="59">
        <v>744</v>
      </c>
      <c r="J391" s="59">
        <v>744</v>
      </c>
      <c r="K391" s="59">
        <v>720</v>
      </c>
      <c r="L391" s="59">
        <v>536</v>
      </c>
      <c r="M391" s="59">
        <v>720</v>
      </c>
      <c r="N391" s="59">
        <v>744</v>
      </c>
      <c r="O391" s="59">
        <v>744</v>
      </c>
      <c r="P391" s="59">
        <v>720</v>
      </c>
      <c r="Q391" s="59">
        <v>460</v>
      </c>
      <c r="R391" s="59">
        <v>720</v>
      </c>
      <c r="S391" s="59">
        <v>744</v>
      </c>
      <c r="T391" s="59">
        <v>744</v>
      </c>
      <c r="U391" s="59">
        <v>720</v>
      </c>
      <c r="V391" s="59">
        <v>744</v>
      </c>
      <c r="W391" s="59">
        <v>720</v>
      </c>
      <c r="X391" s="59">
        <v>744</v>
      </c>
      <c r="Y391" s="59">
        <v>744</v>
      </c>
      <c r="Z391" s="59">
        <v>720</v>
      </c>
    </row>
    <row r="392" spans="1:26" x14ac:dyDescent="0.25">
      <c r="A392" t="s">
        <v>19</v>
      </c>
      <c r="B392" s="59">
        <v>0</v>
      </c>
      <c r="C392" s="59">
        <v>54</v>
      </c>
      <c r="D392" s="59">
        <v>121</v>
      </c>
      <c r="E392" s="59">
        <v>38</v>
      </c>
      <c r="F392" s="59">
        <v>0</v>
      </c>
      <c r="G392" s="59">
        <v>139</v>
      </c>
      <c r="H392" s="59">
        <v>242</v>
      </c>
      <c r="I392" s="59">
        <v>463</v>
      </c>
      <c r="J392" s="59">
        <v>346</v>
      </c>
      <c r="K392" s="59">
        <v>158</v>
      </c>
      <c r="L392" s="59">
        <v>16</v>
      </c>
      <c r="M392" s="59">
        <v>114</v>
      </c>
      <c r="N392" s="59">
        <v>272</v>
      </c>
      <c r="O392" s="59">
        <v>145</v>
      </c>
      <c r="P392" s="59">
        <v>15</v>
      </c>
      <c r="Q392" s="59">
        <v>0</v>
      </c>
      <c r="R392" s="59">
        <v>16</v>
      </c>
      <c r="S392" s="59">
        <v>54</v>
      </c>
      <c r="T392" s="59">
        <v>8</v>
      </c>
      <c r="U392" s="59">
        <v>0</v>
      </c>
      <c r="V392" s="59">
        <v>294</v>
      </c>
      <c r="W392" s="59">
        <v>548</v>
      </c>
      <c r="X392" s="59">
        <v>730</v>
      </c>
      <c r="Y392" s="59">
        <v>739</v>
      </c>
      <c r="Z392" s="59">
        <v>509</v>
      </c>
    </row>
    <row r="393" spans="1:26" x14ac:dyDescent="0.25">
      <c r="A393" t="s">
        <v>20</v>
      </c>
      <c r="B393" s="59">
        <v>51</v>
      </c>
      <c r="C393" s="59">
        <v>217</v>
      </c>
      <c r="D393" s="59">
        <v>214</v>
      </c>
      <c r="E393" s="59">
        <v>154</v>
      </c>
      <c r="F393" s="59">
        <v>107</v>
      </c>
      <c r="G393" s="59">
        <v>380</v>
      </c>
      <c r="H393" s="59">
        <v>490</v>
      </c>
      <c r="I393" s="59">
        <v>500</v>
      </c>
      <c r="J393" s="59">
        <v>469</v>
      </c>
      <c r="K393" s="59">
        <v>434</v>
      </c>
      <c r="L393" s="59">
        <v>237</v>
      </c>
      <c r="M393" s="59">
        <v>426</v>
      </c>
      <c r="N393" s="59">
        <v>408</v>
      </c>
      <c r="O393" s="59">
        <v>351</v>
      </c>
      <c r="P393" s="59">
        <v>322</v>
      </c>
      <c r="Q393" s="59">
        <v>11</v>
      </c>
      <c r="R393" s="59">
        <v>89</v>
      </c>
      <c r="S393" s="59">
        <v>55</v>
      </c>
      <c r="T393" s="59">
        <v>56</v>
      </c>
      <c r="U393" s="59">
        <v>17</v>
      </c>
      <c r="V393" s="59">
        <v>463</v>
      </c>
      <c r="W393" s="59">
        <v>531</v>
      </c>
      <c r="X393" s="59">
        <v>523</v>
      </c>
      <c r="Y393" s="59">
        <v>515</v>
      </c>
      <c r="Z393" s="59">
        <v>470</v>
      </c>
    </row>
    <row r="394" spans="1:26" x14ac:dyDescent="0.25">
      <c r="A394" t="s">
        <v>21</v>
      </c>
      <c r="B394" s="59">
        <v>0</v>
      </c>
      <c r="C394" s="59">
        <v>0</v>
      </c>
      <c r="D394" s="59">
        <v>0</v>
      </c>
      <c r="E394" s="59">
        <v>0</v>
      </c>
      <c r="F394" s="59">
        <v>0</v>
      </c>
      <c r="G394" s="59">
        <v>0</v>
      </c>
      <c r="H394" s="59">
        <v>0</v>
      </c>
      <c r="I394" s="59">
        <v>0</v>
      </c>
      <c r="J394" s="59">
        <v>0</v>
      </c>
      <c r="K394" s="59">
        <v>0</v>
      </c>
      <c r="L394" s="59">
        <v>11</v>
      </c>
      <c r="M394" s="59">
        <v>0</v>
      </c>
      <c r="N394" s="59">
        <v>0</v>
      </c>
      <c r="O394" s="59">
        <v>0</v>
      </c>
      <c r="P394" s="59">
        <v>0</v>
      </c>
      <c r="Q394" s="59">
        <v>0</v>
      </c>
      <c r="R394" s="59">
        <v>0</v>
      </c>
      <c r="S394" s="59">
        <v>0</v>
      </c>
      <c r="T394" s="59">
        <v>0</v>
      </c>
      <c r="U394" s="59">
        <v>0</v>
      </c>
      <c r="V394" s="59">
        <v>0</v>
      </c>
      <c r="W394" s="59">
        <v>0</v>
      </c>
      <c r="X394" s="59">
        <v>0</v>
      </c>
      <c r="Y394" s="59">
        <v>0</v>
      </c>
      <c r="Z394" s="59">
        <v>0</v>
      </c>
    </row>
    <row r="395" spans="1:26" x14ac:dyDescent="0.25">
      <c r="A395" t="s">
        <v>22</v>
      </c>
      <c r="B395" s="59">
        <v>0</v>
      </c>
      <c r="C395" s="59">
        <v>0</v>
      </c>
      <c r="D395" s="59">
        <v>0</v>
      </c>
      <c r="E395" s="59">
        <v>0</v>
      </c>
      <c r="F395" s="59">
        <v>0</v>
      </c>
      <c r="G395" s="59">
        <v>0</v>
      </c>
      <c r="H395" s="59">
        <v>0</v>
      </c>
      <c r="I395" s="59">
        <v>153</v>
      </c>
      <c r="J395" s="59">
        <v>103</v>
      </c>
      <c r="K395" s="59">
        <v>0</v>
      </c>
      <c r="L395" s="59">
        <v>125</v>
      </c>
      <c r="M395" s="59">
        <v>1</v>
      </c>
      <c r="N395" s="59">
        <v>4</v>
      </c>
      <c r="O395" s="59">
        <v>7</v>
      </c>
      <c r="P395" s="59">
        <v>8</v>
      </c>
      <c r="Q395" s="59">
        <v>0</v>
      </c>
      <c r="R395" s="59">
        <v>0</v>
      </c>
      <c r="S395" s="59">
        <v>0</v>
      </c>
      <c r="T395" s="59">
        <v>0</v>
      </c>
      <c r="U395" s="59">
        <v>0</v>
      </c>
      <c r="V395" s="59">
        <v>0</v>
      </c>
      <c r="W395" s="59">
        <v>0</v>
      </c>
      <c r="X395" s="59">
        <v>241</v>
      </c>
      <c r="Y395" s="59">
        <v>180</v>
      </c>
      <c r="Z395" s="59">
        <v>0</v>
      </c>
    </row>
    <row r="397" spans="1:26" x14ac:dyDescent="0.25">
      <c r="A397" s="39">
        <v>1998</v>
      </c>
      <c r="B397" s="107"/>
      <c r="C397" s="107"/>
      <c r="D397" s="107"/>
      <c r="E397" s="107"/>
      <c r="F397" s="107"/>
    </row>
    <row r="398" spans="1:26" x14ac:dyDescent="0.25">
      <c r="B398" s="108" t="s">
        <v>24</v>
      </c>
      <c r="C398" s="108"/>
      <c r="D398" s="108"/>
      <c r="E398" s="108"/>
      <c r="F398" s="108"/>
      <c r="G398" s="101" t="s">
        <v>25</v>
      </c>
      <c r="H398" s="101"/>
      <c r="I398" s="101"/>
      <c r="J398" s="101"/>
      <c r="K398" s="101"/>
      <c r="L398" s="102" t="s">
        <v>23</v>
      </c>
      <c r="M398" s="102"/>
      <c r="N398" s="102"/>
      <c r="O398" s="102"/>
      <c r="P398" s="102"/>
      <c r="Q398" s="103" t="s">
        <v>26</v>
      </c>
      <c r="R398" s="103"/>
      <c r="S398" s="103"/>
      <c r="T398" s="103"/>
      <c r="U398" s="103"/>
      <c r="V398" s="89" t="s">
        <v>27</v>
      </c>
      <c r="W398" s="89"/>
      <c r="X398" s="89"/>
      <c r="Y398" s="89"/>
      <c r="Z398" s="89"/>
    </row>
    <row r="399" spans="1:26" x14ac:dyDescent="0.25">
      <c r="B399" s="16" t="s">
        <v>0</v>
      </c>
      <c r="C399" s="16" t="s">
        <v>1</v>
      </c>
      <c r="D399" s="16" t="s">
        <v>2</v>
      </c>
      <c r="E399" s="16" t="s">
        <v>3</v>
      </c>
      <c r="F399" s="16" t="s">
        <v>4</v>
      </c>
      <c r="G399" s="16" t="s">
        <v>0</v>
      </c>
      <c r="H399" s="16" t="s">
        <v>1</v>
      </c>
      <c r="I399" s="16" t="s">
        <v>2</v>
      </c>
      <c r="J399" s="16" t="s">
        <v>3</v>
      </c>
      <c r="K399" s="16" t="s">
        <v>4</v>
      </c>
      <c r="L399" s="16" t="s">
        <v>0</v>
      </c>
      <c r="M399" s="16" t="s">
        <v>1</v>
      </c>
      <c r="N399" s="16" t="s">
        <v>2</v>
      </c>
      <c r="O399" s="16" t="s">
        <v>3</v>
      </c>
      <c r="P399" s="16" t="s">
        <v>4</v>
      </c>
      <c r="Q399" s="16" t="s">
        <v>0</v>
      </c>
      <c r="R399" s="16" t="s">
        <v>1</v>
      </c>
      <c r="S399" s="16" t="s">
        <v>2</v>
      </c>
      <c r="T399" s="16" t="s">
        <v>3</v>
      </c>
      <c r="U399" s="16" t="s">
        <v>4</v>
      </c>
      <c r="V399" s="16" t="s">
        <v>0</v>
      </c>
      <c r="W399" s="16" t="s">
        <v>1</v>
      </c>
      <c r="X399" s="16" t="s">
        <v>2</v>
      </c>
      <c r="Y399" s="16" t="s">
        <v>3</v>
      </c>
      <c r="Z399" s="16" t="s">
        <v>4</v>
      </c>
    </row>
    <row r="400" spans="1:26" x14ac:dyDescent="0.25">
      <c r="A400" t="s">
        <v>5</v>
      </c>
      <c r="B400" s="58">
        <v>326</v>
      </c>
      <c r="C400" s="58">
        <v>671</v>
      </c>
      <c r="D400" s="58">
        <v>744</v>
      </c>
      <c r="E400" s="58">
        <v>744</v>
      </c>
      <c r="F400" s="58">
        <v>668</v>
      </c>
      <c r="G400" s="58">
        <v>532</v>
      </c>
      <c r="H400" s="58">
        <v>720</v>
      </c>
      <c r="I400" s="58">
        <v>744</v>
      </c>
      <c r="J400" s="58">
        <v>744</v>
      </c>
      <c r="K400" s="58">
        <v>707</v>
      </c>
      <c r="L400" s="58">
        <v>425</v>
      </c>
      <c r="M400" s="58">
        <v>704</v>
      </c>
      <c r="N400" s="58">
        <v>744</v>
      </c>
      <c r="O400" s="58">
        <v>744</v>
      </c>
      <c r="P400" s="58">
        <v>687</v>
      </c>
      <c r="Q400" s="58">
        <v>281</v>
      </c>
      <c r="R400" s="58">
        <v>663</v>
      </c>
      <c r="S400" s="58">
        <v>743</v>
      </c>
      <c r="T400" s="58">
        <v>738</v>
      </c>
      <c r="U400" s="58">
        <v>660</v>
      </c>
      <c r="V400" s="58">
        <v>744</v>
      </c>
      <c r="W400" s="58">
        <v>720</v>
      </c>
      <c r="X400" s="58">
        <v>744</v>
      </c>
      <c r="Y400" s="58">
        <v>744</v>
      </c>
      <c r="Z400" s="58">
        <v>720</v>
      </c>
    </row>
    <row r="401" spans="1:26" x14ac:dyDescent="0.25">
      <c r="A401" t="s">
        <v>6</v>
      </c>
      <c r="B401" s="59">
        <v>0</v>
      </c>
      <c r="C401" s="59">
        <v>1</v>
      </c>
      <c r="D401" s="59">
        <v>22</v>
      </c>
      <c r="E401" s="59">
        <v>69</v>
      </c>
      <c r="F401" s="59">
        <v>7</v>
      </c>
      <c r="G401" s="59">
        <v>64</v>
      </c>
      <c r="H401" s="59">
        <v>102</v>
      </c>
      <c r="I401" s="59">
        <v>196</v>
      </c>
      <c r="J401" s="59">
        <v>298</v>
      </c>
      <c r="K401" s="59">
        <v>134</v>
      </c>
      <c r="L401" s="59">
        <v>27</v>
      </c>
      <c r="M401" s="59">
        <v>18</v>
      </c>
      <c r="N401" s="59">
        <v>98</v>
      </c>
      <c r="O401" s="59">
        <v>194</v>
      </c>
      <c r="P401" s="59">
        <v>50</v>
      </c>
      <c r="Q401" s="59">
        <v>0</v>
      </c>
      <c r="R401" s="59">
        <v>0</v>
      </c>
      <c r="S401" s="59">
        <v>7</v>
      </c>
      <c r="T401" s="59">
        <v>36</v>
      </c>
      <c r="U401" s="59">
        <v>2</v>
      </c>
      <c r="V401" s="59">
        <v>120</v>
      </c>
      <c r="W401" s="59">
        <v>260</v>
      </c>
      <c r="X401" s="59">
        <v>438</v>
      </c>
      <c r="Y401" s="59">
        <v>578</v>
      </c>
      <c r="Z401" s="59">
        <v>330</v>
      </c>
    </row>
    <row r="402" spans="1:26" x14ac:dyDescent="0.25">
      <c r="A402" t="s">
        <v>7</v>
      </c>
      <c r="B402" s="59">
        <v>0</v>
      </c>
      <c r="C402" s="59">
        <v>0</v>
      </c>
      <c r="D402" s="59">
        <v>0</v>
      </c>
      <c r="E402" s="59">
        <v>0</v>
      </c>
      <c r="F402" s="59">
        <v>0</v>
      </c>
      <c r="G402" s="59">
        <v>0</v>
      </c>
      <c r="H402" s="59">
        <v>7</v>
      </c>
      <c r="I402" s="59">
        <v>103</v>
      </c>
      <c r="J402" s="59">
        <v>132</v>
      </c>
      <c r="K402" s="59">
        <v>8</v>
      </c>
      <c r="L402" s="59">
        <v>67</v>
      </c>
      <c r="M402" s="59">
        <v>0</v>
      </c>
      <c r="N402" s="59">
        <v>31</v>
      </c>
      <c r="O402" s="59">
        <v>15</v>
      </c>
      <c r="P402" s="59">
        <v>81</v>
      </c>
      <c r="Q402" s="59">
        <v>0</v>
      </c>
      <c r="R402" s="59">
        <v>0</v>
      </c>
      <c r="S402" s="59">
        <v>0</v>
      </c>
      <c r="T402" s="59">
        <v>0</v>
      </c>
      <c r="U402" s="59">
        <v>0</v>
      </c>
      <c r="V402" s="59">
        <v>0</v>
      </c>
      <c r="W402" s="59">
        <v>83</v>
      </c>
      <c r="X402" s="59">
        <v>230</v>
      </c>
      <c r="Y402" s="59">
        <v>243</v>
      </c>
      <c r="Z402" s="59">
        <v>48</v>
      </c>
    </row>
    <row r="403" spans="1:26" x14ac:dyDescent="0.25">
      <c r="A403" t="s">
        <v>8</v>
      </c>
      <c r="B403" s="59">
        <v>0</v>
      </c>
      <c r="C403" s="59">
        <v>12</v>
      </c>
      <c r="D403" s="59">
        <v>68</v>
      </c>
      <c r="E403" s="59">
        <v>50</v>
      </c>
      <c r="F403" s="59">
        <v>0</v>
      </c>
      <c r="G403" s="59">
        <v>0</v>
      </c>
      <c r="H403" s="59">
        <v>149</v>
      </c>
      <c r="I403" s="59">
        <v>285</v>
      </c>
      <c r="J403" s="59">
        <v>286</v>
      </c>
      <c r="K403" s="59">
        <v>50</v>
      </c>
      <c r="L403" s="59">
        <v>0</v>
      </c>
      <c r="M403" s="59">
        <v>40</v>
      </c>
      <c r="N403" s="59">
        <v>163</v>
      </c>
      <c r="O403" s="59">
        <v>156</v>
      </c>
      <c r="P403" s="59">
        <v>2</v>
      </c>
      <c r="Q403" s="59">
        <v>0</v>
      </c>
      <c r="R403" s="59">
        <v>5</v>
      </c>
      <c r="S403" s="59">
        <v>39</v>
      </c>
      <c r="T403" s="59">
        <v>28</v>
      </c>
      <c r="U403" s="59">
        <v>0</v>
      </c>
      <c r="V403" s="59">
        <v>63</v>
      </c>
      <c r="W403" s="59">
        <v>451</v>
      </c>
      <c r="X403" s="59">
        <v>619</v>
      </c>
      <c r="Y403" s="59">
        <v>657</v>
      </c>
      <c r="Z403" s="59">
        <v>271</v>
      </c>
    </row>
    <row r="404" spans="1:26" x14ac:dyDescent="0.25">
      <c r="A404" t="s">
        <v>9</v>
      </c>
      <c r="B404" s="59">
        <v>95</v>
      </c>
      <c r="C404" s="59">
        <v>352</v>
      </c>
      <c r="D404" s="59">
        <v>448</v>
      </c>
      <c r="E404" s="59">
        <v>493</v>
      </c>
      <c r="F404" s="59">
        <v>206</v>
      </c>
      <c r="G404" s="59">
        <v>373</v>
      </c>
      <c r="H404" s="59">
        <v>625</v>
      </c>
      <c r="I404" s="59">
        <v>690</v>
      </c>
      <c r="J404" s="59">
        <v>729</v>
      </c>
      <c r="K404" s="59">
        <v>502</v>
      </c>
      <c r="L404" s="59">
        <v>238</v>
      </c>
      <c r="M404" s="59">
        <v>508</v>
      </c>
      <c r="N404" s="59">
        <v>612</v>
      </c>
      <c r="O404" s="59">
        <v>647</v>
      </c>
      <c r="P404" s="59">
        <v>367</v>
      </c>
      <c r="Q404" s="59">
        <v>48</v>
      </c>
      <c r="R404" s="59">
        <v>259</v>
      </c>
      <c r="S404" s="59">
        <v>375</v>
      </c>
      <c r="T404" s="59">
        <v>413</v>
      </c>
      <c r="U404" s="59">
        <v>147</v>
      </c>
      <c r="V404" s="59">
        <v>485</v>
      </c>
      <c r="W404" s="59">
        <v>699</v>
      </c>
      <c r="X404" s="59">
        <v>738</v>
      </c>
      <c r="Y404" s="59">
        <v>744</v>
      </c>
      <c r="Z404" s="59">
        <v>611</v>
      </c>
    </row>
    <row r="405" spans="1:26" x14ac:dyDescent="0.25">
      <c r="A405" t="s">
        <v>10</v>
      </c>
      <c r="B405" s="59">
        <v>0</v>
      </c>
      <c r="C405" s="59">
        <v>0</v>
      </c>
      <c r="D405" s="59">
        <v>6</v>
      </c>
      <c r="E405" s="59">
        <v>121</v>
      </c>
      <c r="F405" s="59">
        <v>0</v>
      </c>
      <c r="G405" s="59">
        <v>6</v>
      </c>
      <c r="H405" s="59">
        <v>21</v>
      </c>
      <c r="I405" s="59">
        <v>137</v>
      </c>
      <c r="J405" s="59">
        <v>424</v>
      </c>
      <c r="K405" s="59">
        <v>114</v>
      </c>
      <c r="L405" s="59">
        <v>0</v>
      </c>
      <c r="M405" s="59">
        <v>0</v>
      </c>
      <c r="N405" s="59">
        <v>45</v>
      </c>
      <c r="O405" s="59">
        <v>219</v>
      </c>
      <c r="P405" s="59">
        <v>35</v>
      </c>
      <c r="Q405" s="59">
        <v>0</v>
      </c>
      <c r="R405" s="59">
        <v>0</v>
      </c>
      <c r="S405" s="59">
        <v>5</v>
      </c>
      <c r="T405" s="59">
        <v>117</v>
      </c>
      <c r="U405" s="59">
        <v>0</v>
      </c>
      <c r="V405" s="59">
        <v>185</v>
      </c>
      <c r="W405" s="59">
        <v>567</v>
      </c>
      <c r="X405" s="59">
        <v>728</v>
      </c>
      <c r="Y405" s="59">
        <v>744</v>
      </c>
      <c r="Z405" s="59">
        <v>658</v>
      </c>
    </row>
    <row r="406" spans="1:26" x14ac:dyDescent="0.25">
      <c r="A406" t="s">
        <v>11</v>
      </c>
      <c r="B406" s="59">
        <v>20</v>
      </c>
      <c r="C406" s="59">
        <v>45</v>
      </c>
      <c r="D406" s="59">
        <v>175</v>
      </c>
      <c r="E406" s="59">
        <v>248</v>
      </c>
      <c r="F406" s="59">
        <v>102</v>
      </c>
      <c r="G406" s="59">
        <v>145</v>
      </c>
      <c r="H406" s="59">
        <v>266</v>
      </c>
      <c r="I406" s="59">
        <v>377</v>
      </c>
      <c r="J406" s="59">
        <v>410</v>
      </c>
      <c r="K406" s="59">
        <v>292</v>
      </c>
      <c r="L406" s="59">
        <v>66</v>
      </c>
      <c r="M406" s="59">
        <v>131</v>
      </c>
      <c r="N406" s="59">
        <v>287</v>
      </c>
      <c r="O406" s="59">
        <v>333</v>
      </c>
      <c r="P406" s="59">
        <v>172</v>
      </c>
      <c r="Q406" s="59">
        <v>1</v>
      </c>
      <c r="R406" s="59">
        <v>20</v>
      </c>
      <c r="S406" s="59">
        <v>106</v>
      </c>
      <c r="T406" s="59">
        <v>168</v>
      </c>
      <c r="U406" s="59">
        <v>71</v>
      </c>
      <c r="V406" s="59">
        <v>322</v>
      </c>
      <c r="W406" s="59">
        <v>528</v>
      </c>
      <c r="X406" s="59">
        <v>695</v>
      </c>
      <c r="Y406" s="59">
        <v>744</v>
      </c>
      <c r="Z406" s="59">
        <v>628</v>
      </c>
    </row>
    <row r="407" spans="1:26" x14ac:dyDescent="0.25">
      <c r="A407" t="s">
        <v>12</v>
      </c>
      <c r="B407" s="59">
        <v>0</v>
      </c>
      <c r="C407" s="59">
        <v>0</v>
      </c>
      <c r="D407" s="59">
        <v>37</v>
      </c>
      <c r="E407" s="59">
        <v>51</v>
      </c>
      <c r="F407" s="59">
        <v>0</v>
      </c>
      <c r="G407" s="59">
        <v>16</v>
      </c>
      <c r="H407" s="59">
        <v>127</v>
      </c>
      <c r="I407" s="59">
        <v>240</v>
      </c>
      <c r="J407" s="59">
        <v>319</v>
      </c>
      <c r="K407" s="59">
        <v>104</v>
      </c>
      <c r="L407" s="59">
        <v>36</v>
      </c>
      <c r="M407" s="59">
        <v>35</v>
      </c>
      <c r="N407" s="59">
        <v>115</v>
      </c>
      <c r="O407" s="59">
        <v>198</v>
      </c>
      <c r="P407" s="59">
        <v>20</v>
      </c>
      <c r="Q407" s="59">
        <v>0</v>
      </c>
      <c r="R407" s="59">
        <v>0</v>
      </c>
      <c r="S407" s="59">
        <v>17</v>
      </c>
      <c r="T407" s="59">
        <v>21</v>
      </c>
      <c r="U407" s="59">
        <v>0</v>
      </c>
      <c r="V407" s="59">
        <v>51</v>
      </c>
      <c r="W407" s="59">
        <v>245</v>
      </c>
      <c r="X407" s="59">
        <v>405</v>
      </c>
      <c r="Y407" s="59">
        <v>501</v>
      </c>
      <c r="Z407" s="59">
        <v>217</v>
      </c>
    </row>
    <row r="408" spans="1:26" x14ac:dyDescent="0.25">
      <c r="A408" t="s">
        <v>13</v>
      </c>
      <c r="B408" s="59">
        <v>300</v>
      </c>
      <c r="C408" s="59">
        <v>657</v>
      </c>
      <c r="D408" s="59">
        <v>710</v>
      </c>
      <c r="E408" s="59">
        <v>744</v>
      </c>
      <c r="F408" s="59">
        <v>715</v>
      </c>
      <c r="G408" s="59">
        <v>564</v>
      </c>
      <c r="H408" s="59">
        <v>713</v>
      </c>
      <c r="I408" s="59">
        <v>744</v>
      </c>
      <c r="J408" s="59">
        <v>744</v>
      </c>
      <c r="K408" s="59">
        <v>718</v>
      </c>
      <c r="L408" s="59">
        <v>446</v>
      </c>
      <c r="M408" s="59">
        <v>697</v>
      </c>
      <c r="N408" s="59">
        <v>734</v>
      </c>
      <c r="O408" s="59">
        <v>744</v>
      </c>
      <c r="P408" s="59">
        <v>718</v>
      </c>
      <c r="Q408" s="59">
        <v>239</v>
      </c>
      <c r="R408" s="59">
        <v>630</v>
      </c>
      <c r="S408" s="59">
        <v>669</v>
      </c>
      <c r="T408" s="59">
        <v>744</v>
      </c>
      <c r="U408" s="59">
        <v>718</v>
      </c>
      <c r="V408" s="59">
        <v>725</v>
      </c>
      <c r="W408" s="59">
        <v>720</v>
      </c>
      <c r="X408" s="59">
        <v>744</v>
      </c>
      <c r="Y408" s="59">
        <v>744</v>
      </c>
      <c r="Z408" s="59">
        <v>720</v>
      </c>
    </row>
    <row r="409" spans="1:26" x14ac:dyDescent="0.25">
      <c r="A409" t="s">
        <v>14</v>
      </c>
      <c r="B409" s="59">
        <v>0</v>
      </c>
      <c r="C409" s="59">
        <v>0</v>
      </c>
      <c r="D409" s="59">
        <v>0</v>
      </c>
      <c r="E409" s="59">
        <v>9</v>
      </c>
      <c r="F409" s="59">
        <v>0</v>
      </c>
      <c r="G409" s="59">
        <v>0</v>
      </c>
      <c r="H409" s="59">
        <v>4</v>
      </c>
      <c r="I409" s="59">
        <v>8</v>
      </c>
      <c r="J409" s="59">
        <v>51</v>
      </c>
      <c r="K409" s="59">
        <v>0</v>
      </c>
      <c r="L409" s="59">
        <v>0</v>
      </c>
      <c r="M409" s="59">
        <v>0</v>
      </c>
      <c r="N409" s="59">
        <v>0</v>
      </c>
      <c r="O409" s="59">
        <v>36</v>
      </c>
      <c r="P409" s="59">
        <v>0</v>
      </c>
      <c r="Q409" s="59">
        <v>0</v>
      </c>
      <c r="R409" s="59">
        <v>0</v>
      </c>
      <c r="S409" s="59">
        <v>0</v>
      </c>
      <c r="T409" s="59">
        <v>0</v>
      </c>
      <c r="U409" s="59">
        <v>0</v>
      </c>
      <c r="V409" s="59">
        <v>1</v>
      </c>
      <c r="W409" s="59">
        <v>336</v>
      </c>
      <c r="X409" s="59">
        <v>583</v>
      </c>
      <c r="Y409" s="59">
        <v>642</v>
      </c>
      <c r="Z409" s="59">
        <v>128</v>
      </c>
    </row>
    <row r="410" spans="1:26" x14ac:dyDescent="0.25">
      <c r="A410" t="s">
        <v>15</v>
      </c>
      <c r="B410" s="59">
        <v>0</v>
      </c>
      <c r="C410" s="59">
        <v>3</v>
      </c>
      <c r="D410" s="59">
        <v>68</v>
      </c>
      <c r="E410" s="59">
        <v>165</v>
      </c>
      <c r="F410" s="59">
        <v>42</v>
      </c>
      <c r="G410" s="59">
        <v>66</v>
      </c>
      <c r="H410" s="59">
        <v>142</v>
      </c>
      <c r="I410" s="59">
        <v>279</v>
      </c>
      <c r="J410" s="59">
        <v>372</v>
      </c>
      <c r="K410" s="59">
        <v>204</v>
      </c>
      <c r="L410" s="59">
        <v>20</v>
      </c>
      <c r="M410" s="59">
        <v>61</v>
      </c>
      <c r="N410" s="59">
        <v>163</v>
      </c>
      <c r="O410" s="59">
        <v>250</v>
      </c>
      <c r="P410" s="59">
        <v>95</v>
      </c>
      <c r="Q410" s="59">
        <v>0</v>
      </c>
      <c r="R410" s="59">
        <v>0</v>
      </c>
      <c r="S410" s="59">
        <v>28</v>
      </c>
      <c r="T410" s="59">
        <v>88</v>
      </c>
      <c r="U410" s="59">
        <v>15</v>
      </c>
      <c r="V410" s="59">
        <v>205</v>
      </c>
      <c r="W410" s="59">
        <v>404</v>
      </c>
      <c r="X410" s="59">
        <v>589</v>
      </c>
      <c r="Y410" s="59">
        <v>708</v>
      </c>
      <c r="Z410" s="59">
        <v>545</v>
      </c>
    </row>
    <row r="411" spans="1:26" x14ac:dyDescent="0.25">
      <c r="A411" t="s">
        <v>16</v>
      </c>
      <c r="B411" s="59">
        <v>133</v>
      </c>
      <c r="C411" s="59">
        <v>343</v>
      </c>
      <c r="D411" s="59">
        <v>419</v>
      </c>
      <c r="E411" s="59">
        <v>484</v>
      </c>
      <c r="F411" s="59">
        <v>276</v>
      </c>
      <c r="G411" s="59">
        <v>433</v>
      </c>
      <c r="H411" s="59">
        <v>610</v>
      </c>
      <c r="I411" s="59">
        <v>644</v>
      </c>
      <c r="J411" s="59">
        <v>723</v>
      </c>
      <c r="K411" s="59">
        <v>532</v>
      </c>
      <c r="L411" s="59">
        <v>306</v>
      </c>
      <c r="M411" s="59">
        <v>492</v>
      </c>
      <c r="N411" s="59">
        <v>573</v>
      </c>
      <c r="O411" s="59">
        <v>629</v>
      </c>
      <c r="P411" s="59">
        <v>417</v>
      </c>
      <c r="Q411" s="59">
        <v>69</v>
      </c>
      <c r="R411" s="59">
        <v>266</v>
      </c>
      <c r="S411" s="59">
        <v>337</v>
      </c>
      <c r="T411" s="59">
        <v>405</v>
      </c>
      <c r="U411" s="59">
        <v>218</v>
      </c>
      <c r="V411" s="59">
        <v>526</v>
      </c>
      <c r="W411" s="59">
        <v>693</v>
      </c>
      <c r="X411" s="59">
        <v>727</v>
      </c>
      <c r="Y411" s="59">
        <v>740</v>
      </c>
      <c r="Z411" s="59">
        <v>620</v>
      </c>
    </row>
    <row r="412" spans="1:26" x14ac:dyDescent="0.25">
      <c r="A412" t="s">
        <v>17</v>
      </c>
      <c r="B412" s="59">
        <v>296</v>
      </c>
      <c r="C412" s="59">
        <v>719</v>
      </c>
      <c r="D412" s="59">
        <v>744</v>
      </c>
      <c r="E412" s="59">
        <v>744</v>
      </c>
      <c r="F412" s="59">
        <v>720</v>
      </c>
      <c r="G412" s="59">
        <v>465</v>
      </c>
      <c r="H412" s="59">
        <v>720</v>
      </c>
      <c r="I412" s="59">
        <v>744</v>
      </c>
      <c r="J412" s="59">
        <v>744</v>
      </c>
      <c r="K412" s="59">
        <v>720</v>
      </c>
      <c r="L412" s="59">
        <v>424</v>
      </c>
      <c r="M412" s="59">
        <v>720</v>
      </c>
      <c r="N412" s="59">
        <v>744</v>
      </c>
      <c r="O412" s="59">
        <v>744</v>
      </c>
      <c r="P412" s="59">
        <v>720</v>
      </c>
      <c r="Q412" s="59">
        <v>283</v>
      </c>
      <c r="R412" s="59">
        <v>715</v>
      </c>
      <c r="S412" s="59">
        <v>734</v>
      </c>
      <c r="T412" s="59">
        <v>744</v>
      </c>
      <c r="U412" s="59">
        <v>720</v>
      </c>
      <c r="V412" s="59">
        <v>744</v>
      </c>
      <c r="W412" s="59">
        <v>720</v>
      </c>
      <c r="X412" s="59">
        <v>744</v>
      </c>
      <c r="Y412" s="59">
        <v>744</v>
      </c>
      <c r="Z412" s="59">
        <v>720</v>
      </c>
    </row>
    <row r="413" spans="1:26" x14ac:dyDescent="0.25">
      <c r="A413" t="s">
        <v>18</v>
      </c>
      <c r="B413" s="59">
        <v>609</v>
      </c>
      <c r="C413" s="59">
        <v>720</v>
      </c>
      <c r="D413" s="59">
        <v>744</v>
      </c>
      <c r="E413" s="59">
        <v>724</v>
      </c>
      <c r="F413" s="59">
        <v>718</v>
      </c>
      <c r="G413" s="59">
        <v>735</v>
      </c>
      <c r="H413" s="59">
        <v>720</v>
      </c>
      <c r="I413" s="59">
        <v>744</v>
      </c>
      <c r="J413" s="59">
        <v>712</v>
      </c>
      <c r="K413" s="59">
        <v>720</v>
      </c>
      <c r="L413" s="59">
        <v>693</v>
      </c>
      <c r="M413" s="59">
        <v>720</v>
      </c>
      <c r="N413" s="59">
        <v>744</v>
      </c>
      <c r="O413" s="59">
        <v>744</v>
      </c>
      <c r="P413" s="59">
        <v>720</v>
      </c>
      <c r="Q413" s="59">
        <v>602</v>
      </c>
      <c r="R413" s="59">
        <v>720</v>
      </c>
      <c r="S413" s="59">
        <v>744</v>
      </c>
      <c r="T413" s="59">
        <v>743</v>
      </c>
      <c r="U413" s="59">
        <v>713</v>
      </c>
      <c r="V413" s="59">
        <v>744</v>
      </c>
      <c r="W413" s="59">
        <v>720</v>
      </c>
      <c r="X413" s="59">
        <v>744</v>
      </c>
      <c r="Y413" s="59">
        <v>744</v>
      </c>
      <c r="Z413" s="59">
        <v>720</v>
      </c>
    </row>
    <row r="414" spans="1:26" x14ac:dyDescent="0.25">
      <c r="A414" t="s">
        <v>19</v>
      </c>
      <c r="B414" s="59">
        <v>0</v>
      </c>
      <c r="C414" s="59">
        <v>49</v>
      </c>
      <c r="D414" s="59">
        <v>261</v>
      </c>
      <c r="E414" s="59">
        <v>337</v>
      </c>
      <c r="F414" s="59">
        <v>58</v>
      </c>
      <c r="G414" s="59">
        <v>30</v>
      </c>
      <c r="H414" s="59">
        <v>299</v>
      </c>
      <c r="I414" s="59">
        <v>580</v>
      </c>
      <c r="J414" s="59">
        <v>645</v>
      </c>
      <c r="K414" s="59">
        <v>284</v>
      </c>
      <c r="L414" s="59">
        <v>0</v>
      </c>
      <c r="M414" s="59">
        <v>128</v>
      </c>
      <c r="N414" s="59">
        <v>392</v>
      </c>
      <c r="O414" s="59">
        <v>458</v>
      </c>
      <c r="P414" s="59">
        <v>125</v>
      </c>
      <c r="Q414" s="59">
        <v>0</v>
      </c>
      <c r="R414" s="59">
        <v>13</v>
      </c>
      <c r="S414" s="59">
        <v>219</v>
      </c>
      <c r="T414" s="59">
        <v>286</v>
      </c>
      <c r="U414" s="59">
        <v>33</v>
      </c>
      <c r="V414" s="59">
        <v>199</v>
      </c>
      <c r="W414" s="59">
        <v>630</v>
      </c>
      <c r="X414" s="59">
        <v>737</v>
      </c>
      <c r="Y414" s="59">
        <v>743</v>
      </c>
      <c r="Z414" s="59">
        <v>662</v>
      </c>
    </row>
    <row r="415" spans="1:26" x14ac:dyDescent="0.25">
      <c r="A415" t="s">
        <v>20</v>
      </c>
      <c r="B415" s="59">
        <v>110</v>
      </c>
      <c r="C415" s="59">
        <v>270</v>
      </c>
      <c r="D415" s="59">
        <v>324</v>
      </c>
      <c r="E415" s="59">
        <v>374</v>
      </c>
      <c r="F415" s="59">
        <v>183</v>
      </c>
      <c r="G415" s="59">
        <v>419</v>
      </c>
      <c r="H415" s="59">
        <v>539</v>
      </c>
      <c r="I415" s="59">
        <v>586</v>
      </c>
      <c r="J415" s="59">
        <v>698</v>
      </c>
      <c r="K415" s="59">
        <v>500</v>
      </c>
      <c r="L415" s="59">
        <v>294</v>
      </c>
      <c r="M415" s="59">
        <v>447</v>
      </c>
      <c r="N415" s="59">
        <v>504</v>
      </c>
      <c r="O415" s="59">
        <v>548</v>
      </c>
      <c r="P415" s="59">
        <v>348</v>
      </c>
      <c r="Q415" s="59">
        <v>44</v>
      </c>
      <c r="R415" s="59">
        <v>155</v>
      </c>
      <c r="S415" s="59">
        <v>196</v>
      </c>
      <c r="T415" s="59">
        <v>293</v>
      </c>
      <c r="U415" s="59">
        <v>70</v>
      </c>
      <c r="V415" s="59">
        <v>538</v>
      </c>
      <c r="W415" s="59">
        <v>596</v>
      </c>
      <c r="X415" s="59">
        <v>609</v>
      </c>
      <c r="Y415" s="59">
        <v>732</v>
      </c>
      <c r="Z415" s="59">
        <v>568</v>
      </c>
    </row>
    <row r="416" spans="1:26" x14ac:dyDescent="0.25">
      <c r="A416" t="s">
        <v>21</v>
      </c>
      <c r="B416" s="59">
        <v>0</v>
      </c>
      <c r="C416" s="59">
        <v>0</v>
      </c>
      <c r="D416" s="59">
        <v>0</v>
      </c>
      <c r="E416" s="59">
        <v>0</v>
      </c>
      <c r="F416" s="59">
        <v>0</v>
      </c>
      <c r="G416" s="59">
        <v>0</v>
      </c>
      <c r="H416" s="59">
        <v>0</v>
      </c>
      <c r="I416" s="59">
        <v>0</v>
      </c>
      <c r="J416" s="59">
        <v>0</v>
      </c>
      <c r="K416" s="59">
        <v>0</v>
      </c>
      <c r="L416" s="59">
        <v>2</v>
      </c>
      <c r="M416" s="59">
        <v>0</v>
      </c>
      <c r="N416" s="59">
        <v>0</v>
      </c>
      <c r="O416" s="59">
        <v>0</v>
      </c>
      <c r="P416" s="59">
        <v>1</v>
      </c>
      <c r="Q416" s="59">
        <v>0</v>
      </c>
      <c r="R416" s="59">
        <v>0</v>
      </c>
      <c r="S416" s="59">
        <v>0</v>
      </c>
      <c r="T416" s="59">
        <v>0</v>
      </c>
      <c r="U416" s="59">
        <v>0</v>
      </c>
      <c r="V416" s="59">
        <v>0</v>
      </c>
      <c r="W416" s="59">
        <v>0</v>
      </c>
      <c r="X416" s="59">
        <v>0</v>
      </c>
      <c r="Y416" s="59">
        <v>0</v>
      </c>
      <c r="Z416" s="59">
        <v>0</v>
      </c>
    </row>
    <row r="417" spans="1:26" x14ac:dyDescent="0.25">
      <c r="A417" t="s">
        <v>22</v>
      </c>
      <c r="B417" s="59">
        <v>0</v>
      </c>
      <c r="C417" s="59">
        <v>0</v>
      </c>
      <c r="D417" s="59">
        <v>0</v>
      </c>
      <c r="E417" s="59">
        <v>0</v>
      </c>
      <c r="F417" s="59">
        <v>0</v>
      </c>
      <c r="G417" s="59">
        <v>0</v>
      </c>
      <c r="H417" s="59">
        <v>12</v>
      </c>
      <c r="I417" s="59">
        <v>81</v>
      </c>
      <c r="J417" s="59">
        <v>41</v>
      </c>
      <c r="K417" s="59">
        <v>0</v>
      </c>
      <c r="L417" s="59">
        <v>147</v>
      </c>
      <c r="M417" s="59">
        <v>0</v>
      </c>
      <c r="N417" s="59">
        <v>13</v>
      </c>
      <c r="O417" s="59">
        <v>0</v>
      </c>
      <c r="P417" s="59">
        <v>10</v>
      </c>
      <c r="Q417" s="59">
        <v>0</v>
      </c>
      <c r="R417" s="59">
        <v>0</v>
      </c>
      <c r="S417" s="59">
        <v>0</v>
      </c>
      <c r="T417" s="59">
        <v>0</v>
      </c>
      <c r="U417" s="59">
        <v>0</v>
      </c>
      <c r="V417" s="59">
        <v>0</v>
      </c>
      <c r="W417" s="59">
        <v>32</v>
      </c>
      <c r="X417" s="59">
        <v>192</v>
      </c>
      <c r="Y417" s="59">
        <v>159</v>
      </c>
      <c r="Z417" s="59">
        <v>0</v>
      </c>
    </row>
    <row r="419" spans="1:26" x14ac:dyDescent="0.25">
      <c r="A419" s="39">
        <v>1999</v>
      </c>
      <c r="B419" s="107"/>
      <c r="C419" s="107"/>
      <c r="D419" s="107"/>
      <c r="E419" s="107"/>
      <c r="F419" s="107"/>
    </row>
    <row r="420" spans="1:26" x14ac:dyDescent="0.25">
      <c r="B420" s="108" t="s">
        <v>24</v>
      </c>
      <c r="C420" s="108"/>
      <c r="D420" s="108"/>
      <c r="E420" s="108"/>
      <c r="F420" s="108"/>
      <c r="G420" s="101" t="s">
        <v>25</v>
      </c>
      <c r="H420" s="101"/>
      <c r="I420" s="101"/>
      <c r="J420" s="101"/>
      <c r="K420" s="101"/>
      <c r="L420" s="102" t="s">
        <v>23</v>
      </c>
      <c r="M420" s="102"/>
      <c r="N420" s="102"/>
      <c r="O420" s="102"/>
      <c r="P420" s="102"/>
      <c r="Q420" s="103" t="s">
        <v>26</v>
      </c>
      <c r="R420" s="103"/>
      <c r="S420" s="103"/>
      <c r="T420" s="103"/>
      <c r="U420" s="103"/>
      <c r="V420" s="89" t="s">
        <v>27</v>
      </c>
      <c r="W420" s="89"/>
      <c r="X420" s="89"/>
      <c r="Y420" s="89"/>
      <c r="Z420" s="89"/>
    </row>
    <row r="421" spans="1:26" x14ac:dyDescent="0.25">
      <c r="B421" s="16" t="s">
        <v>0</v>
      </c>
      <c r="C421" s="16" t="s">
        <v>1</v>
      </c>
      <c r="D421" s="16" t="s">
        <v>2</v>
      </c>
      <c r="E421" s="16" t="s">
        <v>3</v>
      </c>
      <c r="F421" s="16" t="s">
        <v>4</v>
      </c>
      <c r="G421" s="16" t="s">
        <v>0</v>
      </c>
      <c r="H421" s="16" t="s">
        <v>1</v>
      </c>
      <c r="I421" s="16" t="s">
        <v>2</v>
      </c>
      <c r="J421" s="16" t="s">
        <v>3</v>
      </c>
      <c r="K421" s="16" t="s">
        <v>4</v>
      </c>
      <c r="L421" s="16" t="s">
        <v>0</v>
      </c>
      <c r="M421" s="16" t="s">
        <v>1</v>
      </c>
      <c r="N421" s="16" t="s">
        <v>2</v>
      </c>
      <c r="O421" s="16" t="s">
        <v>3</v>
      </c>
      <c r="P421" s="16" t="s">
        <v>4</v>
      </c>
      <c r="Q421" s="16" t="s">
        <v>0</v>
      </c>
      <c r="R421" s="16" t="s">
        <v>1</v>
      </c>
      <c r="S421" s="16" t="s">
        <v>2</v>
      </c>
      <c r="T421" s="16" t="s">
        <v>3</v>
      </c>
      <c r="U421" s="16" t="s">
        <v>4</v>
      </c>
      <c r="V421" s="16" t="s">
        <v>0</v>
      </c>
      <c r="W421" s="16" t="s">
        <v>1</v>
      </c>
      <c r="X421" s="16" t="s">
        <v>2</v>
      </c>
      <c r="Y421" s="16" t="s">
        <v>3</v>
      </c>
      <c r="Z421" s="16" t="s">
        <v>4</v>
      </c>
    </row>
    <row r="422" spans="1:26" x14ac:dyDescent="0.25">
      <c r="A422" t="s">
        <v>5</v>
      </c>
      <c r="B422" s="58">
        <v>316</v>
      </c>
      <c r="C422" s="58">
        <v>655</v>
      </c>
      <c r="D422" s="58">
        <v>727</v>
      </c>
      <c r="E422" s="58">
        <v>712</v>
      </c>
      <c r="F422" s="58">
        <v>656</v>
      </c>
      <c r="G422" s="58">
        <v>533</v>
      </c>
      <c r="H422" s="58">
        <v>707</v>
      </c>
      <c r="I422" s="58">
        <v>744</v>
      </c>
      <c r="J422" s="58">
        <v>744</v>
      </c>
      <c r="K422" s="58">
        <v>720</v>
      </c>
      <c r="L422" s="58">
        <v>458</v>
      </c>
      <c r="M422" s="58">
        <v>691</v>
      </c>
      <c r="N422" s="58">
        <v>744</v>
      </c>
      <c r="O422" s="58">
        <v>737</v>
      </c>
      <c r="P422" s="58">
        <v>700</v>
      </c>
      <c r="Q422" s="58">
        <v>261</v>
      </c>
      <c r="R422" s="58">
        <v>643</v>
      </c>
      <c r="S422" s="58">
        <v>723</v>
      </c>
      <c r="T422" s="58">
        <v>690</v>
      </c>
      <c r="U422" s="58">
        <v>650</v>
      </c>
      <c r="V422" s="58">
        <v>744</v>
      </c>
      <c r="W422" s="58">
        <v>720</v>
      </c>
      <c r="X422" s="58">
        <v>744</v>
      </c>
      <c r="Y422" s="58">
        <v>744</v>
      </c>
      <c r="Z422" s="58">
        <v>720</v>
      </c>
    </row>
    <row r="423" spans="1:26" x14ac:dyDescent="0.25">
      <c r="A423" t="s">
        <v>6</v>
      </c>
      <c r="B423" s="59">
        <v>0</v>
      </c>
      <c r="C423" s="59">
        <v>0</v>
      </c>
      <c r="D423" s="59">
        <v>5</v>
      </c>
      <c r="E423" s="59">
        <v>35</v>
      </c>
      <c r="F423" s="59">
        <v>0</v>
      </c>
      <c r="G423" s="59">
        <v>58</v>
      </c>
      <c r="H423" s="59">
        <v>72</v>
      </c>
      <c r="I423" s="59">
        <v>168</v>
      </c>
      <c r="J423" s="59">
        <v>241</v>
      </c>
      <c r="K423" s="59">
        <v>87</v>
      </c>
      <c r="L423" s="59">
        <v>17</v>
      </c>
      <c r="M423" s="59">
        <v>11</v>
      </c>
      <c r="N423" s="59">
        <v>54</v>
      </c>
      <c r="O423" s="59">
        <v>116</v>
      </c>
      <c r="P423" s="59">
        <v>6</v>
      </c>
      <c r="Q423" s="59">
        <v>0</v>
      </c>
      <c r="R423" s="59">
        <v>0</v>
      </c>
      <c r="S423" s="59">
        <v>0</v>
      </c>
      <c r="T423" s="59">
        <v>8</v>
      </c>
      <c r="U423" s="59">
        <v>0</v>
      </c>
      <c r="V423" s="59">
        <v>160</v>
      </c>
      <c r="W423" s="59">
        <v>282</v>
      </c>
      <c r="X423" s="59">
        <v>456</v>
      </c>
      <c r="Y423" s="59">
        <v>556</v>
      </c>
      <c r="Z423" s="59">
        <v>305</v>
      </c>
    </row>
    <row r="424" spans="1:26" x14ac:dyDescent="0.25">
      <c r="A424" t="s">
        <v>7</v>
      </c>
      <c r="B424" s="59">
        <v>0</v>
      </c>
      <c r="C424" s="59">
        <v>0</v>
      </c>
      <c r="D424" s="59">
        <v>0</v>
      </c>
      <c r="E424" s="59">
        <v>0</v>
      </c>
      <c r="F424" s="59">
        <v>0</v>
      </c>
      <c r="G424" s="59">
        <v>0</v>
      </c>
      <c r="H424" s="59">
        <v>5</v>
      </c>
      <c r="I424" s="59">
        <v>83</v>
      </c>
      <c r="J424" s="59">
        <v>109</v>
      </c>
      <c r="K424" s="59">
        <v>0</v>
      </c>
      <c r="L424" s="59">
        <v>211</v>
      </c>
      <c r="M424" s="59">
        <v>11</v>
      </c>
      <c r="N424" s="59">
        <v>14</v>
      </c>
      <c r="O424" s="59">
        <v>35</v>
      </c>
      <c r="P424" s="59">
        <v>81</v>
      </c>
      <c r="Q424" s="59">
        <v>0</v>
      </c>
      <c r="R424" s="59">
        <v>0</v>
      </c>
      <c r="S424" s="59">
        <v>0</v>
      </c>
      <c r="T424" s="59">
        <v>0</v>
      </c>
      <c r="U424" s="59">
        <v>0</v>
      </c>
      <c r="V424" s="59">
        <v>0</v>
      </c>
      <c r="W424" s="59">
        <v>46</v>
      </c>
      <c r="X424" s="59">
        <v>228</v>
      </c>
      <c r="Y424" s="59">
        <v>225</v>
      </c>
      <c r="Z424" s="59">
        <v>21</v>
      </c>
    </row>
    <row r="425" spans="1:26" x14ac:dyDescent="0.25">
      <c r="A425" t="s">
        <v>8</v>
      </c>
      <c r="B425" s="59">
        <v>0</v>
      </c>
      <c r="C425" s="59">
        <v>0</v>
      </c>
      <c r="D425" s="59">
        <v>20</v>
      </c>
      <c r="E425" s="59">
        <v>106</v>
      </c>
      <c r="F425" s="59">
        <v>0</v>
      </c>
      <c r="G425" s="59">
        <v>36</v>
      </c>
      <c r="H425" s="59">
        <v>221</v>
      </c>
      <c r="I425" s="59">
        <v>300</v>
      </c>
      <c r="J425" s="59">
        <v>297</v>
      </c>
      <c r="K425" s="59">
        <v>62</v>
      </c>
      <c r="L425" s="59">
        <v>10</v>
      </c>
      <c r="M425" s="59">
        <v>36</v>
      </c>
      <c r="N425" s="59">
        <v>125</v>
      </c>
      <c r="O425" s="59">
        <v>166</v>
      </c>
      <c r="P425" s="59">
        <v>0</v>
      </c>
      <c r="Q425" s="59">
        <v>0</v>
      </c>
      <c r="R425" s="59">
        <v>0</v>
      </c>
      <c r="S425" s="59">
        <v>2</v>
      </c>
      <c r="T425" s="59">
        <v>76</v>
      </c>
      <c r="U425" s="59">
        <v>0</v>
      </c>
      <c r="V425" s="59">
        <v>122</v>
      </c>
      <c r="W425" s="59">
        <v>481</v>
      </c>
      <c r="X425" s="59">
        <v>679</v>
      </c>
      <c r="Y425" s="59">
        <v>640</v>
      </c>
      <c r="Z425" s="59">
        <v>338</v>
      </c>
    </row>
    <row r="426" spans="1:26" x14ac:dyDescent="0.25">
      <c r="A426" t="s">
        <v>9</v>
      </c>
      <c r="B426" s="59">
        <v>118</v>
      </c>
      <c r="C426" s="59">
        <v>312</v>
      </c>
      <c r="D426" s="59">
        <v>447</v>
      </c>
      <c r="E426" s="59">
        <v>477</v>
      </c>
      <c r="F426" s="59">
        <v>194</v>
      </c>
      <c r="G426" s="59">
        <v>416</v>
      </c>
      <c r="H426" s="59">
        <v>581</v>
      </c>
      <c r="I426" s="59">
        <v>725</v>
      </c>
      <c r="J426" s="59">
        <v>739</v>
      </c>
      <c r="K426" s="59">
        <v>476</v>
      </c>
      <c r="L426" s="59">
        <v>292</v>
      </c>
      <c r="M426" s="59">
        <v>472</v>
      </c>
      <c r="N426" s="59">
        <v>610</v>
      </c>
      <c r="O426" s="59">
        <v>640</v>
      </c>
      <c r="P426" s="59">
        <v>348</v>
      </c>
      <c r="Q426" s="59">
        <v>73</v>
      </c>
      <c r="R426" s="59">
        <v>211</v>
      </c>
      <c r="S426" s="59">
        <v>355</v>
      </c>
      <c r="T426" s="59">
        <v>401</v>
      </c>
      <c r="U426" s="59">
        <v>125</v>
      </c>
      <c r="V426" s="59">
        <v>490</v>
      </c>
      <c r="W426" s="59">
        <v>664</v>
      </c>
      <c r="X426" s="59">
        <v>744</v>
      </c>
      <c r="Y426" s="59">
        <v>744</v>
      </c>
      <c r="Z426" s="59">
        <v>561</v>
      </c>
    </row>
    <row r="427" spans="1:26" x14ac:dyDescent="0.25">
      <c r="A427" t="s">
        <v>10</v>
      </c>
      <c r="B427" s="59">
        <v>0</v>
      </c>
      <c r="C427" s="59">
        <v>0</v>
      </c>
      <c r="D427" s="59">
        <v>1</v>
      </c>
      <c r="E427" s="59">
        <v>38</v>
      </c>
      <c r="F427" s="59">
        <v>1</v>
      </c>
      <c r="G427" s="59">
        <v>6</v>
      </c>
      <c r="H427" s="59">
        <v>5</v>
      </c>
      <c r="I427" s="59">
        <v>92</v>
      </c>
      <c r="J427" s="59">
        <v>214</v>
      </c>
      <c r="K427" s="59">
        <v>36</v>
      </c>
      <c r="L427" s="59">
        <v>0</v>
      </c>
      <c r="M427" s="59">
        <v>0</v>
      </c>
      <c r="N427" s="59">
        <v>44</v>
      </c>
      <c r="O427" s="59">
        <v>108</v>
      </c>
      <c r="P427" s="59">
        <v>11</v>
      </c>
      <c r="Q427" s="59">
        <v>0</v>
      </c>
      <c r="R427" s="59">
        <v>0</v>
      </c>
      <c r="S427" s="59">
        <v>0</v>
      </c>
      <c r="T427" s="59">
        <v>34</v>
      </c>
      <c r="U427" s="59">
        <v>0</v>
      </c>
      <c r="V427" s="59">
        <v>221</v>
      </c>
      <c r="W427" s="59">
        <v>613</v>
      </c>
      <c r="X427" s="59">
        <v>738</v>
      </c>
      <c r="Y427" s="59">
        <v>744</v>
      </c>
      <c r="Z427" s="59">
        <v>695</v>
      </c>
    </row>
    <row r="428" spans="1:26" x14ac:dyDescent="0.25">
      <c r="A428" t="s">
        <v>11</v>
      </c>
      <c r="B428" s="59">
        <v>9</v>
      </c>
      <c r="C428" s="59">
        <v>49</v>
      </c>
      <c r="D428" s="59">
        <v>119</v>
      </c>
      <c r="E428" s="59">
        <v>193</v>
      </c>
      <c r="F428" s="59">
        <v>57</v>
      </c>
      <c r="G428" s="59">
        <v>166</v>
      </c>
      <c r="H428" s="59">
        <v>264</v>
      </c>
      <c r="I428" s="59">
        <v>369</v>
      </c>
      <c r="J428" s="59">
        <v>415</v>
      </c>
      <c r="K428" s="59">
        <v>296</v>
      </c>
      <c r="L428" s="59">
        <v>73</v>
      </c>
      <c r="M428" s="59">
        <v>165</v>
      </c>
      <c r="N428" s="59">
        <v>274</v>
      </c>
      <c r="O428" s="59">
        <v>288</v>
      </c>
      <c r="P428" s="59">
        <v>189</v>
      </c>
      <c r="Q428" s="59">
        <v>0</v>
      </c>
      <c r="R428" s="59">
        <v>18</v>
      </c>
      <c r="S428" s="59">
        <v>55</v>
      </c>
      <c r="T428" s="59">
        <v>108</v>
      </c>
      <c r="U428" s="59">
        <v>25</v>
      </c>
      <c r="V428" s="59">
        <v>356</v>
      </c>
      <c r="W428" s="59">
        <v>598</v>
      </c>
      <c r="X428" s="59">
        <v>727</v>
      </c>
      <c r="Y428" s="59">
        <v>742</v>
      </c>
      <c r="Z428" s="59">
        <v>709</v>
      </c>
    </row>
    <row r="429" spans="1:26" x14ac:dyDescent="0.25">
      <c r="A429" t="s">
        <v>12</v>
      </c>
      <c r="B429" s="59">
        <v>0</v>
      </c>
      <c r="C429" s="59">
        <v>0</v>
      </c>
      <c r="D429" s="59">
        <v>4</v>
      </c>
      <c r="E429" s="59">
        <v>11</v>
      </c>
      <c r="F429" s="59">
        <v>0</v>
      </c>
      <c r="G429" s="59">
        <v>31</v>
      </c>
      <c r="H429" s="59">
        <v>75</v>
      </c>
      <c r="I429" s="59">
        <v>220</v>
      </c>
      <c r="J429" s="59">
        <v>253</v>
      </c>
      <c r="K429" s="59">
        <v>55</v>
      </c>
      <c r="L429" s="59">
        <v>19</v>
      </c>
      <c r="M429" s="59">
        <v>10</v>
      </c>
      <c r="N429" s="59">
        <v>58</v>
      </c>
      <c r="O429" s="59">
        <v>115</v>
      </c>
      <c r="P429" s="59">
        <v>0</v>
      </c>
      <c r="Q429" s="59">
        <v>0</v>
      </c>
      <c r="R429" s="59">
        <v>0</v>
      </c>
      <c r="S429" s="59">
        <v>0</v>
      </c>
      <c r="T429" s="59">
        <v>0</v>
      </c>
      <c r="U429" s="59">
        <v>0</v>
      </c>
      <c r="V429" s="59">
        <v>80</v>
      </c>
      <c r="W429" s="59">
        <v>216</v>
      </c>
      <c r="X429" s="59">
        <v>386</v>
      </c>
      <c r="Y429" s="59">
        <v>442</v>
      </c>
      <c r="Z429" s="59">
        <v>216</v>
      </c>
    </row>
    <row r="430" spans="1:26" x14ac:dyDescent="0.25">
      <c r="A430" t="s">
        <v>13</v>
      </c>
      <c r="B430" s="59">
        <v>236</v>
      </c>
      <c r="C430" s="59">
        <v>570</v>
      </c>
      <c r="D430" s="59">
        <v>683</v>
      </c>
      <c r="E430" s="59">
        <v>737</v>
      </c>
      <c r="F430" s="59">
        <v>638</v>
      </c>
      <c r="G430" s="59">
        <v>497</v>
      </c>
      <c r="H430" s="59">
        <v>715</v>
      </c>
      <c r="I430" s="59">
        <v>740</v>
      </c>
      <c r="J430" s="59">
        <v>744</v>
      </c>
      <c r="K430" s="59">
        <v>707</v>
      </c>
      <c r="L430" s="59">
        <v>384</v>
      </c>
      <c r="M430" s="59">
        <v>644</v>
      </c>
      <c r="N430" s="59">
        <v>719</v>
      </c>
      <c r="O430" s="59">
        <v>739</v>
      </c>
      <c r="P430" s="59">
        <v>692</v>
      </c>
      <c r="Q430" s="59">
        <v>148</v>
      </c>
      <c r="R430" s="59">
        <v>537</v>
      </c>
      <c r="S430" s="59">
        <v>665</v>
      </c>
      <c r="T430" s="59">
        <v>734</v>
      </c>
      <c r="U430" s="59">
        <v>633</v>
      </c>
      <c r="V430" s="59">
        <v>742</v>
      </c>
      <c r="W430" s="59">
        <v>720</v>
      </c>
      <c r="X430" s="59">
        <v>744</v>
      </c>
      <c r="Y430" s="59">
        <v>744</v>
      </c>
      <c r="Z430" s="59">
        <v>720</v>
      </c>
    </row>
    <row r="431" spans="1:26" x14ac:dyDescent="0.25">
      <c r="A431" t="s">
        <v>14</v>
      </c>
      <c r="B431" s="59">
        <v>0</v>
      </c>
      <c r="C431" s="59">
        <v>0</v>
      </c>
      <c r="D431" s="59">
        <v>0</v>
      </c>
      <c r="E431" s="59">
        <v>7</v>
      </c>
      <c r="F431" s="59">
        <v>0</v>
      </c>
      <c r="G431" s="59">
        <v>0</v>
      </c>
      <c r="H431" s="59">
        <v>6</v>
      </c>
      <c r="I431" s="59">
        <v>21</v>
      </c>
      <c r="J431" s="59">
        <v>51</v>
      </c>
      <c r="K431" s="59">
        <v>0</v>
      </c>
      <c r="L431" s="59">
        <v>58</v>
      </c>
      <c r="M431" s="59">
        <v>0</v>
      </c>
      <c r="N431" s="59">
        <v>2</v>
      </c>
      <c r="O431" s="59">
        <v>25</v>
      </c>
      <c r="P431" s="59">
        <v>0</v>
      </c>
      <c r="Q431" s="59">
        <v>0</v>
      </c>
      <c r="R431" s="59">
        <v>0</v>
      </c>
      <c r="S431" s="59">
        <v>0</v>
      </c>
      <c r="T431" s="59">
        <v>5</v>
      </c>
      <c r="U431" s="59">
        <v>0</v>
      </c>
      <c r="V431" s="59">
        <v>5</v>
      </c>
      <c r="W431" s="59">
        <v>367</v>
      </c>
      <c r="X431" s="59">
        <v>707</v>
      </c>
      <c r="Y431" s="59">
        <v>603</v>
      </c>
      <c r="Z431" s="59">
        <v>206</v>
      </c>
    </row>
    <row r="432" spans="1:26" x14ac:dyDescent="0.25">
      <c r="A432" t="s">
        <v>15</v>
      </c>
      <c r="B432" s="59">
        <v>1</v>
      </c>
      <c r="C432" s="59">
        <v>11</v>
      </c>
      <c r="D432" s="59">
        <v>47</v>
      </c>
      <c r="E432" s="59">
        <v>114</v>
      </c>
      <c r="F432" s="59">
        <v>0</v>
      </c>
      <c r="G432" s="59">
        <v>89</v>
      </c>
      <c r="H432" s="59">
        <v>139</v>
      </c>
      <c r="I432" s="59">
        <v>257</v>
      </c>
      <c r="J432" s="59">
        <v>325</v>
      </c>
      <c r="K432" s="59">
        <v>194</v>
      </c>
      <c r="L432" s="59">
        <v>22</v>
      </c>
      <c r="M432" s="59">
        <v>41</v>
      </c>
      <c r="N432" s="59">
        <v>153</v>
      </c>
      <c r="O432" s="59">
        <v>207</v>
      </c>
      <c r="P432" s="59">
        <v>49</v>
      </c>
      <c r="Q432" s="59">
        <v>0</v>
      </c>
      <c r="R432" s="59">
        <v>0</v>
      </c>
      <c r="S432" s="59">
        <v>25</v>
      </c>
      <c r="T432" s="59">
        <v>67</v>
      </c>
      <c r="U432" s="59">
        <v>0</v>
      </c>
      <c r="V432" s="59">
        <v>232</v>
      </c>
      <c r="W432" s="59">
        <v>441</v>
      </c>
      <c r="X432" s="59">
        <v>647</v>
      </c>
      <c r="Y432" s="59">
        <v>697</v>
      </c>
      <c r="Z432" s="59">
        <v>559</v>
      </c>
    </row>
    <row r="433" spans="1:26" x14ac:dyDescent="0.25">
      <c r="A433" t="s">
        <v>16</v>
      </c>
      <c r="B433" s="59">
        <v>146</v>
      </c>
      <c r="C433" s="59">
        <v>312</v>
      </c>
      <c r="D433" s="59">
        <v>385</v>
      </c>
      <c r="E433" s="59">
        <v>466</v>
      </c>
      <c r="F433" s="59">
        <v>256</v>
      </c>
      <c r="G433" s="59">
        <v>433</v>
      </c>
      <c r="H433" s="59">
        <v>588</v>
      </c>
      <c r="I433" s="59">
        <v>669</v>
      </c>
      <c r="J433" s="59">
        <v>721</v>
      </c>
      <c r="K433" s="59">
        <v>521</v>
      </c>
      <c r="L433" s="59">
        <v>330</v>
      </c>
      <c r="M433" s="59">
        <v>474</v>
      </c>
      <c r="N433" s="59">
        <v>553</v>
      </c>
      <c r="O433" s="59">
        <v>621</v>
      </c>
      <c r="P433" s="59">
        <v>391</v>
      </c>
      <c r="Q433" s="59">
        <v>71</v>
      </c>
      <c r="R433" s="59">
        <v>218</v>
      </c>
      <c r="S433" s="59">
        <v>299</v>
      </c>
      <c r="T433" s="59">
        <v>385</v>
      </c>
      <c r="U433" s="59">
        <v>172</v>
      </c>
      <c r="V433" s="59">
        <v>496</v>
      </c>
      <c r="W433" s="59">
        <v>658</v>
      </c>
      <c r="X433" s="59">
        <v>720</v>
      </c>
      <c r="Y433" s="59">
        <v>737</v>
      </c>
      <c r="Z433" s="59">
        <v>643</v>
      </c>
    </row>
    <row r="434" spans="1:26" x14ac:dyDescent="0.25">
      <c r="A434" t="s">
        <v>17</v>
      </c>
      <c r="B434" s="59">
        <v>237</v>
      </c>
      <c r="C434" s="59">
        <v>710</v>
      </c>
      <c r="D434" s="59">
        <v>742</v>
      </c>
      <c r="E434" s="59">
        <v>744</v>
      </c>
      <c r="F434" s="59">
        <v>712</v>
      </c>
      <c r="G434" s="59">
        <v>501</v>
      </c>
      <c r="H434" s="59">
        <v>720</v>
      </c>
      <c r="I434" s="59">
        <v>744</v>
      </c>
      <c r="J434" s="59">
        <v>744</v>
      </c>
      <c r="K434" s="59">
        <v>720</v>
      </c>
      <c r="L434" s="59">
        <v>414</v>
      </c>
      <c r="M434" s="59">
        <v>720</v>
      </c>
      <c r="N434" s="59">
        <v>744</v>
      </c>
      <c r="O434" s="59">
        <v>744</v>
      </c>
      <c r="P434" s="59">
        <v>720</v>
      </c>
      <c r="Q434" s="59">
        <v>212</v>
      </c>
      <c r="R434" s="59">
        <v>696</v>
      </c>
      <c r="S434" s="59">
        <v>740</v>
      </c>
      <c r="T434" s="59">
        <v>744</v>
      </c>
      <c r="U434" s="59">
        <v>701</v>
      </c>
      <c r="V434" s="59">
        <v>744</v>
      </c>
      <c r="W434" s="59">
        <v>720</v>
      </c>
      <c r="X434" s="59">
        <v>744</v>
      </c>
      <c r="Y434" s="59">
        <v>744</v>
      </c>
      <c r="Z434" s="59">
        <v>720</v>
      </c>
    </row>
    <row r="435" spans="1:26" x14ac:dyDescent="0.25">
      <c r="A435" t="s">
        <v>18</v>
      </c>
      <c r="B435" s="59">
        <v>698</v>
      </c>
      <c r="C435" s="59">
        <v>720</v>
      </c>
      <c r="D435" s="59">
        <v>740</v>
      </c>
      <c r="E435" s="59">
        <v>643</v>
      </c>
      <c r="F435" s="59">
        <v>437</v>
      </c>
      <c r="G435" s="59">
        <v>744</v>
      </c>
      <c r="H435" s="59">
        <v>720</v>
      </c>
      <c r="I435" s="59">
        <v>742</v>
      </c>
      <c r="J435" s="59">
        <v>703</v>
      </c>
      <c r="K435" s="59">
        <v>651</v>
      </c>
      <c r="L435" s="59">
        <v>738</v>
      </c>
      <c r="M435" s="59">
        <v>720</v>
      </c>
      <c r="N435" s="59">
        <v>744</v>
      </c>
      <c r="O435" s="59">
        <v>729</v>
      </c>
      <c r="P435" s="59">
        <v>677</v>
      </c>
      <c r="Q435" s="59">
        <v>684</v>
      </c>
      <c r="R435" s="59">
        <v>720</v>
      </c>
      <c r="S435" s="59">
        <v>744</v>
      </c>
      <c r="T435" s="59">
        <v>712</v>
      </c>
      <c r="U435" s="59">
        <v>524</v>
      </c>
      <c r="V435" s="59">
        <v>744</v>
      </c>
      <c r="W435" s="59">
        <v>720</v>
      </c>
      <c r="X435" s="59">
        <v>744</v>
      </c>
      <c r="Y435" s="59">
        <v>744</v>
      </c>
      <c r="Z435" s="59">
        <v>720</v>
      </c>
    </row>
    <row r="436" spans="1:26" x14ac:dyDescent="0.25">
      <c r="A436" t="s">
        <v>19</v>
      </c>
      <c r="B436" s="59">
        <v>1</v>
      </c>
      <c r="C436" s="59">
        <v>31</v>
      </c>
      <c r="D436" s="59">
        <v>236</v>
      </c>
      <c r="E436" s="59">
        <v>290</v>
      </c>
      <c r="F436" s="59">
        <v>16</v>
      </c>
      <c r="G436" s="59">
        <v>93</v>
      </c>
      <c r="H436" s="59">
        <v>307</v>
      </c>
      <c r="I436" s="59">
        <v>535</v>
      </c>
      <c r="J436" s="59">
        <v>588</v>
      </c>
      <c r="K436" s="59">
        <v>288</v>
      </c>
      <c r="L436" s="59">
        <v>14</v>
      </c>
      <c r="M436" s="59">
        <v>110</v>
      </c>
      <c r="N436" s="59">
        <v>356</v>
      </c>
      <c r="O436" s="59">
        <v>391</v>
      </c>
      <c r="P436" s="59">
        <v>113</v>
      </c>
      <c r="Q436" s="59">
        <v>0</v>
      </c>
      <c r="R436" s="59">
        <v>13</v>
      </c>
      <c r="S436" s="59">
        <v>172</v>
      </c>
      <c r="T436" s="59">
        <v>262</v>
      </c>
      <c r="U436" s="59">
        <v>0</v>
      </c>
      <c r="V436" s="59">
        <v>305</v>
      </c>
      <c r="W436" s="59">
        <v>650</v>
      </c>
      <c r="X436" s="59">
        <v>744</v>
      </c>
      <c r="Y436" s="59">
        <v>743</v>
      </c>
      <c r="Z436" s="59">
        <v>684</v>
      </c>
    </row>
    <row r="437" spans="1:26" x14ac:dyDescent="0.25">
      <c r="A437" t="s">
        <v>20</v>
      </c>
      <c r="B437" s="59">
        <v>107</v>
      </c>
      <c r="C437" s="59">
        <v>233</v>
      </c>
      <c r="D437" s="59">
        <v>256</v>
      </c>
      <c r="E437" s="59">
        <v>289</v>
      </c>
      <c r="F437" s="59">
        <v>131</v>
      </c>
      <c r="G437" s="59">
        <v>408</v>
      </c>
      <c r="H437" s="59">
        <v>485</v>
      </c>
      <c r="I437" s="59">
        <v>507</v>
      </c>
      <c r="J437" s="59">
        <v>594</v>
      </c>
      <c r="K437" s="59">
        <v>456</v>
      </c>
      <c r="L437" s="59">
        <v>321</v>
      </c>
      <c r="M437" s="59">
        <v>412</v>
      </c>
      <c r="N437" s="59">
        <v>446</v>
      </c>
      <c r="O437" s="59">
        <v>470</v>
      </c>
      <c r="P437" s="59">
        <v>337</v>
      </c>
      <c r="Q437" s="59">
        <v>19</v>
      </c>
      <c r="R437" s="59">
        <v>101</v>
      </c>
      <c r="S437" s="59">
        <v>100</v>
      </c>
      <c r="T437" s="59">
        <v>192</v>
      </c>
      <c r="U437" s="59">
        <v>61</v>
      </c>
      <c r="V437" s="59">
        <v>440</v>
      </c>
      <c r="W437" s="59">
        <v>507</v>
      </c>
      <c r="X437" s="59">
        <v>533</v>
      </c>
      <c r="Y437" s="59">
        <v>641</v>
      </c>
      <c r="Z437" s="59">
        <v>506</v>
      </c>
    </row>
    <row r="438" spans="1:26" x14ac:dyDescent="0.25">
      <c r="A438" t="s">
        <v>21</v>
      </c>
      <c r="B438" s="59">
        <v>0</v>
      </c>
      <c r="C438" s="59">
        <v>0</v>
      </c>
      <c r="D438" s="59">
        <v>0</v>
      </c>
      <c r="E438" s="59">
        <v>0</v>
      </c>
      <c r="F438" s="59">
        <v>0</v>
      </c>
      <c r="G438" s="59">
        <v>0</v>
      </c>
      <c r="H438" s="59">
        <v>0</v>
      </c>
      <c r="I438" s="59">
        <v>0</v>
      </c>
      <c r="J438" s="59">
        <v>0</v>
      </c>
      <c r="K438" s="59">
        <v>0</v>
      </c>
      <c r="L438" s="59">
        <v>0</v>
      </c>
      <c r="M438" s="59">
        <v>0</v>
      </c>
      <c r="N438" s="59">
        <v>0</v>
      </c>
      <c r="O438" s="59">
        <v>0</v>
      </c>
      <c r="P438" s="59">
        <v>2</v>
      </c>
      <c r="Q438" s="59">
        <v>0</v>
      </c>
      <c r="R438" s="59">
        <v>0</v>
      </c>
      <c r="S438" s="59">
        <v>0</v>
      </c>
      <c r="T438" s="59">
        <v>0</v>
      </c>
      <c r="U438" s="59">
        <v>0</v>
      </c>
      <c r="V438" s="59">
        <v>0</v>
      </c>
      <c r="W438" s="59">
        <v>0</v>
      </c>
      <c r="X438" s="59">
        <v>0</v>
      </c>
      <c r="Y438" s="59">
        <v>0</v>
      </c>
      <c r="Z438" s="59">
        <v>0</v>
      </c>
    </row>
    <row r="439" spans="1:26" x14ac:dyDescent="0.25">
      <c r="A439" t="s">
        <v>22</v>
      </c>
      <c r="B439" s="59">
        <v>0</v>
      </c>
      <c r="C439" s="59">
        <v>0</v>
      </c>
      <c r="D439" s="59">
        <v>0</v>
      </c>
      <c r="E439" s="59">
        <v>0</v>
      </c>
      <c r="F439" s="59">
        <v>0</v>
      </c>
      <c r="G439" s="59">
        <v>0</v>
      </c>
      <c r="H439" s="59">
        <v>0</v>
      </c>
      <c r="I439" s="59">
        <v>40</v>
      </c>
      <c r="J439" s="59">
        <v>9</v>
      </c>
      <c r="K439" s="59">
        <v>0</v>
      </c>
      <c r="L439" s="59">
        <v>62</v>
      </c>
      <c r="M439" s="59">
        <v>0</v>
      </c>
      <c r="N439" s="59">
        <v>0</v>
      </c>
      <c r="O439" s="59">
        <v>0</v>
      </c>
      <c r="P439" s="59">
        <v>37</v>
      </c>
      <c r="Q439" s="59">
        <v>0</v>
      </c>
      <c r="R439" s="59">
        <v>0</v>
      </c>
      <c r="S439" s="59">
        <v>0</v>
      </c>
      <c r="T439" s="59">
        <v>0</v>
      </c>
      <c r="U439" s="59">
        <v>0</v>
      </c>
      <c r="V439" s="59">
        <v>0</v>
      </c>
      <c r="W439" s="59">
        <v>1</v>
      </c>
      <c r="X439" s="59">
        <v>112</v>
      </c>
      <c r="Y439" s="59">
        <v>89</v>
      </c>
      <c r="Z439" s="59">
        <v>0</v>
      </c>
    </row>
    <row r="441" spans="1:26" x14ac:dyDescent="0.25">
      <c r="A441" s="39">
        <v>2000</v>
      </c>
      <c r="B441" s="107"/>
      <c r="C441" s="107"/>
      <c r="D441" s="107"/>
      <c r="E441" s="107"/>
      <c r="F441" s="107"/>
    </row>
    <row r="442" spans="1:26" x14ac:dyDescent="0.25">
      <c r="B442" s="108" t="s">
        <v>24</v>
      </c>
      <c r="C442" s="108"/>
      <c r="D442" s="108"/>
      <c r="E442" s="108"/>
      <c r="F442" s="108"/>
      <c r="G442" s="101" t="s">
        <v>25</v>
      </c>
      <c r="H442" s="101"/>
      <c r="I442" s="101"/>
      <c r="J442" s="101"/>
      <c r="K442" s="101"/>
      <c r="L442" s="102" t="s">
        <v>23</v>
      </c>
      <c r="M442" s="102"/>
      <c r="N442" s="102"/>
      <c r="O442" s="102"/>
      <c r="P442" s="102"/>
      <c r="Q442" s="103" t="s">
        <v>26</v>
      </c>
      <c r="R442" s="103"/>
      <c r="S442" s="103"/>
      <c r="T442" s="103"/>
      <c r="U442" s="103"/>
      <c r="V442" s="89" t="s">
        <v>27</v>
      </c>
      <c r="W442" s="89"/>
      <c r="X442" s="89"/>
      <c r="Y442" s="89"/>
      <c r="Z442" s="89"/>
    </row>
    <row r="443" spans="1:26" x14ac:dyDescent="0.25">
      <c r="B443" s="16" t="s">
        <v>0</v>
      </c>
      <c r="C443" s="16" t="s">
        <v>1</v>
      </c>
      <c r="D443" s="16" t="s">
        <v>2</v>
      </c>
      <c r="E443" s="16" t="s">
        <v>3</v>
      </c>
      <c r="F443" s="16" t="s">
        <v>4</v>
      </c>
      <c r="G443" s="16" t="s">
        <v>0</v>
      </c>
      <c r="H443" s="16" t="s">
        <v>1</v>
      </c>
      <c r="I443" s="16" t="s">
        <v>2</v>
      </c>
      <c r="J443" s="16" t="s">
        <v>3</v>
      </c>
      <c r="K443" s="16" t="s">
        <v>4</v>
      </c>
      <c r="L443" s="16" t="s">
        <v>0</v>
      </c>
      <c r="M443" s="16" t="s">
        <v>1</v>
      </c>
      <c r="N443" s="16" t="s">
        <v>2</v>
      </c>
      <c r="O443" s="16" t="s">
        <v>3</v>
      </c>
      <c r="P443" s="16" t="s">
        <v>4</v>
      </c>
      <c r="Q443" s="16" t="s">
        <v>0</v>
      </c>
      <c r="R443" s="16" t="s">
        <v>1</v>
      </c>
      <c r="S443" s="16" t="s">
        <v>2</v>
      </c>
      <c r="T443" s="16" t="s">
        <v>3</v>
      </c>
      <c r="U443" s="16" t="s">
        <v>4</v>
      </c>
      <c r="V443" s="16" t="s">
        <v>0</v>
      </c>
      <c r="W443" s="16" t="s">
        <v>1</v>
      </c>
      <c r="X443" s="16" t="s">
        <v>2</v>
      </c>
      <c r="Y443" s="16" t="s">
        <v>3</v>
      </c>
      <c r="Z443" s="16" t="s">
        <v>4</v>
      </c>
    </row>
    <row r="444" spans="1:26" x14ac:dyDescent="0.25">
      <c r="A444" t="s">
        <v>5</v>
      </c>
      <c r="B444" s="58">
        <v>331</v>
      </c>
      <c r="C444" s="58">
        <v>579</v>
      </c>
      <c r="D444" s="58">
        <v>687</v>
      </c>
      <c r="E444" s="58">
        <v>704</v>
      </c>
      <c r="F444" s="58">
        <v>627</v>
      </c>
      <c r="G444" s="58">
        <v>577</v>
      </c>
      <c r="H444" s="58">
        <v>667</v>
      </c>
      <c r="I444" s="58">
        <v>744</v>
      </c>
      <c r="J444" s="58">
        <v>743</v>
      </c>
      <c r="K444" s="58">
        <v>708</v>
      </c>
      <c r="L444" s="58">
        <v>461</v>
      </c>
      <c r="M444" s="58">
        <v>624</v>
      </c>
      <c r="N444" s="58">
        <v>723</v>
      </c>
      <c r="O444" s="58">
        <v>734</v>
      </c>
      <c r="P444" s="58">
        <v>672</v>
      </c>
      <c r="Q444" s="58">
        <v>275</v>
      </c>
      <c r="R444" s="58">
        <v>569</v>
      </c>
      <c r="S444" s="58">
        <v>671</v>
      </c>
      <c r="T444" s="58">
        <v>677</v>
      </c>
      <c r="U444" s="58">
        <v>623</v>
      </c>
      <c r="V444" s="58">
        <v>738</v>
      </c>
      <c r="W444" s="58">
        <v>720</v>
      </c>
      <c r="X444" s="58">
        <v>744</v>
      </c>
      <c r="Y444" s="58">
        <v>744</v>
      </c>
      <c r="Z444" s="58">
        <v>720</v>
      </c>
    </row>
    <row r="445" spans="1:26" x14ac:dyDescent="0.25">
      <c r="A445" t="s">
        <v>6</v>
      </c>
      <c r="B445" s="59">
        <v>0</v>
      </c>
      <c r="C445" s="59">
        <v>0</v>
      </c>
      <c r="D445" s="59">
        <v>114</v>
      </c>
      <c r="E445" s="59">
        <v>26</v>
      </c>
      <c r="F445" s="59">
        <v>0</v>
      </c>
      <c r="G445" s="59">
        <v>10</v>
      </c>
      <c r="H445" s="59">
        <v>131</v>
      </c>
      <c r="I445" s="59">
        <v>294</v>
      </c>
      <c r="J445" s="59">
        <v>191</v>
      </c>
      <c r="K445" s="59">
        <v>100</v>
      </c>
      <c r="L445" s="59">
        <v>4</v>
      </c>
      <c r="M445" s="59">
        <v>29</v>
      </c>
      <c r="N445" s="59">
        <v>197</v>
      </c>
      <c r="O445" s="59">
        <v>86</v>
      </c>
      <c r="P445" s="59">
        <v>9</v>
      </c>
      <c r="Q445" s="59">
        <v>0</v>
      </c>
      <c r="R445" s="59">
        <v>0</v>
      </c>
      <c r="S445" s="59">
        <v>58</v>
      </c>
      <c r="T445" s="59">
        <v>8</v>
      </c>
      <c r="U445" s="59">
        <v>0</v>
      </c>
      <c r="V445" s="59">
        <v>63</v>
      </c>
      <c r="W445" s="59">
        <v>290</v>
      </c>
      <c r="X445" s="59">
        <v>558</v>
      </c>
      <c r="Y445" s="59">
        <v>515</v>
      </c>
      <c r="Z445" s="59">
        <v>292</v>
      </c>
    </row>
    <row r="446" spans="1:26" x14ac:dyDescent="0.25">
      <c r="A446" t="s">
        <v>7</v>
      </c>
      <c r="B446" s="59">
        <v>0</v>
      </c>
      <c r="C446" s="59">
        <v>0</v>
      </c>
      <c r="D446" s="59">
        <v>15</v>
      </c>
      <c r="E446" s="59">
        <v>0</v>
      </c>
      <c r="F446" s="59">
        <v>0</v>
      </c>
      <c r="G446" s="59">
        <v>0</v>
      </c>
      <c r="H446" s="59">
        <v>19</v>
      </c>
      <c r="I446" s="59">
        <v>168</v>
      </c>
      <c r="J446" s="59">
        <v>75</v>
      </c>
      <c r="K446" s="59">
        <v>0</v>
      </c>
      <c r="L446" s="59">
        <v>227</v>
      </c>
      <c r="M446" s="59">
        <v>76</v>
      </c>
      <c r="N446" s="59">
        <v>71</v>
      </c>
      <c r="O446" s="59">
        <v>34</v>
      </c>
      <c r="P446" s="59">
        <v>114</v>
      </c>
      <c r="Q446" s="59">
        <v>0</v>
      </c>
      <c r="R446" s="59">
        <v>0</v>
      </c>
      <c r="S446" s="59">
        <v>9</v>
      </c>
      <c r="T446" s="59">
        <v>0</v>
      </c>
      <c r="U446" s="59">
        <v>0</v>
      </c>
      <c r="V446" s="59">
        <v>0</v>
      </c>
      <c r="W446" s="59">
        <v>61</v>
      </c>
      <c r="X446" s="59">
        <v>288</v>
      </c>
      <c r="Y446" s="59">
        <v>178</v>
      </c>
      <c r="Z446" s="59">
        <v>28</v>
      </c>
    </row>
    <row r="447" spans="1:26" x14ac:dyDescent="0.25">
      <c r="A447" t="s">
        <v>8</v>
      </c>
      <c r="B447" s="59">
        <v>0</v>
      </c>
      <c r="C447" s="59">
        <v>0</v>
      </c>
      <c r="D447" s="59">
        <v>90</v>
      </c>
      <c r="E447" s="59">
        <v>7</v>
      </c>
      <c r="F447" s="59">
        <v>0</v>
      </c>
      <c r="G447" s="59">
        <v>19</v>
      </c>
      <c r="H447" s="59">
        <v>119</v>
      </c>
      <c r="I447" s="59">
        <v>289</v>
      </c>
      <c r="J447" s="59">
        <v>172</v>
      </c>
      <c r="K447" s="59">
        <v>102</v>
      </c>
      <c r="L447" s="59">
        <v>28</v>
      </c>
      <c r="M447" s="59">
        <v>41</v>
      </c>
      <c r="N447" s="59">
        <v>160</v>
      </c>
      <c r="O447" s="59">
        <v>37</v>
      </c>
      <c r="P447" s="59">
        <v>35</v>
      </c>
      <c r="Q447" s="59">
        <v>0</v>
      </c>
      <c r="R447" s="59">
        <v>0</v>
      </c>
      <c r="S447" s="59">
        <v>61</v>
      </c>
      <c r="T447" s="59">
        <v>5</v>
      </c>
      <c r="U447" s="59">
        <v>0</v>
      </c>
      <c r="V447" s="59">
        <v>86</v>
      </c>
      <c r="W447" s="59">
        <v>272</v>
      </c>
      <c r="X447" s="59">
        <v>556</v>
      </c>
      <c r="Y447" s="59">
        <v>470</v>
      </c>
      <c r="Z447" s="59">
        <v>267</v>
      </c>
    </row>
    <row r="448" spans="1:26" x14ac:dyDescent="0.25">
      <c r="A448" t="s">
        <v>9</v>
      </c>
      <c r="B448" s="59">
        <v>90</v>
      </c>
      <c r="C448" s="59">
        <v>229</v>
      </c>
      <c r="D448" s="59">
        <v>490</v>
      </c>
      <c r="E448" s="59">
        <v>467</v>
      </c>
      <c r="F448" s="59">
        <v>161</v>
      </c>
      <c r="G448" s="59">
        <v>402</v>
      </c>
      <c r="H448" s="59">
        <v>539</v>
      </c>
      <c r="I448" s="59">
        <v>742</v>
      </c>
      <c r="J448" s="59">
        <v>712</v>
      </c>
      <c r="K448" s="59">
        <v>464</v>
      </c>
      <c r="L448" s="59">
        <v>250</v>
      </c>
      <c r="M448" s="59">
        <v>445</v>
      </c>
      <c r="N448" s="59">
        <v>671</v>
      </c>
      <c r="O448" s="59">
        <v>638</v>
      </c>
      <c r="P448" s="59">
        <v>295</v>
      </c>
      <c r="Q448" s="59">
        <v>25</v>
      </c>
      <c r="R448" s="59">
        <v>148</v>
      </c>
      <c r="S448" s="59">
        <v>387</v>
      </c>
      <c r="T448" s="59">
        <v>372</v>
      </c>
      <c r="U448" s="59">
        <v>99</v>
      </c>
      <c r="V448" s="59">
        <v>479</v>
      </c>
      <c r="W448" s="59">
        <v>601</v>
      </c>
      <c r="X448" s="59">
        <v>743</v>
      </c>
      <c r="Y448" s="59">
        <v>727</v>
      </c>
      <c r="Z448" s="59">
        <v>580</v>
      </c>
    </row>
    <row r="449" spans="1:26" x14ac:dyDescent="0.25">
      <c r="A449" t="s">
        <v>10</v>
      </c>
      <c r="B449" s="59">
        <v>0</v>
      </c>
      <c r="C449" s="59">
        <v>0</v>
      </c>
      <c r="D449" s="59">
        <v>93</v>
      </c>
      <c r="E449" s="59">
        <v>15</v>
      </c>
      <c r="F449" s="59">
        <v>0</v>
      </c>
      <c r="G449" s="59">
        <v>0</v>
      </c>
      <c r="H449" s="59">
        <v>33</v>
      </c>
      <c r="I449" s="59">
        <v>344</v>
      </c>
      <c r="J449" s="59">
        <v>163</v>
      </c>
      <c r="K449" s="59">
        <v>35</v>
      </c>
      <c r="L449" s="59">
        <v>0</v>
      </c>
      <c r="M449" s="59">
        <v>0</v>
      </c>
      <c r="N449" s="59">
        <v>190</v>
      </c>
      <c r="O449" s="59">
        <v>59</v>
      </c>
      <c r="P449" s="59">
        <v>1</v>
      </c>
      <c r="Q449" s="59">
        <v>0</v>
      </c>
      <c r="R449" s="59">
        <v>0</v>
      </c>
      <c r="S449" s="59">
        <v>77</v>
      </c>
      <c r="T449" s="59">
        <v>15</v>
      </c>
      <c r="U449" s="59">
        <v>0</v>
      </c>
      <c r="V449" s="59">
        <v>109</v>
      </c>
      <c r="W449" s="59">
        <v>605</v>
      </c>
      <c r="X449" s="59">
        <v>741</v>
      </c>
      <c r="Y449" s="59">
        <v>742</v>
      </c>
      <c r="Z449" s="59">
        <v>661</v>
      </c>
    </row>
    <row r="450" spans="1:26" x14ac:dyDescent="0.25">
      <c r="A450" t="s">
        <v>11</v>
      </c>
      <c r="B450" s="59">
        <v>18</v>
      </c>
      <c r="C450" s="59">
        <v>55</v>
      </c>
      <c r="D450" s="59">
        <v>195</v>
      </c>
      <c r="E450" s="59">
        <v>139</v>
      </c>
      <c r="F450" s="59">
        <v>49</v>
      </c>
      <c r="G450" s="59">
        <v>141</v>
      </c>
      <c r="H450" s="59">
        <v>262</v>
      </c>
      <c r="I450" s="59">
        <v>366</v>
      </c>
      <c r="J450" s="59">
        <v>330</v>
      </c>
      <c r="K450" s="59">
        <v>220</v>
      </c>
      <c r="L450" s="59">
        <v>53</v>
      </c>
      <c r="M450" s="59">
        <v>158</v>
      </c>
      <c r="N450" s="59">
        <v>276</v>
      </c>
      <c r="O450" s="59">
        <v>259</v>
      </c>
      <c r="P450" s="59">
        <v>124</v>
      </c>
      <c r="Q450" s="59">
        <v>0</v>
      </c>
      <c r="R450" s="59">
        <v>5</v>
      </c>
      <c r="S450" s="59">
        <v>126</v>
      </c>
      <c r="T450" s="59">
        <v>62</v>
      </c>
      <c r="U450" s="59">
        <v>15</v>
      </c>
      <c r="V450" s="59">
        <v>312</v>
      </c>
      <c r="W450" s="59">
        <v>534</v>
      </c>
      <c r="X450" s="59">
        <v>727</v>
      </c>
      <c r="Y450" s="59">
        <v>735</v>
      </c>
      <c r="Z450" s="59">
        <v>604</v>
      </c>
    </row>
    <row r="451" spans="1:26" x14ac:dyDescent="0.25">
      <c r="A451" t="s">
        <v>12</v>
      </c>
      <c r="B451" s="59">
        <v>0</v>
      </c>
      <c r="C451" s="59">
        <v>0</v>
      </c>
      <c r="D451" s="59">
        <v>83</v>
      </c>
      <c r="E451" s="59">
        <v>10</v>
      </c>
      <c r="F451" s="59">
        <v>0</v>
      </c>
      <c r="G451" s="59">
        <v>0</v>
      </c>
      <c r="H451" s="59">
        <v>137</v>
      </c>
      <c r="I451" s="59">
        <v>330</v>
      </c>
      <c r="J451" s="59">
        <v>234</v>
      </c>
      <c r="K451" s="59">
        <v>83</v>
      </c>
      <c r="L451" s="59">
        <v>47</v>
      </c>
      <c r="M451" s="59">
        <v>16</v>
      </c>
      <c r="N451" s="59">
        <v>219</v>
      </c>
      <c r="O451" s="59">
        <v>115</v>
      </c>
      <c r="P451" s="59">
        <v>0</v>
      </c>
      <c r="Q451" s="59">
        <v>0</v>
      </c>
      <c r="R451" s="59">
        <v>0</v>
      </c>
      <c r="S451" s="59">
        <v>15</v>
      </c>
      <c r="T451" s="59">
        <v>0</v>
      </c>
      <c r="U451" s="59">
        <v>0</v>
      </c>
      <c r="V451" s="59">
        <v>17</v>
      </c>
      <c r="W451" s="59">
        <v>249</v>
      </c>
      <c r="X451" s="59">
        <v>444</v>
      </c>
      <c r="Y451" s="59">
        <v>461</v>
      </c>
      <c r="Z451" s="59">
        <v>200</v>
      </c>
    </row>
    <row r="452" spans="1:26" x14ac:dyDescent="0.25">
      <c r="A452" t="s">
        <v>13</v>
      </c>
      <c r="B452" s="59">
        <v>242</v>
      </c>
      <c r="C452" s="59">
        <v>405</v>
      </c>
      <c r="D452" s="59">
        <v>722</v>
      </c>
      <c r="E452" s="59">
        <v>744</v>
      </c>
      <c r="F452" s="59">
        <v>545</v>
      </c>
      <c r="G452" s="59">
        <v>515</v>
      </c>
      <c r="H452" s="59">
        <v>611</v>
      </c>
      <c r="I452" s="59">
        <v>744</v>
      </c>
      <c r="J452" s="59">
        <v>744</v>
      </c>
      <c r="K452" s="59">
        <v>674</v>
      </c>
      <c r="L452" s="59">
        <v>390</v>
      </c>
      <c r="M452" s="59">
        <v>497</v>
      </c>
      <c r="N452" s="59">
        <v>738</v>
      </c>
      <c r="O452" s="59">
        <v>744</v>
      </c>
      <c r="P452" s="59">
        <v>618</v>
      </c>
      <c r="Q452" s="59">
        <v>146</v>
      </c>
      <c r="R452" s="59">
        <v>336</v>
      </c>
      <c r="S452" s="59">
        <v>713</v>
      </c>
      <c r="T452" s="59">
        <v>744</v>
      </c>
      <c r="U452" s="59">
        <v>531</v>
      </c>
      <c r="V452" s="59">
        <v>744</v>
      </c>
      <c r="W452" s="59">
        <v>720</v>
      </c>
      <c r="X452" s="59">
        <v>744</v>
      </c>
      <c r="Y452" s="59">
        <v>744</v>
      </c>
      <c r="Z452" s="59">
        <v>720</v>
      </c>
    </row>
    <row r="453" spans="1:26" x14ac:dyDescent="0.25">
      <c r="A453" t="s">
        <v>14</v>
      </c>
      <c r="B453" s="59">
        <v>0</v>
      </c>
      <c r="C453" s="59">
        <v>0</v>
      </c>
      <c r="D453" s="59">
        <v>1</v>
      </c>
      <c r="E453" s="59">
        <v>0</v>
      </c>
      <c r="F453" s="59">
        <v>0</v>
      </c>
      <c r="G453" s="59">
        <v>0</v>
      </c>
      <c r="H453" s="59">
        <v>6</v>
      </c>
      <c r="I453" s="59">
        <v>70</v>
      </c>
      <c r="J453" s="59">
        <v>5</v>
      </c>
      <c r="K453" s="59">
        <v>20</v>
      </c>
      <c r="L453" s="59">
        <v>57</v>
      </c>
      <c r="M453" s="59">
        <v>0</v>
      </c>
      <c r="N453" s="59">
        <v>24</v>
      </c>
      <c r="O453" s="59">
        <v>0</v>
      </c>
      <c r="P453" s="59">
        <v>0</v>
      </c>
      <c r="Q453" s="59">
        <v>0</v>
      </c>
      <c r="R453" s="59">
        <v>0</v>
      </c>
      <c r="S453" s="59">
        <v>0</v>
      </c>
      <c r="T453" s="59">
        <v>0</v>
      </c>
      <c r="U453" s="59">
        <v>0</v>
      </c>
      <c r="V453" s="59">
        <v>4</v>
      </c>
      <c r="W453" s="59">
        <v>190</v>
      </c>
      <c r="X453" s="59">
        <v>497</v>
      </c>
      <c r="Y453" s="59">
        <v>566</v>
      </c>
      <c r="Z453" s="59">
        <v>302</v>
      </c>
    </row>
    <row r="454" spans="1:26" x14ac:dyDescent="0.25">
      <c r="A454" t="s">
        <v>15</v>
      </c>
      <c r="B454" s="59">
        <v>0</v>
      </c>
      <c r="C454" s="59">
        <v>3</v>
      </c>
      <c r="D454" s="59">
        <v>159</v>
      </c>
      <c r="E454" s="59">
        <v>86</v>
      </c>
      <c r="F454" s="59">
        <v>4</v>
      </c>
      <c r="G454" s="59">
        <v>37</v>
      </c>
      <c r="H454" s="59">
        <v>185</v>
      </c>
      <c r="I454" s="59">
        <v>346</v>
      </c>
      <c r="J454" s="59">
        <v>262</v>
      </c>
      <c r="K454" s="59">
        <v>179</v>
      </c>
      <c r="L454" s="59">
        <v>4</v>
      </c>
      <c r="M454" s="59">
        <v>83</v>
      </c>
      <c r="N454" s="59">
        <v>235</v>
      </c>
      <c r="O454" s="59">
        <v>179</v>
      </c>
      <c r="P454" s="59">
        <v>77</v>
      </c>
      <c r="Q454" s="59">
        <v>0</v>
      </c>
      <c r="R454" s="59">
        <v>0</v>
      </c>
      <c r="S454" s="59">
        <v>107</v>
      </c>
      <c r="T454" s="59">
        <v>49</v>
      </c>
      <c r="U454" s="59">
        <v>0</v>
      </c>
      <c r="V454" s="59">
        <v>159</v>
      </c>
      <c r="W454" s="59">
        <v>431</v>
      </c>
      <c r="X454" s="59">
        <v>693</v>
      </c>
      <c r="Y454" s="59">
        <v>697</v>
      </c>
      <c r="Z454" s="59">
        <v>517</v>
      </c>
    </row>
    <row r="455" spans="1:26" x14ac:dyDescent="0.25">
      <c r="A455" t="s">
        <v>16</v>
      </c>
      <c r="B455" s="59">
        <v>147</v>
      </c>
      <c r="C455" s="59">
        <v>239</v>
      </c>
      <c r="D455" s="59">
        <v>453</v>
      </c>
      <c r="E455" s="59">
        <v>440</v>
      </c>
      <c r="F455" s="59">
        <v>166</v>
      </c>
      <c r="G455" s="59">
        <v>427</v>
      </c>
      <c r="H455" s="59">
        <v>526</v>
      </c>
      <c r="I455" s="59">
        <v>718</v>
      </c>
      <c r="J455" s="59">
        <v>707</v>
      </c>
      <c r="K455" s="59">
        <v>434</v>
      </c>
      <c r="L455" s="59">
        <v>311</v>
      </c>
      <c r="M455" s="59">
        <v>443</v>
      </c>
      <c r="N455" s="59">
        <v>622</v>
      </c>
      <c r="O455" s="59">
        <v>616</v>
      </c>
      <c r="P455" s="59">
        <v>294</v>
      </c>
      <c r="Q455" s="59">
        <v>50</v>
      </c>
      <c r="R455" s="59">
        <v>121</v>
      </c>
      <c r="S455" s="59">
        <v>370</v>
      </c>
      <c r="T455" s="59">
        <v>361</v>
      </c>
      <c r="U455" s="59">
        <v>57</v>
      </c>
      <c r="V455" s="59">
        <v>501</v>
      </c>
      <c r="W455" s="59">
        <v>589</v>
      </c>
      <c r="X455" s="59">
        <v>730</v>
      </c>
      <c r="Y455" s="59">
        <v>732</v>
      </c>
      <c r="Z455" s="59">
        <v>527</v>
      </c>
    </row>
    <row r="456" spans="1:26" x14ac:dyDescent="0.25">
      <c r="A456" t="s">
        <v>17</v>
      </c>
      <c r="B456" s="59">
        <v>225</v>
      </c>
      <c r="C456" s="59">
        <v>617</v>
      </c>
      <c r="D456" s="59">
        <v>744</v>
      </c>
      <c r="E456" s="59">
        <v>744</v>
      </c>
      <c r="F456" s="59">
        <v>692</v>
      </c>
      <c r="G456" s="59">
        <v>551</v>
      </c>
      <c r="H456" s="59">
        <v>719</v>
      </c>
      <c r="I456" s="59">
        <v>744</v>
      </c>
      <c r="J456" s="59">
        <v>744</v>
      </c>
      <c r="K456" s="59">
        <v>720</v>
      </c>
      <c r="L456" s="59">
        <v>496</v>
      </c>
      <c r="M456" s="59">
        <v>702</v>
      </c>
      <c r="N456" s="59">
        <v>744</v>
      </c>
      <c r="O456" s="59">
        <v>744</v>
      </c>
      <c r="P456" s="59">
        <v>716</v>
      </c>
      <c r="Q456" s="59">
        <v>177</v>
      </c>
      <c r="R456" s="59">
        <v>562</v>
      </c>
      <c r="S456" s="59">
        <v>743</v>
      </c>
      <c r="T456" s="59">
        <v>744</v>
      </c>
      <c r="U456" s="59">
        <v>657</v>
      </c>
      <c r="V456" s="59">
        <v>744</v>
      </c>
      <c r="W456" s="59">
        <v>720</v>
      </c>
      <c r="X456" s="59">
        <v>744</v>
      </c>
      <c r="Y456" s="59">
        <v>744</v>
      </c>
      <c r="Z456" s="59">
        <v>720</v>
      </c>
    </row>
    <row r="457" spans="1:26" x14ac:dyDescent="0.25">
      <c r="A457" t="s">
        <v>18</v>
      </c>
      <c r="B457" s="59">
        <v>744</v>
      </c>
      <c r="C457" s="59">
        <v>720</v>
      </c>
      <c r="D457" s="59">
        <v>744</v>
      </c>
      <c r="E457" s="59">
        <v>744</v>
      </c>
      <c r="F457" s="59">
        <v>591</v>
      </c>
      <c r="G457" s="59">
        <v>744</v>
      </c>
      <c r="H457" s="59">
        <v>720</v>
      </c>
      <c r="I457" s="59">
        <v>744</v>
      </c>
      <c r="J457" s="59">
        <v>744</v>
      </c>
      <c r="K457" s="59">
        <v>706</v>
      </c>
      <c r="L457" s="59">
        <v>744</v>
      </c>
      <c r="M457" s="59">
        <v>720</v>
      </c>
      <c r="N457" s="59">
        <v>744</v>
      </c>
      <c r="O457" s="59">
        <v>744</v>
      </c>
      <c r="P457" s="59">
        <v>709</v>
      </c>
      <c r="Q457" s="59">
        <v>742</v>
      </c>
      <c r="R457" s="59">
        <v>720</v>
      </c>
      <c r="S457" s="59">
        <v>744</v>
      </c>
      <c r="T457" s="59">
        <v>744</v>
      </c>
      <c r="U457" s="59">
        <v>621</v>
      </c>
      <c r="V457" s="59">
        <v>744</v>
      </c>
      <c r="W457" s="59">
        <v>720</v>
      </c>
      <c r="X457" s="59">
        <v>744</v>
      </c>
      <c r="Y457" s="59">
        <v>744</v>
      </c>
      <c r="Z457" s="59">
        <v>720</v>
      </c>
    </row>
    <row r="458" spans="1:26" x14ac:dyDescent="0.25">
      <c r="A458" t="s">
        <v>19</v>
      </c>
      <c r="B458" s="59">
        <v>0</v>
      </c>
      <c r="C458" s="59">
        <v>35</v>
      </c>
      <c r="D458" s="59">
        <v>245</v>
      </c>
      <c r="E458" s="59">
        <v>191</v>
      </c>
      <c r="F458" s="59">
        <v>36</v>
      </c>
      <c r="G458" s="59">
        <v>43</v>
      </c>
      <c r="H458" s="59">
        <v>295</v>
      </c>
      <c r="I458" s="59">
        <v>524</v>
      </c>
      <c r="J458" s="59">
        <v>504</v>
      </c>
      <c r="K458" s="59">
        <v>252</v>
      </c>
      <c r="L458" s="59">
        <v>0</v>
      </c>
      <c r="M458" s="59">
        <v>135</v>
      </c>
      <c r="N458" s="59">
        <v>346</v>
      </c>
      <c r="O458" s="59">
        <v>294</v>
      </c>
      <c r="P458" s="59">
        <v>115</v>
      </c>
      <c r="Q458" s="59">
        <v>0</v>
      </c>
      <c r="R458" s="59">
        <v>0</v>
      </c>
      <c r="S458" s="59">
        <v>184</v>
      </c>
      <c r="T458" s="59">
        <v>154</v>
      </c>
      <c r="U458" s="59">
        <v>14</v>
      </c>
      <c r="V458" s="59">
        <v>256</v>
      </c>
      <c r="W458" s="59">
        <v>581</v>
      </c>
      <c r="X458" s="59">
        <v>744</v>
      </c>
      <c r="Y458" s="59">
        <v>744</v>
      </c>
      <c r="Z458" s="59">
        <v>656</v>
      </c>
    </row>
    <row r="459" spans="1:26" x14ac:dyDescent="0.25">
      <c r="A459" t="s">
        <v>20</v>
      </c>
      <c r="B459" s="59">
        <v>102</v>
      </c>
      <c r="C459" s="59">
        <v>153</v>
      </c>
      <c r="D459" s="59">
        <v>275</v>
      </c>
      <c r="E459" s="59">
        <v>307</v>
      </c>
      <c r="F459" s="59">
        <v>24</v>
      </c>
      <c r="G459" s="59">
        <v>433</v>
      </c>
      <c r="H459" s="59">
        <v>464</v>
      </c>
      <c r="I459" s="59">
        <v>580</v>
      </c>
      <c r="J459" s="59">
        <v>591</v>
      </c>
      <c r="K459" s="59">
        <v>366</v>
      </c>
      <c r="L459" s="59">
        <v>315</v>
      </c>
      <c r="M459" s="59">
        <v>363</v>
      </c>
      <c r="N459" s="59">
        <v>483</v>
      </c>
      <c r="O459" s="59">
        <v>478</v>
      </c>
      <c r="P459" s="59">
        <v>261</v>
      </c>
      <c r="Q459" s="59">
        <v>6</v>
      </c>
      <c r="R459" s="59">
        <v>11</v>
      </c>
      <c r="S459" s="59">
        <v>172</v>
      </c>
      <c r="T459" s="59">
        <v>226</v>
      </c>
      <c r="U459" s="59">
        <v>0</v>
      </c>
      <c r="V459" s="59">
        <v>470</v>
      </c>
      <c r="W459" s="59">
        <v>468</v>
      </c>
      <c r="X459" s="59">
        <v>596</v>
      </c>
      <c r="Y459" s="59">
        <v>635</v>
      </c>
      <c r="Z459" s="59">
        <v>402</v>
      </c>
    </row>
    <row r="460" spans="1:26" x14ac:dyDescent="0.25">
      <c r="A460" t="s">
        <v>21</v>
      </c>
      <c r="B460" s="59">
        <v>0</v>
      </c>
      <c r="C460" s="59">
        <v>0</v>
      </c>
      <c r="D460" s="59">
        <v>0</v>
      </c>
      <c r="E460" s="59">
        <v>0</v>
      </c>
      <c r="F460" s="59">
        <v>0</v>
      </c>
      <c r="G460" s="59">
        <v>0</v>
      </c>
      <c r="H460" s="59">
        <v>0</v>
      </c>
      <c r="I460" s="59">
        <v>0</v>
      </c>
      <c r="J460" s="59">
        <v>0</v>
      </c>
      <c r="K460" s="59">
        <v>0</v>
      </c>
      <c r="L460" s="59">
        <v>1</v>
      </c>
      <c r="M460" s="59">
        <v>0</v>
      </c>
      <c r="N460" s="59">
        <v>0</v>
      </c>
      <c r="O460" s="59">
        <v>0</v>
      </c>
      <c r="P460" s="59">
        <v>2</v>
      </c>
      <c r="Q460" s="59">
        <v>0</v>
      </c>
      <c r="R460" s="59">
        <v>0</v>
      </c>
      <c r="S460" s="59">
        <v>0</v>
      </c>
      <c r="T460" s="59">
        <v>0</v>
      </c>
      <c r="U460" s="59">
        <v>0</v>
      </c>
      <c r="V460" s="59">
        <v>0</v>
      </c>
      <c r="W460" s="59">
        <v>0</v>
      </c>
      <c r="X460" s="59">
        <v>0</v>
      </c>
      <c r="Y460" s="59">
        <v>0</v>
      </c>
      <c r="Z460" s="59">
        <v>0</v>
      </c>
    </row>
    <row r="461" spans="1:26" x14ac:dyDescent="0.25">
      <c r="A461" t="s">
        <v>22</v>
      </c>
      <c r="B461" s="59">
        <v>0</v>
      </c>
      <c r="C461" s="59">
        <v>0</v>
      </c>
      <c r="D461" s="59">
        <v>0</v>
      </c>
      <c r="E461" s="59">
        <v>0</v>
      </c>
      <c r="F461" s="59">
        <v>0</v>
      </c>
      <c r="G461" s="59">
        <v>0</v>
      </c>
      <c r="H461" s="59">
        <v>16</v>
      </c>
      <c r="I461" s="59">
        <v>47</v>
      </c>
      <c r="J461" s="59">
        <v>33</v>
      </c>
      <c r="K461" s="59">
        <v>0</v>
      </c>
      <c r="L461" s="59">
        <v>8</v>
      </c>
      <c r="M461" s="59">
        <v>17</v>
      </c>
      <c r="N461" s="59">
        <v>0</v>
      </c>
      <c r="O461" s="59">
        <v>0</v>
      </c>
      <c r="P461" s="59">
        <v>2</v>
      </c>
      <c r="Q461" s="59">
        <v>0</v>
      </c>
      <c r="R461" s="59">
        <v>0</v>
      </c>
      <c r="S461" s="59">
        <v>0</v>
      </c>
      <c r="T461" s="59">
        <v>0</v>
      </c>
      <c r="U461" s="59">
        <v>0</v>
      </c>
      <c r="V461" s="59">
        <v>0</v>
      </c>
      <c r="W461" s="59">
        <v>51</v>
      </c>
      <c r="X461" s="59">
        <v>144</v>
      </c>
      <c r="Y461" s="59">
        <v>120</v>
      </c>
      <c r="Z461" s="59">
        <v>6</v>
      </c>
    </row>
    <row r="463" spans="1:26" x14ac:dyDescent="0.25">
      <c r="A463" s="39">
        <v>2001</v>
      </c>
      <c r="B463" s="107"/>
      <c r="C463" s="107"/>
      <c r="D463" s="107"/>
      <c r="E463" s="107"/>
      <c r="F463" s="107"/>
    </row>
    <row r="464" spans="1:26" x14ac:dyDescent="0.25">
      <c r="B464" s="108" t="s">
        <v>24</v>
      </c>
      <c r="C464" s="108"/>
      <c r="D464" s="108"/>
      <c r="E464" s="108"/>
      <c r="F464" s="108"/>
      <c r="G464" s="101" t="s">
        <v>25</v>
      </c>
      <c r="H464" s="101"/>
      <c r="I464" s="101"/>
      <c r="J464" s="101"/>
      <c r="K464" s="101"/>
      <c r="L464" s="102" t="s">
        <v>23</v>
      </c>
      <c r="M464" s="102"/>
      <c r="N464" s="102"/>
      <c r="O464" s="102"/>
      <c r="P464" s="102"/>
      <c r="Q464" s="103" t="s">
        <v>26</v>
      </c>
      <c r="R464" s="103"/>
      <c r="S464" s="103"/>
      <c r="T464" s="103"/>
      <c r="U464" s="103"/>
      <c r="V464" s="89" t="s">
        <v>27</v>
      </c>
      <c r="W464" s="89"/>
      <c r="X464" s="89"/>
      <c r="Y464" s="89"/>
      <c r="Z464" s="89"/>
    </row>
    <row r="465" spans="1:26" x14ac:dyDescent="0.25">
      <c r="B465" s="16" t="s">
        <v>0</v>
      </c>
      <c r="C465" s="16" t="s">
        <v>1</v>
      </c>
      <c r="D465" s="16" t="s">
        <v>2</v>
      </c>
      <c r="E465" s="16" t="s">
        <v>3</v>
      </c>
      <c r="F465" s="16" t="s">
        <v>4</v>
      </c>
      <c r="G465" s="16" t="s">
        <v>0</v>
      </c>
      <c r="H465" s="16" t="s">
        <v>1</v>
      </c>
      <c r="I465" s="16" t="s">
        <v>2</v>
      </c>
      <c r="J465" s="16" t="s">
        <v>3</v>
      </c>
      <c r="K465" s="16" t="s">
        <v>4</v>
      </c>
      <c r="L465" s="16" t="s">
        <v>0</v>
      </c>
      <c r="M465" s="16" t="s">
        <v>1</v>
      </c>
      <c r="N465" s="16" t="s">
        <v>2</v>
      </c>
      <c r="O465" s="16" t="s">
        <v>3</v>
      </c>
      <c r="P465" s="16" t="s">
        <v>4</v>
      </c>
      <c r="Q465" s="16" t="s">
        <v>0</v>
      </c>
      <c r="R465" s="16" t="s">
        <v>1</v>
      </c>
      <c r="S465" s="16" t="s">
        <v>2</v>
      </c>
      <c r="T465" s="16" t="s">
        <v>3</v>
      </c>
      <c r="U465" s="16" t="s">
        <v>4</v>
      </c>
      <c r="V465" s="16" t="s">
        <v>0</v>
      </c>
      <c r="W465" s="16" t="s">
        <v>1</v>
      </c>
      <c r="X465" s="16" t="s">
        <v>2</v>
      </c>
      <c r="Y465" s="16" t="s">
        <v>3</v>
      </c>
      <c r="Z465" s="16" t="s">
        <v>4</v>
      </c>
    </row>
    <row r="466" spans="1:26" x14ac:dyDescent="0.25">
      <c r="A466" t="s">
        <v>5</v>
      </c>
      <c r="B466" s="59">
        <v>384</v>
      </c>
      <c r="C466" s="59">
        <v>574</v>
      </c>
      <c r="D466" s="59">
        <v>739</v>
      </c>
      <c r="E466" s="59">
        <v>701</v>
      </c>
      <c r="F466" s="59">
        <v>661</v>
      </c>
      <c r="G466" s="59">
        <v>588</v>
      </c>
      <c r="H466" s="59">
        <v>688</v>
      </c>
      <c r="I466" s="59">
        <v>744</v>
      </c>
      <c r="J466" s="59">
        <v>738</v>
      </c>
      <c r="K466" s="59">
        <v>705</v>
      </c>
      <c r="L466" s="59">
        <v>491</v>
      </c>
      <c r="M466" s="59">
        <v>627</v>
      </c>
      <c r="N466" s="59">
        <v>744</v>
      </c>
      <c r="O466" s="59">
        <v>731</v>
      </c>
      <c r="P466" s="59">
        <v>684</v>
      </c>
      <c r="Q466" s="59">
        <v>326</v>
      </c>
      <c r="R466" s="59">
        <v>557</v>
      </c>
      <c r="S466" s="59">
        <v>727</v>
      </c>
      <c r="T466" s="59">
        <v>683</v>
      </c>
      <c r="U466" s="59">
        <v>662</v>
      </c>
      <c r="V466" s="59">
        <v>742</v>
      </c>
      <c r="W466" s="59">
        <v>720</v>
      </c>
      <c r="X466" s="59">
        <v>744</v>
      </c>
      <c r="Y466" s="59">
        <v>744</v>
      </c>
      <c r="Z466" s="59">
        <v>720</v>
      </c>
    </row>
    <row r="467" spans="1:26" x14ac:dyDescent="0.25">
      <c r="A467" t="s">
        <v>6</v>
      </c>
      <c r="B467" s="59">
        <v>0</v>
      </c>
      <c r="C467" s="59">
        <v>2</v>
      </c>
      <c r="D467" s="59">
        <v>34</v>
      </c>
      <c r="E467" s="59">
        <v>31</v>
      </c>
      <c r="F467" s="59">
        <v>5</v>
      </c>
      <c r="G467" s="59">
        <v>64</v>
      </c>
      <c r="H467" s="59">
        <v>137</v>
      </c>
      <c r="I467" s="59">
        <v>198</v>
      </c>
      <c r="J467" s="59">
        <v>214</v>
      </c>
      <c r="K467" s="59">
        <v>84</v>
      </c>
      <c r="L467" s="59">
        <v>46</v>
      </c>
      <c r="M467" s="59">
        <v>46</v>
      </c>
      <c r="N467" s="59">
        <v>97</v>
      </c>
      <c r="O467" s="59">
        <v>105</v>
      </c>
      <c r="P467" s="59">
        <v>11</v>
      </c>
      <c r="Q467" s="59">
        <v>0</v>
      </c>
      <c r="R467" s="59">
        <v>0</v>
      </c>
      <c r="S467" s="59">
        <v>13</v>
      </c>
      <c r="T467" s="59">
        <v>14</v>
      </c>
      <c r="U467" s="59">
        <v>1</v>
      </c>
      <c r="V467" s="59">
        <v>114</v>
      </c>
      <c r="W467" s="59">
        <v>274</v>
      </c>
      <c r="X467" s="59">
        <v>465</v>
      </c>
      <c r="Y467" s="59">
        <v>536</v>
      </c>
      <c r="Z467" s="59">
        <v>335</v>
      </c>
    </row>
    <row r="468" spans="1:26" x14ac:dyDescent="0.25">
      <c r="A468" t="s">
        <v>7</v>
      </c>
      <c r="B468" s="59">
        <v>0</v>
      </c>
      <c r="C468" s="59">
        <v>0</v>
      </c>
      <c r="D468" s="59">
        <v>5</v>
      </c>
      <c r="E468" s="59">
        <v>0</v>
      </c>
      <c r="F468" s="59">
        <v>0</v>
      </c>
      <c r="G468" s="59">
        <v>0</v>
      </c>
      <c r="H468" s="59">
        <v>28</v>
      </c>
      <c r="I468" s="59">
        <v>163</v>
      </c>
      <c r="J468" s="59">
        <v>84</v>
      </c>
      <c r="K468" s="59">
        <v>1</v>
      </c>
      <c r="L468" s="59">
        <v>270</v>
      </c>
      <c r="M468" s="59">
        <v>51</v>
      </c>
      <c r="N468" s="59">
        <v>71</v>
      </c>
      <c r="O468" s="59">
        <v>41</v>
      </c>
      <c r="P468" s="59">
        <v>44</v>
      </c>
      <c r="Q468" s="59">
        <v>0</v>
      </c>
      <c r="R468" s="59">
        <v>0</v>
      </c>
      <c r="S468" s="59">
        <v>0</v>
      </c>
      <c r="T468" s="59">
        <v>0</v>
      </c>
      <c r="U468" s="59">
        <v>0</v>
      </c>
      <c r="V468" s="59">
        <v>0</v>
      </c>
      <c r="W468" s="59">
        <v>79</v>
      </c>
      <c r="X468" s="59">
        <v>336</v>
      </c>
      <c r="Y468" s="59">
        <v>260</v>
      </c>
      <c r="Z468" s="59">
        <v>69</v>
      </c>
    </row>
    <row r="469" spans="1:26" x14ac:dyDescent="0.25">
      <c r="A469" t="s">
        <v>8</v>
      </c>
      <c r="B469" s="59">
        <v>0</v>
      </c>
      <c r="C469" s="59">
        <v>0</v>
      </c>
      <c r="D469" s="59">
        <v>87</v>
      </c>
      <c r="E469" s="59">
        <v>36</v>
      </c>
      <c r="F469" s="59">
        <v>0</v>
      </c>
      <c r="G469" s="59">
        <v>35</v>
      </c>
      <c r="H469" s="59">
        <v>145</v>
      </c>
      <c r="I469" s="59">
        <v>327</v>
      </c>
      <c r="J469" s="59">
        <v>260</v>
      </c>
      <c r="K469" s="59">
        <v>119</v>
      </c>
      <c r="L469" s="59">
        <v>13</v>
      </c>
      <c r="M469" s="59">
        <v>31</v>
      </c>
      <c r="N469" s="59">
        <v>166</v>
      </c>
      <c r="O469" s="59">
        <v>104</v>
      </c>
      <c r="P469" s="59">
        <v>29</v>
      </c>
      <c r="Q469" s="59">
        <v>0</v>
      </c>
      <c r="R469" s="59">
        <v>0</v>
      </c>
      <c r="S469" s="59">
        <v>13</v>
      </c>
      <c r="T469" s="59">
        <v>11</v>
      </c>
      <c r="U469" s="59">
        <v>0</v>
      </c>
      <c r="V469" s="59">
        <v>96</v>
      </c>
      <c r="W469" s="59">
        <v>307</v>
      </c>
      <c r="X469" s="59">
        <v>649</v>
      </c>
      <c r="Y469" s="59">
        <v>595</v>
      </c>
      <c r="Z469" s="59">
        <v>345</v>
      </c>
    </row>
    <row r="470" spans="1:26" x14ac:dyDescent="0.25">
      <c r="A470" t="s">
        <v>9</v>
      </c>
      <c r="B470" s="59">
        <v>66</v>
      </c>
      <c r="C470" s="59">
        <v>253</v>
      </c>
      <c r="D470" s="59">
        <v>442</v>
      </c>
      <c r="E470" s="59">
        <v>507</v>
      </c>
      <c r="F470" s="59">
        <v>218</v>
      </c>
      <c r="G470" s="59">
        <v>330</v>
      </c>
      <c r="H470" s="59">
        <v>560</v>
      </c>
      <c r="I470" s="59">
        <v>690</v>
      </c>
      <c r="J470" s="59">
        <v>725</v>
      </c>
      <c r="K470" s="59">
        <v>519</v>
      </c>
      <c r="L470" s="59">
        <v>213</v>
      </c>
      <c r="M470" s="59">
        <v>440</v>
      </c>
      <c r="N470" s="59">
        <v>585</v>
      </c>
      <c r="O470" s="59">
        <v>638</v>
      </c>
      <c r="P470" s="59">
        <v>368</v>
      </c>
      <c r="Q470" s="59">
        <v>21</v>
      </c>
      <c r="R470" s="59">
        <v>147</v>
      </c>
      <c r="S470" s="59">
        <v>348</v>
      </c>
      <c r="T470" s="59">
        <v>425</v>
      </c>
      <c r="U470" s="59">
        <v>154</v>
      </c>
      <c r="V470" s="59">
        <v>440</v>
      </c>
      <c r="W470" s="59">
        <v>643</v>
      </c>
      <c r="X470" s="59">
        <v>729</v>
      </c>
      <c r="Y470" s="59">
        <v>744</v>
      </c>
      <c r="Z470" s="59">
        <v>648</v>
      </c>
    </row>
    <row r="471" spans="1:26" x14ac:dyDescent="0.25">
      <c r="A471" t="s">
        <v>10</v>
      </c>
      <c r="B471" s="59">
        <v>0</v>
      </c>
      <c r="C471" s="59">
        <v>0</v>
      </c>
      <c r="D471" s="59">
        <v>11</v>
      </c>
      <c r="E471" s="59">
        <v>32</v>
      </c>
      <c r="F471" s="59">
        <v>0</v>
      </c>
      <c r="G471" s="59">
        <v>12</v>
      </c>
      <c r="H471" s="59">
        <v>57</v>
      </c>
      <c r="I471" s="59">
        <v>129</v>
      </c>
      <c r="J471" s="59">
        <v>194</v>
      </c>
      <c r="K471" s="59">
        <v>53</v>
      </c>
      <c r="L471" s="59">
        <v>0</v>
      </c>
      <c r="M471" s="59">
        <v>4</v>
      </c>
      <c r="N471" s="59">
        <v>57</v>
      </c>
      <c r="O471" s="59">
        <v>89</v>
      </c>
      <c r="P471" s="59">
        <v>11</v>
      </c>
      <c r="Q471" s="59">
        <v>0</v>
      </c>
      <c r="R471" s="59">
        <v>0</v>
      </c>
      <c r="S471" s="59">
        <v>10</v>
      </c>
      <c r="T471" s="59">
        <v>24</v>
      </c>
      <c r="U471" s="59">
        <v>0</v>
      </c>
      <c r="V471" s="59">
        <v>196</v>
      </c>
      <c r="W471" s="59">
        <v>572</v>
      </c>
      <c r="X471" s="59">
        <v>736</v>
      </c>
      <c r="Y471" s="59">
        <v>744</v>
      </c>
      <c r="Z471" s="59">
        <v>698</v>
      </c>
    </row>
    <row r="472" spans="1:26" x14ac:dyDescent="0.25">
      <c r="A472" t="s">
        <v>11</v>
      </c>
      <c r="B472" s="59">
        <v>37</v>
      </c>
      <c r="C472" s="59">
        <v>49</v>
      </c>
      <c r="D472" s="59">
        <v>173</v>
      </c>
      <c r="E472" s="59">
        <v>213</v>
      </c>
      <c r="F472" s="59">
        <v>86</v>
      </c>
      <c r="G472" s="59">
        <v>141</v>
      </c>
      <c r="H472" s="59">
        <v>235</v>
      </c>
      <c r="I472" s="59">
        <v>347</v>
      </c>
      <c r="J472" s="59">
        <v>405</v>
      </c>
      <c r="K472" s="59">
        <v>273</v>
      </c>
      <c r="L472" s="59">
        <v>87</v>
      </c>
      <c r="M472" s="59">
        <v>130</v>
      </c>
      <c r="N472" s="59">
        <v>269</v>
      </c>
      <c r="O472" s="59">
        <v>301</v>
      </c>
      <c r="P472" s="59">
        <v>158</v>
      </c>
      <c r="Q472" s="59">
        <v>21</v>
      </c>
      <c r="R472" s="59">
        <v>19</v>
      </c>
      <c r="S472" s="59">
        <v>128</v>
      </c>
      <c r="T472" s="59">
        <v>123</v>
      </c>
      <c r="U472" s="59">
        <v>41</v>
      </c>
      <c r="V472" s="59">
        <v>312</v>
      </c>
      <c r="W472" s="59">
        <v>494</v>
      </c>
      <c r="X472" s="59">
        <v>717</v>
      </c>
      <c r="Y472" s="59">
        <v>742</v>
      </c>
      <c r="Z472" s="59">
        <v>641</v>
      </c>
    </row>
    <row r="473" spans="1:26" x14ac:dyDescent="0.25">
      <c r="A473" t="s">
        <v>12</v>
      </c>
      <c r="B473" s="59">
        <v>0</v>
      </c>
      <c r="C473" s="59">
        <v>0</v>
      </c>
      <c r="D473" s="59">
        <v>32</v>
      </c>
      <c r="E473" s="59">
        <v>16</v>
      </c>
      <c r="F473" s="59">
        <v>0</v>
      </c>
      <c r="G473" s="59">
        <v>41</v>
      </c>
      <c r="H473" s="59">
        <v>145</v>
      </c>
      <c r="I473" s="59">
        <v>252</v>
      </c>
      <c r="J473" s="59">
        <v>247</v>
      </c>
      <c r="K473" s="59">
        <v>107</v>
      </c>
      <c r="L473" s="59">
        <v>41</v>
      </c>
      <c r="M473" s="59">
        <v>34</v>
      </c>
      <c r="N473" s="59">
        <v>132</v>
      </c>
      <c r="O473" s="59">
        <v>119</v>
      </c>
      <c r="P473" s="59">
        <v>11</v>
      </c>
      <c r="Q473" s="59">
        <v>0</v>
      </c>
      <c r="R473" s="59">
        <v>0</v>
      </c>
      <c r="S473" s="59">
        <v>5</v>
      </c>
      <c r="T473" s="59">
        <v>1</v>
      </c>
      <c r="U473" s="59">
        <v>0</v>
      </c>
      <c r="V473" s="59">
        <v>62</v>
      </c>
      <c r="W473" s="59">
        <v>239</v>
      </c>
      <c r="X473" s="59">
        <v>404</v>
      </c>
      <c r="Y473" s="59">
        <v>461</v>
      </c>
      <c r="Z473" s="59">
        <v>258</v>
      </c>
    </row>
    <row r="474" spans="1:26" x14ac:dyDescent="0.25">
      <c r="A474" t="s">
        <v>13</v>
      </c>
      <c r="B474" s="59">
        <v>290</v>
      </c>
      <c r="C474" s="59">
        <v>380</v>
      </c>
      <c r="D474" s="59">
        <v>594</v>
      </c>
      <c r="E474" s="59">
        <v>744</v>
      </c>
      <c r="F474" s="59">
        <v>638</v>
      </c>
      <c r="G474" s="59">
        <v>539</v>
      </c>
      <c r="H474" s="59">
        <v>610</v>
      </c>
      <c r="I474" s="59">
        <v>722</v>
      </c>
      <c r="J474" s="59">
        <v>744</v>
      </c>
      <c r="K474" s="59">
        <v>709</v>
      </c>
      <c r="L474" s="59">
        <v>412</v>
      </c>
      <c r="M474" s="59">
        <v>511</v>
      </c>
      <c r="N474" s="59">
        <v>677</v>
      </c>
      <c r="O474" s="59">
        <v>744</v>
      </c>
      <c r="P474" s="59">
        <v>670</v>
      </c>
      <c r="Q474" s="59">
        <v>195</v>
      </c>
      <c r="R474" s="59">
        <v>299</v>
      </c>
      <c r="S474" s="59">
        <v>570</v>
      </c>
      <c r="T474" s="59">
        <v>742</v>
      </c>
      <c r="U474" s="59">
        <v>638</v>
      </c>
      <c r="V474" s="59">
        <v>732</v>
      </c>
      <c r="W474" s="59">
        <v>714</v>
      </c>
      <c r="X474" s="59">
        <v>744</v>
      </c>
      <c r="Y474" s="59">
        <v>744</v>
      </c>
      <c r="Z474" s="59">
        <v>720</v>
      </c>
    </row>
    <row r="475" spans="1:26" x14ac:dyDescent="0.25">
      <c r="A475" t="s">
        <v>14</v>
      </c>
      <c r="B475" s="59">
        <v>0</v>
      </c>
      <c r="C475" s="59">
        <v>0</v>
      </c>
      <c r="D475" s="59">
        <v>0</v>
      </c>
      <c r="E475" s="59">
        <v>0</v>
      </c>
      <c r="F475" s="59">
        <v>0</v>
      </c>
      <c r="G475" s="59">
        <v>0</v>
      </c>
      <c r="H475" s="59">
        <v>0</v>
      </c>
      <c r="I475" s="59">
        <v>58</v>
      </c>
      <c r="J475" s="59">
        <v>23</v>
      </c>
      <c r="K475" s="59">
        <v>0</v>
      </c>
      <c r="L475" s="59">
        <v>19</v>
      </c>
      <c r="M475" s="59">
        <v>0</v>
      </c>
      <c r="N475" s="59">
        <v>6</v>
      </c>
      <c r="O475" s="59">
        <v>19</v>
      </c>
      <c r="P475" s="59">
        <v>0</v>
      </c>
      <c r="Q475" s="59">
        <v>0</v>
      </c>
      <c r="R475" s="59">
        <v>0</v>
      </c>
      <c r="S475" s="59">
        <v>0</v>
      </c>
      <c r="T475" s="59">
        <v>0</v>
      </c>
      <c r="U475" s="59">
        <v>0</v>
      </c>
      <c r="V475" s="59">
        <v>8</v>
      </c>
      <c r="W475" s="59">
        <v>173</v>
      </c>
      <c r="X475" s="59">
        <v>719</v>
      </c>
      <c r="Y475" s="59">
        <v>698</v>
      </c>
      <c r="Z475" s="59">
        <v>347</v>
      </c>
    </row>
    <row r="476" spans="1:26" x14ac:dyDescent="0.25">
      <c r="A476" t="s">
        <v>15</v>
      </c>
      <c r="B476" s="59">
        <v>6</v>
      </c>
      <c r="C476" s="59">
        <v>17</v>
      </c>
      <c r="D476" s="59">
        <v>81</v>
      </c>
      <c r="E476" s="59">
        <v>104</v>
      </c>
      <c r="F476" s="59">
        <v>8</v>
      </c>
      <c r="G476" s="59">
        <v>76</v>
      </c>
      <c r="H476" s="59">
        <v>173</v>
      </c>
      <c r="I476" s="59">
        <v>275</v>
      </c>
      <c r="J476" s="59">
        <v>291</v>
      </c>
      <c r="K476" s="59">
        <v>172</v>
      </c>
      <c r="L476" s="59">
        <v>30</v>
      </c>
      <c r="M476" s="59">
        <v>80</v>
      </c>
      <c r="N476" s="59">
        <v>159</v>
      </c>
      <c r="O476" s="59">
        <v>194</v>
      </c>
      <c r="P476" s="59">
        <v>51</v>
      </c>
      <c r="Q476" s="59">
        <v>0</v>
      </c>
      <c r="R476" s="59">
        <v>1</v>
      </c>
      <c r="S476" s="59">
        <v>45</v>
      </c>
      <c r="T476" s="59">
        <v>67</v>
      </c>
      <c r="U476" s="59">
        <v>5</v>
      </c>
      <c r="V476" s="59">
        <v>168</v>
      </c>
      <c r="W476" s="59">
        <v>400</v>
      </c>
      <c r="X476" s="59">
        <v>617</v>
      </c>
      <c r="Y476" s="59">
        <v>725</v>
      </c>
      <c r="Z476" s="59">
        <v>541</v>
      </c>
    </row>
    <row r="477" spans="1:26" x14ac:dyDescent="0.25">
      <c r="A477" t="s">
        <v>16</v>
      </c>
      <c r="B477" s="59">
        <v>116</v>
      </c>
      <c r="C477" s="59">
        <v>237</v>
      </c>
      <c r="D477" s="59">
        <v>363</v>
      </c>
      <c r="E477" s="59">
        <v>485</v>
      </c>
      <c r="F477" s="59">
        <v>250</v>
      </c>
      <c r="G477" s="59">
        <v>422</v>
      </c>
      <c r="H477" s="59">
        <v>526</v>
      </c>
      <c r="I477" s="59">
        <v>624</v>
      </c>
      <c r="J477" s="59">
        <v>701</v>
      </c>
      <c r="K477" s="59">
        <v>488</v>
      </c>
      <c r="L477" s="59">
        <v>294</v>
      </c>
      <c r="M477" s="59">
        <v>445</v>
      </c>
      <c r="N477" s="59">
        <v>528</v>
      </c>
      <c r="O477" s="59">
        <v>604</v>
      </c>
      <c r="P477" s="59">
        <v>389</v>
      </c>
      <c r="Q477" s="59">
        <v>38</v>
      </c>
      <c r="R477" s="59">
        <v>137</v>
      </c>
      <c r="S477" s="59">
        <v>260</v>
      </c>
      <c r="T477" s="59">
        <v>429</v>
      </c>
      <c r="U477" s="59">
        <v>173</v>
      </c>
      <c r="V477" s="59">
        <v>507</v>
      </c>
      <c r="W477" s="59">
        <v>581</v>
      </c>
      <c r="X477" s="59">
        <v>687</v>
      </c>
      <c r="Y477" s="59">
        <v>732</v>
      </c>
      <c r="Z477" s="59">
        <v>601</v>
      </c>
    </row>
    <row r="478" spans="1:26" x14ac:dyDescent="0.25">
      <c r="A478" t="s">
        <v>17</v>
      </c>
      <c r="B478" s="59">
        <v>149</v>
      </c>
      <c r="C478" s="59">
        <v>573</v>
      </c>
      <c r="D478" s="59">
        <v>736</v>
      </c>
      <c r="E478" s="59">
        <v>744</v>
      </c>
      <c r="F478" s="59">
        <v>710</v>
      </c>
      <c r="G478" s="59">
        <v>500</v>
      </c>
      <c r="H478" s="59">
        <v>703</v>
      </c>
      <c r="I478" s="59">
        <v>744</v>
      </c>
      <c r="J478" s="59">
        <v>744</v>
      </c>
      <c r="K478" s="59">
        <v>720</v>
      </c>
      <c r="L478" s="59">
        <v>400</v>
      </c>
      <c r="M478" s="59">
        <v>656</v>
      </c>
      <c r="N478" s="59">
        <v>744</v>
      </c>
      <c r="O478" s="59">
        <v>744</v>
      </c>
      <c r="P478" s="59">
        <v>717</v>
      </c>
      <c r="Q478" s="59">
        <v>123</v>
      </c>
      <c r="R478" s="59">
        <v>522</v>
      </c>
      <c r="S478" s="59">
        <v>719</v>
      </c>
      <c r="T478" s="59">
        <v>744</v>
      </c>
      <c r="U478" s="59">
        <v>703</v>
      </c>
      <c r="V478" s="59">
        <v>744</v>
      </c>
      <c r="W478" s="59">
        <v>720</v>
      </c>
      <c r="X478" s="59">
        <v>744</v>
      </c>
      <c r="Y478" s="59">
        <v>744</v>
      </c>
      <c r="Z478" s="59">
        <v>720</v>
      </c>
    </row>
    <row r="479" spans="1:26" x14ac:dyDescent="0.25">
      <c r="A479" t="s">
        <v>18</v>
      </c>
      <c r="B479" s="59">
        <v>737</v>
      </c>
      <c r="C479" s="59">
        <v>720</v>
      </c>
      <c r="D479" s="59">
        <v>744</v>
      </c>
      <c r="E479" s="59">
        <v>708</v>
      </c>
      <c r="F479" s="59">
        <v>590</v>
      </c>
      <c r="G479" s="59">
        <v>744</v>
      </c>
      <c r="H479" s="59">
        <v>720</v>
      </c>
      <c r="I479" s="59">
        <v>744</v>
      </c>
      <c r="J479" s="59">
        <v>718</v>
      </c>
      <c r="K479" s="59">
        <v>667</v>
      </c>
      <c r="L479" s="59">
        <v>744</v>
      </c>
      <c r="M479" s="59">
        <v>720</v>
      </c>
      <c r="N479" s="59">
        <v>744</v>
      </c>
      <c r="O479" s="59">
        <v>742</v>
      </c>
      <c r="P479" s="59">
        <v>678</v>
      </c>
      <c r="Q479" s="59">
        <v>734</v>
      </c>
      <c r="R479" s="59">
        <v>720</v>
      </c>
      <c r="S479" s="59">
        <v>744</v>
      </c>
      <c r="T479" s="59">
        <v>721</v>
      </c>
      <c r="U479" s="59">
        <v>633</v>
      </c>
      <c r="V479" s="59">
        <v>744</v>
      </c>
      <c r="W479" s="59">
        <v>720</v>
      </c>
      <c r="X479" s="59">
        <v>744</v>
      </c>
      <c r="Y479" s="59">
        <v>744</v>
      </c>
      <c r="Z479" s="59">
        <v>720</v>
      </c>
    </row>
    <row r="480" spans="1:26" x14ac:dyDescent="0.25">
      <c r="A480" t="s">
        <v>19</v>
      </c>
      <c r="B480" s="59">
        <v>0</v>
      </c>
      <c r="C480" s="59">
        <v>56</v>
      </c>
      <c r="D480" s="59">
        <v>266</v>
      </c>
      <c r="E480" s="59">
        <v>323</v>
      </c>
      <c r="F480" s="59">
        <v>87</v>
      </c>
      <c r="G480" s="59">
        <v>108</v>
      </c>
      <c r="H480" s="59">
        <v>311</v>
      </c>
      <c r="I480" s="59">
        <v>578</v>
      </c>
      <c r="J480" s="59">
        <v>551</v>
      </c>
      <c r="K480" s="59">
        <v>316</v>
      </c>
      <c r="L480" s="59">
        <v>34</v>
      </c>
      <c r="M480" s="59">
        <v>149</v>
      </c>
      <c r="N480" s="59">
        <v>375</v>
      </c>
      <c r="O480" s="59">
        <v>394</v>
      </c>
      <c r="P480" s="59">
        <v>142</v>
      </c>
      <c r="Q480" s="59">
        <v>0</v>
      </c>
      <c r="R480" s="59">
        <v>12</v>
      </c>
      <c r="S480" s="59">
        <v>211</v>
      </c>
      <c r="T480" s="59">
        <v>280</v>
      </c>
      <c r="U480" s="59">
        <v>40</v>
      </c>
      <c r="V480" s="59">
        <v>217</v>
      </c>
      <c r="W480" s="59">
        <v>563</v>
      </c>
      <c r="X480" s="59">
        <v>738</v>
      </c>
      <c r="Y480" s="59">
        <v>744</v>
      </c>
      <c r="Z480" s="59">
        <v>701</v>
      </c>
    </row>
    <row r="481" spans="1:26" x14ac:dyDescent="0.25">
      <c r="A481" t="s">
        <v>20</v>
      </c>
      <c r="B481" s="59">
        <v>74</v>
      </c>
      <c r="C481" s="59">
        <v>138</v>
      </c>
      <c r="D481" s="59">
        <v>264</v>
      </c>
      <c r="E481" s="59">
        <v>324</v>
      </c>
      <c r="F481" s="59">
        <v>127</v>
      </c>
      <c r="G481" s="59">
        <v>407</v>
      </c>
      <c r="H481" s="59">
        <v>436</v>
      </c>
      <c r="I481" s="59">
        <v>542</v>
      </c>
      <c r="J481" s="59">
        <v>597</v>
      </c>
      <c r="K481" s="59">
        <v>443</v>
      </c>
      <c r="L481" s="59">
        <v>290</v>
      </c>
      <c r="M481" s="59">
        <v>354</v>
      </c>
      <c r="N481" s="59">
        <v>459</v>
      </c>
      <c r="O481" s="59">
        <v>475</v>
      </c>
      <c r="P481" s="59">
        <v>326</v>
      </c>
      <c r="Q481" s="59">
        <v>15</v>
      </c>
      <c r="R481" s="59">
        <v>6</v>
      </c>
      <c r="S481" s="59">
        <v>127</v>
      </c>
      <c r="T481" s="59">
        <v>227</v>
      </c>
      <c r="U481" s="59">
        <v>38</v>
      </c>
      <c r="V481" s="59">
        <v>438</v>
      </c>
      <c r="W481" s="59">
        <v>449</v>
      </c>
      <c r="X481" s="59">
        <v>567</v>
      </c>
      <c r="Y481" s="59">
        <v>652</v>
      </c>
      <c r="Z481" s="59">
        <v>483</v>
      </c>
    </row>
    <row r="482" spans="1:26" x14ac:dyDescent="0.25">
      <c r="A482" t="s">
        <v>21</v>
      </c>
      <c r="B482" s="59">
        <v>0</v>
      </c>
      <c r="C482" s="59">
        <v>0</v>
      </c>
      <c r="D482" s="59">
        <v>0</v>
      </c>
      <c r="E482" s="59">
        <v>0</v>
      </c>
      <c r="F482" s="59">
        <v>0</v>
      </c>
      <c r="G482" s="59">
        <v>0</v>
      </c>
      <c r="H482" s="59">
        <v>0</v>
      </c>
      <c r="I482" s="59">
        <v>0</v>
      </c>
      <c r="J482" s="59">
        <v>0</v>
      </c>
      <c r="K482" s="59">
        <v>0</v>
      </c>
      <c r="L482" s="59">
        <v>0</v>
      </c>
      <c r="M482" s="59">
        <v>0</v>
      </c>
      <c r="N482" s="59">
        <v>0</v>
      </c>
      <c r="O482" s="59">
        <v>0</v>
      </c>
      <c r="P482" s="59">
        <v>1</v>
      </c>
      <c r="Q482" s="59">
        <v>0</v>
      </c>
      <c r="R482" s="59">
        <v>0</v>
      </c>
      <c r="S482" s="59">
        <v>0</v>
      </c>
      <c r="T482" s="59">
        <v>0</v>
      </c>
      <c r="U482" s="59">
        <v>0</v>
      </c>
      <c r="V482" s="59">
        <v>0</v>
      </c>
      <c r="W482" s="59">
        <v>0</v>
      </c>
      <c r="X482" s="59">
        <v>0</v>
      </c>
      <c r="Y482" s="59">
        <v>3</v>
      </c>
      <c r="Z482" s="59">
        <v>0</v>
      </c>
    </row>
    <row r="483" spans="1:26" x14ac:dyDescent="0.25">
      <c r="A483" t="s">
        <v>22</v>
      </c>
      <c r="B483" s="59">
        <v>0</v>
      </c>
      <c r="C483" s="59">
        <v>0</v>
      </c>
      <c r="D483" s="59">
        <v>0</v>
      </c>
      <c r="E483" s="59">
        <v>0</v>
      </c>
      <c r="F483" s="59">
        <v>0</v>
      </c>
      <c r="G483" s="59">
        <v>0</v>
      </c>
      <c r="H483" s="59">
        <v>37</v>
      </c>
      <c r="I483" s="59">
        <v>68</v>
      </c>
      <c r="J483" s="59">
        <v>51</v>
      </c>
      <c r="K483" s="59">
        <v>0</v>
      </c>
      <c r="L483" s="59">
        <v>40</v>
      </c>
      <c r="M483" s="59">
        <v>10</v>
      </c>
      <c r="N483" s="59">
        <v>8</v>
      </c>
      <c r="O483" s="59">
        <v>0</v>
      </c>
      <c r="P483" s="59">
        <v>11</v>
      </c>
      <c r="Q483" s="59">
        <v>0</v>
      </c>
      <c r="R483" s="59">
        <v>0</v>
      </c>
      <c r="S483" s="59">
        <v>0</v>
      </c>
      <c r="T483" s="59">
        <v>0</v>
      </c>
      <c r="U483" s="59">
        <v>0</v>
      </c>
      <c r="V483" s="59">
        <v>0</v>
      </c>
      <c r="W483" s="59">
        <v>55</v>
      </c>
      <c r="X483" s="59">
        <v>152</v>
      </c>
      <c r="Y483" s="59">
        <v>118</v>
      </c>
      <c r="Z483" s="59">
        <v>0</v>
      </c>
    </row>
    <row r="485" spans="1:26" x14ac:dyDescent="0.25">
      <c r="A485" s="39">
        <v>2002</v>
      </c>
      <c r="B485" s="107"/>
      <c r="C485" s="107"/>
      <c r="D485" s="107"/>
      <c r="E485" s="107"/>
      <c r="F485" s="107"/>
    </row>
    <row r="486" spans="1:26" x14ac:dyDescent="0.25">
      <c r="B486" s="108" t="s">
        <v>24</v>
      </c>
      <c r="C486" s="108"/>
      <c r="D486" s="108"/>
      <c r="E486" s="108"/>
      <c r="F486" s="108"/>
      <c r="G486" s="101" t="s">
        <v>25</v>
      </c>
      <c r="H486" s="101"/>
      <c r="I486" s="101"/>
      <c r="J486" s="101"/>
      <c r="K486" s="101"/>
      <c r="L486" s="102" t="s">
        <v>23</v>
      </c>
      <c r="M486" s="102"/>
      <c r="N486" s="102"/>
      <c r="O486" s="102"/>
      <c r="P486" s="102"/>
      <c r="Q486" s="103" t="s">
        <v>26</v>
      </c>
      <c r="R486" s="103"/>
      <c r="S486" s="103"/>
      <c r="T486" s="103"/>
      <c r="U486" s="103"/>
      <c r="V486" s="89" t="s">
        <v>27</v>
      </c>
      <c r="W486" s="89"/>
      <c r="X486" s="89"/>
      <c r="Y486" s="89"/>
      <c r="Z486" s="89"/>
    </row>
    <row r="487" spans="1:26" x14ac:dyDescent="0.25">
      <c r="B487" s="16" t="s">
        <v>0</v>
      </c>
      <c r="C487" s="16" t="s">
        <v>1</v>
      </c>
      <c r="D487" s="16" t="s">
        <v>2</v>
      </c>
      <c r="E487" s="16" t="s">
        <v>3</v>
      </c>
      <c r="F487" s="16" t="s">
        <v>4</v>
      </c>
      <c r="G487" s="16" t="s">
        <v>0</v>
      </c>
      <c r="H487" s="16" t="s">
        <v>1</v>
      </c>
      <c r="I487" s="16" t="s">
        <v>2</v>
      </c>
      <c r="J487" s="16" t="s">
        <v>3</v>
      </c>
      <c r="K487" s="16" t="s">
        <v>4</v>
      </c>
      <c r="L487" s="16" t="s">
        <v>0</v>
      </c>
      <c r="M487" s="16" t="s">
        <v>1</v>
      </c>
      <c r="N487" s="16" t="s">
        <v>2</v>
      </c>
      <c r="O487" s="16" t="s">
        <v>3</v>
      </c>
      <c r="P487" s="16" t="s">
        <v>4</v>
      </c>
      <c r="Q487" s="16" t="s">
        <v>0</v>
      </c>
      <c r="R487" s="16" t="s">
        <v>1</v>
      </c>
      <c r="S487" s="16" t="s">
        <v>2</v>
      </c>
      <c r="T487" s="16" t="s">
        <v>3</v>
      </c>
      <c r="U487" s="16" t="s">
        <v>4</v>
      </c>
      <c r="V487" s="16" t="s">
        <v>0</v>
      </c>
      <c r="W487" s="16" t="s">
        <v>1</v>
      </c>
      <c r="X487" s="16" t="s">
        <v>2</v>
      </c>
      <c r="Y487" s="16" t="s">
        <v>3</v>
      </c>
      <c r="Z487" s="16" t="s">
        <v>4</v>
      </c>
    </row>
    <row r="488" spans="1:26" x14ac:dyDescent="0.25">
      <c r="A488" t="s">
        <v>5</v>
      </c>
      <c r="B488" s="59">
        <v>401</v>
      </c>
      <c r="C488" s="59">
        <v>655</v>
      </c>
      <c r="D488" s="59">
        <v>736</v>
      </c>
      <c r="E488" s="59">
        <v>744</v>
      </c>
      <c r="F488" s="59">
        <v>620</v>
      </c>
      <c r="G488" s="59">
        <v>596</v>
      </c>
      <c r="H488" s="59">
        <v>715</v>
      </c>
      <c r="I488" s="59">
        <v>744</v>
      </c>
      <c r="J488" s="59">
        <v>744</v>
      </c>
      <c r="K488" s="59">
        <v>687</v>
      </c>
      <c r="L488" s="59">
        <v>519</v>
      </c>
      <c r="M488" s="59">
        <v>694</v>
      </c>
      <c r="N488" s="59">
        <v>742</v>
      </c>
      <c r="O488" s="59">
        <v>744</v>
      </c>
      <c r="P488" s="59">
        <v>648</v>
      </c>
      <c r="Q488" s="59">
        <v>369</v>
      </c>
      <c r="R488" s="59">
        <v>648</v>
      </c>
      <c r="S488" s="59">
        <v>730</v>
      </c>
      <c r="T488" s="59">
        <v>733</v>
      </c>
      <c r="U488" s="59">
        <v>621</v>
      </c>
      <c r="V488" s="59">
        <v>730</v>
      </c>
      <c r="W488" s="59">
        <v>720</v>
      </c>
      <c r="X488" s="59">
        <v>744</v>
      </c>
      <c r="Y488" s="59">
        <v>744</v>
      </c>
      <c r="Z488" s="59">
        <v>720</v>
      </c>
    </row>
    <row r="489" spans="1:26" x14ac:dyDescent="0.25">
      <c r="A489" t="s">
        <v>6</v>
      </c>
      <c r="B489" s="59">
        <v>0</v>
      </c>
      <c r="C489" s="59">
        <v>12</v>
      </c>
      <c r="D489" s="59">
        <v>37</v>
      </c>
      <c r="E489" s="59">
        <v>26</v>
      </c>
      <c r="F489" s="59">
        <v>0</v>
      </c>
      <c r="G489" s="59">
        <v>21</v>
      </c>
      <c r="H489" s="59">
        <v>78</v>
      </c>
      <c r="I489" s="59">
        <v>247</v>
      </c>
      <c r="J489" s="59">
        <v>171</v>
      </c>
      <c r="K489" s="59">
        <v>99</v>
      </c>
      <c r="L489" s="59">
        <v>12</v>
      </c>
      <c r="M489" s="59">
        <v>25</v>
      </c>
      <c r="N489" s="59">
        <v>98</v>
      </c>
      <c r="O489" s="59">
        <v>61</v>
      </c>
      <c r="P489" s="59">
        <v>24</v>
      </c>
      <c r="Q489" s="59">
        <v>0</v>
      </c>
      <c r="R489" s="59">
        <v>3</v>
      </c>
      <c r="S489" s="59">
        <v>18</v>
      </c>
      <c r="T489" s="59">
        <v>7</v>
      </c>
      <c r="U489" s="59">
        <v>0</v>
      </c>
      <c r="V489" s="59">
        <v>52</v>
      </c>
      <c r="W489" s="59">
        <v>253</v>
      </c>
      <c r="X489" s="59">
        <v>505</v>
      </c>
      <c r="Y489" s="59">
        <v>476</v>
      </c>
      <c r="Z489" s="59">
        <v>277</v>
      </c>
    </row>
    <row r="490" spans="1:26" x14ac:dyDescent="0.25">
      <c r="A490" t="s">
        <v>7</v>
      </c>
      <c r="B490" s="59">
        <v>0</v>
      </c>
      <c r="C490" s="59">
        <v>0</v>
      </c>
      <c r="D490" s="59">
        <v>0</v>
      </c>
      <c r="E490" s="59">
        <v>0</v>
      </c>
      <c r="F490" s="59">
        <v>0</v>
      </c>
      <c r="G490" s="59">
        <v>0</v>
      </c>
      <c r="H490" s="59">
        <v>24</v>
      </c>
      <c r="I490" s="59">
        <v>114</v>
      </c>
      <c r="J490" s="59">
        <v>30</v>
      </c>
      <c r="K490" s="59">
        <v>0</v>
      </c>
      <c r="L490" s="59">
        <v>225</v>
      </c>
      <c r="M490" s="59">
        <v>61</v>
      </c>
      <c r="N490" s="59">
        <v>30</v>
      </c>
      <c r="O490" s="59">
        <v>22</v>
      </c>
      <c r="P490" s="59">
        <v>64</v>
      </c>
      <c r="Q490" s="59">
        <v>0</v>
      </c>
      <c r="R490" s="59">
        <v>0</v>
      </c>
      <c r="S490" s="59">
        <v>0</v>
      </c>
      <c r="T490" s="59">
        <v>0</v>
      </c>
      <c r="U490" s="59">
        <v>0</v>
      </c>
      <c r="V490" s="59">
        <v>0</v>
      </c>
      <c r="W490" s="59">
        <v>83</v>
      </c>
      <c r="X490" s="59">
        <v>259</v>
      </c>
      <c r="Y490" s="59">
        <v>121</v>
      </c>
      <c r="Z490" s="59">
        <v>5</v>
      </c>
    </row>
    <row r="491" spans="1:26" x14ac:dyDescent="0.25">
      <c r="A491" t="s">
        <v>8</v>
      </c>
      <c r="B491" s="59">
        <v>0</v>
      </c>
      <c r="C491" s="59">
        <v>0</v>
      </c>
      <c r="D491" s="59">
        <v>35</v>
      </c>
      <c r="E491" s="59">
        <v>40</v>
      </c>
      <c r="F491" s="59">
        <v>0</v>
      </c>
      <c r="G491" s="59">
        <v>1</v>
      </c>
      <c r="H491" s="59">
        <v>102</v>
      </c>
      <c r="I491" s="59">
        <v>306</v>
      </c>
      <c r="J491" s="59">
        <v>207</v>
      </c>
      <c r="K491" s="59">
        <v>11</v>
      </c>
      <c r="L491" s="59">
        <v>0</v>
      </c>
      <c r="M491" s="59">
        <v>29</v>
      </c>
      <c r="N491" s="59">
        <v>151</v>
      </c>
      <c r="O491" s="59">
        <v>82</v>
      </c>
      <c r="P491" s="59">
        <v>0</v>
      </c>
      <c r="Q491" s="59">
        <v>0</v>
      </c>
      <c r="R491" s="59">
        <v>0</v>
      </c>
      <c r="S491" s="59">
        <v>14</v>
      </c>
      <c r="T491" s="59">
        <v>11</v>
      </c>
      <c r="U491" s="59">
        <v>0</v>
      </c>
      <c r="V491" s="59">
        <v>26</v>
      </c>
      <c r="W491" s="59">
        <v>335</v>
      </c>
      <c r="X491" s="59">
        <v>662</v>
      </c>
      <c r="Y491" s="59">
        <v>575</v>
      </c>
      <c r="Z491" s="59">
        <v>318</v>
      </c>
    </row>
    <row r="492" spans="1:26" x14ac:dyDescent="0.25">
      <c r="A492" t="s">
        <v>9</v>
      </c>
      <c r="B492" s="59">
        <v>60</v>
      </c>
      <c r="C492" s="59">
        <v>254</v>
      </c>
      <c r="D492" s="59">
        <v>479</v>
      </c>
      <c r="E492" s="59">
        <v>376</v>
      </c>
      <c r="F492" s="59">
        <v>203</v>
      </c>
      <c r="G492" s="59">
        <v>326</v>
      </c>
      <c r="H492" s="59">
        <v>558</v>
      </c>
      <c r="I492" s="59">
        <v>723</v>
      </c>
      <c r="J492" s="59">
        <v>666</v>
      </c>
      <c r="K492" s="59">
        <v>502</v>
      </c>
      <c r="L492" s="59">
        <v>197</v>
      </c>
      <c r="M492" s="59">
        <v>431</v>
      </c>
      <c r="N492" s="59">
        <v>619</v>
      </c>
      <c r="O492" s="59">
        <v>555</v>
      </c>
      <c r="P492" s="59">
        <v>349</v>
      </c>
      <c r="Q492" s="59">
        <v>29</v>
      </c>
      <c r="R492" s="59">
        <v>176</v>
      </c>
      <c r="S492" s="59">
        <v>386</v>
      </c>
      <c r="T492" s="59">
        <v>267</v>
      </c>
      <c r="U492" s="59">
        <v>142</v>
      </c>
      <c r="V492" s="59">
        <v>430</v>
      </c>
      <c r="W492" s="59">
        <v>635</v>
      </c>
      <c r="X492" s="59">
        <v>740</v>
      </c>
      <c r="Y492" s="59">
        <v>741</v>
      </c>
      <c r="Z492" s="59">
        <v>625</v>
      </c>
    </row>
    <row r="493" spans="1:26" x14ac:dyDescent="0.25">
      <c r="A493" t="s">
        <v>10</v>
      </c>
      <c r="B493" s="59">
        <v>0</v>
      </c>
      <c r="C493" s="59">
        <v>0</v>
      </c>
      <c r="D493" s="59">
        <v>57</v>
      </c>
      <c r="E493" s="59">
        <v>38</v>
      </c>
      <c r="F493" s="59">
        <v>0</v>
      </c>
      <c r="G493" s="59">
        <v>0</v>
      </c>
      <c r="H493" s="59">
        <v>36</v>
      </c>
      <c r="I493" s="59">
        <v>216</v>
      </c>
      <c r="J493" s="59">
        <v>175</v>
      </c>
      <c r="K493" s="59">
        <v>65</v>
      </c>
      <c r="L493" s="59">
        <v>0</v>
      </c>
      <c r="M493" s="59">
        <v>11</v>
      </c>
      <c r="N493" s="59">
        <v>109</v>
      </c>
      <c r="O493" s="59">
        <v>92</v>
      </c>
      <c r="P493" s="59">
        <v>7</v>
      </c>
      <c r="Q493" s="59">
        <v>0</v>
      </c>
      <c r="R493" s="59">
        <v>0</v>
      </c>
      <c r="S493" s="59">
        <v>44</v>
      </c>
      <c r="T493" s="59">
        <v>19</v>
      </c>
      <c r="U493" s="59">
        <v>0</v>
      </c>
      <c r="V493" s="59">
        <v>91</v>
      </c>
      <c r="W493" s="59">
        <v>504</v>
      </c>
      <c r="X493" s="59">
        <v>741</v>
      </c>
      <c r="Y493" s="59">
        <v>741</v>
      </c>
      <c r="Z493" s="59">
        <v>695</v>
      </c>
    </row>
    <row r="494" spans="1:26" x14ac:dyDescent="0.25">
      <c r="A494" t="s">
        <v>11</v>
      </c>
      <c r="B494" s="59">
        <v>10</v>
      </c>
      <c r="C494" s="59">
        <v>62</v>
      </c>
      <c r="D494" s="59">
        <v>268</v>
      </c>
      <c r="E494" s="59">
        <v>172</v>
      </c>
      <c r="F494" s="59">
        <v>100</v>
      </c>
      <c r="G494" s="59">
        <v>143</v>
      </c>
      <c r="H494" s="59">
        <v>254</v>
      </c>
      <c r="I494" s="59">
        <v>435</v>
      </c>
      <c r="J494" s="59">
        <v>359</v>
      </c>
      <c r="K494" s="59">
        <v>292</v>
      </c>
      <c r="L494" s="59">
        <v>39</v>
      </c>
      <c r="M494" s="59">
        <v>134</v>
      </c>
      <c r="N494" s="59">
        <v>347</v>
      </c>
      <c r="O494" s="59">
        <v>288</v>
      </c>
      <c r="P494" s="59">
        <v>181</v>
      </c>
      <c r="Q494" s="59">
        <v>0</v>
      </c>
      <c r="R494" s="59">
        <v>36</v>
      </c>
      <c r="S494" s="59">
        <v>194</v>
      </c>
      <c r="T494" s="59">
        <v>111</v>
      </c>
      <c r="U494" s="59">
        <v>58</v>
      </c>
      <c r="V494" s="59">
        <v>311</v>
      </c>
      <c r="W494" s="59">
        <v>570</v>
      </c>
      <c r="X494" s="59">
        <v>743</v>
      </c>
      <c r="Y494" s="59">
        <v>744</v>
      </c>
      <c r="Z494" s="59">
        <v>666</v>
      </c>
    </row>
    <row r="495" spans="1:26" x14ac:dyDescent="0.25">
      <c r="A495" t="s">
        <v>12</v>
      </c>
      <c r="B495" s="59">
        <v>0</v>
      </c>
      <c r="C495" s="59">
        <v>0</v>
      </c>
      <c r="D495" s="59">
        <v>22</v>
      </c>
      <c r="E495" s="59">
        <v>8</v>
      </c>
      <c r="F495" s="59">
        <v>0</v>
      </c>
      <c r="G495" s="59">
        <v>6</v>
      </c>
      <c r="H495" s="59">
        <v>94</v>
      </c>
      <c r="I495" s="59">
        <v>247</v>
      </c>
      <c r="J495" s="59">
        <v>154</v>
      </c>
      <c r="K495" s="59">
        <v>65</v>
      </c>
      <c r="L495" s="59">
        <v>49</v>
      </c>
      <c r="M495" s="59">
        <v>23</v>
      </c>
      <c r="N495" s="59">
        <v>106</v>
      </c>
      <c r="O495" s="59">
        <v>56</v>
      </c>
      <c r="P495" s="59">
        <v>0</v>
      </c>
      <c r="Q495" s="59">
        <v>0</v>
      </c>
      <c r="R495" s="59">
        <v>0</v>
      </c>
      <c r="S495" s="59">
        <v>0</v>
      </c>
      <c r="T495" s="59">
        <v>0</v>
      </c>
      <c r="U495" s="59">
        <v>0</v>
      </c>
      <c r="V495" s="59">
        <v>25</v>
      </c>
      <c r="W495" s="59">
        <v>198</v>
      </c>
      <c r="X495" s="59">
        <v>408</v>
      </c>
      <c r="Y495" s="59">
        <v>347</v>
      </c>
      <c r="Z495" s="59">
        <v>208</v>
      </c>
    </row>
    <row r="496" spans="1:26" x14ac:dyDescent="0.25">
      <c r="A496" t="s">
        <v>13</v>
      </c>
      <c r="B496" s="59">
        <v>298</v>
      </c>
      <c r="C496" s="59">
        <v>460</v>
      </c>
      <c r="D496" s="59">
        <v>660</v>
      </c>
      <c r="E496" s="59">
        <v>706</v>
      </c>
      <c r="F496" s="59">
        <v>591</v>
      </c>
      <c r="G496" s="59">
        <v>545</v>
      </c>
      <c r="H496" s="59">
        <v>661</v>
      </c>
      <c r="I496" s="59">
        <v>742</v>
      </c>
      <c r="J496" s="59">
        <v>742</v>
      </c>
      <c r="K496" s="59">
        <v>690</v>
      </c>
      <c r="L496" s="59">
        <v>417</v>
      </c>
      <c r="M496" s="59">
        <v>538</v>
      </c>
      <c r="N496" s="59">
        <v>713</v>
      </c>
      <c r="O496" s="59">
        <v>738</v>
      </c>
      <c r="P496" s="59">
        <v>653</v>
      </c>
      <c r="Q496" s="59">
        <v>236</v>
      </c>
      <c r="R496" s="59">
        <v>419</v>
      </c>
      <c r="S496" s="59">
        <v>622</v>
      </c>
      <c r="T496" s="59">
        <v>690</v>
      </c>
      <c r="U496" s="59">
        <v>579</v>
      </c>
      <c r="V496" s="59">
        <v>744</v>
      </c>
      <c r="W496" s="59">
        <v>720</v>
      </c>
      <c r="X496" s="59">
        <v>744</v>
      </c>
      <c r="Y496" s="59">
        <v>744</v>
      </c>
      <c r="Z496" s="59">
        <v>720</v>
      </c>
    </row>
    <row r="497" spans="1:26" x14ac:dyDescent="0.25">
      <c r="A497" t="s">
        <v>14</v>
      </c>
      <c r="B497" s="59">
        <v>0</v>
      </c>
      <c r="C497" s="59">
        <v>0</v>
      </c>
      <c r="D497" s="59">
        <v>5</v>
      </c>
      <c r="E497" s="59">
        <v>7</v>
      </c>
      <c r="F497" s="59">
        <v>0</v>
      </c>
      <c r="G497" s="59">
        <v>0</v>
      </c>
      <c r="H497" s="59">
        <v>3</v>
      </c>
      <c r="I497" s="59">
        <v>119</v>
      </c>
      <c r="J497" s="59">
        <v>54</v>
      </c>
      <c r="K497" s="59">
        <v>0</v>
      </c>
      <c r="L497" s="59">
        <v>1</v>
      </c>
      <c r="M497" s="59">
        <v>0</v>
      </c>
      <c r="N497" s="59">
        <v>36</v>
      </c>
      <c r="O497" s="59">
        <v>14</v>
      </c>
      <c r="P497" s="59">
        <v>0</v>
      </c>
      <c r="Q497" s="59">
        <v>0</v>
      </c>
      <c r="R497" s="59">
        <v>0</v>
      </c>
      <c r="S497" s="59">
        <v>4</v>
      </c>
      <c r="T497" s="59">
        <v>4</v>
      </c>
      <c r="U497" s="59">
        <v>0</v>
      </c>
      <c r="V497" s="59">
        <v>3</v>
      </c>
      <c r="W497" s="59">
        <v>326</v>
      </c>
      <c r="X497" s="59">
        <v>729</v>
      </c>
      <c r="Y497" s="59">
        <v>666</v>
      </c>
      <c r="Z497" s="59">
        <v>265</v>
      </c>
    </row>
    <row r="498" spans="1:26" x14ac:dyDescent="0.25">
      <c r="A498" t="s">
        <v>15</v>
      </c>
      <c r="B498" s="59">
        <v>0</v>
      </c>
      <c r="C498" s="59">
        <v>22</v>
      </c>
      <c r="D498" s="59">
        <v>114</v>
      </c>
      <c r="E498" s="59">
        <v>86</v>
      </c>
      <c r="F498" s="59">
        <v>12</v>
      </c>
      <c r="G498" s="59">
        <v>32</v>
      </c>
      <c r="H498" s="59">
        <v>152</v>
      </c>
      <c r="I498" s="59">
        <v>350</v>
      </c>
      <c r="J498" s="59">
        <v>311</v>
      </c>
      <c r="K498" s="59">
        <v>194</v>
      </c>
      <c r="L498" s="59">
        <v>10</v>
      </c>
      <c r="M498" s="59">
        <v>55</v>
      </c>
      <c r="N498" s="59">
        <v>222</v>
      </c>
      <c r="O498" s="59">
        <v>180</v>
      </c>
      <c r="P498" s="59">
        <v>67</v>
      </c>
      <c r="Q498" s="59">
        <v>0</v>
      </c>
      <c r="R498" s="59">
        <v>12</v>
      </c>
      <c r="S498" s="59">
        <v>61</v>
      </c>
      <c r="T498" s="59">
        <v>48</v>
      </c>
      <c r="U498" s="59">
        <v>0</v>
      </c>
      <c r="V498" s="59">
        <v>151</v>
      </c>
      <c r="W498" s="59">
        <v>440</v>
      </c>
      <c r="X498" s="59">
        <v>672</v>
      </c>
      <c r="Y498" s="59">
        <v>706</v>
      </c>
      <c r="Z498" s="59">
        <v>515</v>
      </c>
    </row>
    <row r="499" spans="1:26" x14ac:dyDescent="0.25">
      <c r="A499" t="s">
        <v>16</v>
      </c>
      <c r="B499" s="59">
        <v>108</v>
      </c>
      <c r="C499" s="59">
        <v>265</v>
      </c>
      <c r="D499" s="59">
        <v>402</v>
      </c>
      <c r="E499" s="59">
        <v>320</v>
      </c>
      <c r="F499" s="59">
        <v>215</v>
      </c>
      <c r="G499" s="59">
        <v>415</v>
      </c>
      <c r="H499" s="59">
        <v>544</v>
      </c>
      <c r="I499" s="59">
        <v>676</v>
      </c>
      <c r="J499" s="59">
        <v>642</v>
      </c>
      <c r="K499" s="59">
        <v>474</v>
      </c>
      <c r="L499" s="59">
        <v>286</v>
      </c>
      <c r="M499" s="59">
        <v>450</v>
      </c>
      <c r="N499" s="59">
        <v>563</v>
      </c>
      <c r="O499" s="59">
        <v>513</v>
      </c>
      <c r="P499" s="59">
        <v>366</v>
      </c>
      <c r="Q499" s="59">
        <v>56</v>
      </c>
      <c r="R499" s="59">
        <v>181</v>
      </c>
      <c r="S499" s="59">
        <v>299</v>
      </c>
      <c r="T499" s="59">
        <v>235</v>
      </c>
      <c r="U499" s="59">
        <v>128</v>
      </c>
      <c r="V499" s="59">
        <v>495</v>
      </c>
      <c r="W499" s="59">
        <v>634</v>
      </c>
      <c r="X499" s="59">
        <v>733</v>
      </c>
      <c r="Y499" s="59">
        <v>736</v>
      </c>
      <c r="Z499" s="59">
        <v>612</v>
      </c>
    </row>
    <row r="500" spans="1:26" x14ac:dyDescent="0.25">
      <c r="A500" t="s">
        <v>17</v>
      </c>
      <c r="B500" s="59">
        <v>291</v>
      </c>
      <c r="C500" s="59">
        <v>680</v>
      </c>
      <c r="D500" s="59">
        <v>744</v>
      </c>
      <c r="E500" s="59">
        <v>744</v>
      </c>
      <c r="F500" s="59">
        <v>691</v>
      </c>
      <c r="G500" s="59">
        <v>515</v>
      </c>
      <c r="H500" s="59">
        <v>720</v>
      </c>
      <c r="I500" s="59">
        <v>744</v>
      </c>
      <c r="J500" s="59">
        <v>744</v>
      </c>
      <c r="K500" s="59">
        <v>720</v>
      </c>
      <c r="L500" s="59">
        <v>491</v>
      </c>
      <c r="M500" s="59">
        <v>709</v>
      </c>
      <c r="N500" s="59">
        <v>744</v>
      </c>
      <c r="O500" s="59">
        <v>744</v>
      </c>
      <c r="P500" s="59">
        <v>715</v>
      </c>
      <c r="Q500" s="59">
        <v>273</v>
      </c>
      <c r="R500" s="59">
        <v>652</v>
      </c>
      <c r="S500" s="59">
        <v>742</v>
      </c>
      <c r="T500" s="59">
        <v>744</v>
      </c>
      <c r="U500" s="59">
        <v>683</v>
      </c>
      <c r="V500" s="59">
        <v>744</v>
      </c>
      <c r="W500" s="59">
        <v>720</v>
      </c>
      <c r="X500" s="59">
        <v>744</v>
      </c>
      <c r="Y500" s="59">
        <v>744</v>
      </c>
      <c r="Z500" s="59">
        <v>720</v>
      </c>
    </row>
    <row r="501" spans="1:26" x14ac:dyDescent="0.25">
      <c r="A501" t="s">
        <v>18</v>
      </c>
      <c r="B501" s="59">
        <v>702</v>
      </c>
      <c r="C501" s="59">
        <v>720</v>
      </c>
      <c r="D501" s="59">
        <v>744</v>
      </c>
      <c r="E501" s="59">
        <v>674</v>
      </c>
      <c r="F501" s="59">
        <v>701</v>
      </c>
      <c r="G501" s="59">
        <v>744</v>
      </c>
      <c r="H501" s="59">
        <v>720</v>
      </c>
      <c r="I501" s="59">
        <v>744</v>
      </c>
      <c r="J501" s="59">
        <v>707</v>
      </c>
      <c r="K501" s="59">
        <v>720</v>
      </c>
      <c r="L501" s="59">
        <v>743</v>
      </c>
      <c r="M501" s="59">
        <v>720</v>
      </c>
      <c r="N501" s="59">
        <v>744</v>
      </c>
      <c r="O501" s="59">
        <v>724</v>
      </c>
      <c r="P501" s="59">
        <v>718</v>
      </c>
      <c r="Q501" s="59">
        <v>678</v>
      </c>
      <c r="R501" s="59">
        <v>720</v>
      </c>
      <c r="S501" s="59">
        <v>744</v>
      </c>
      <c r="T501" s="59">
        <v>696</v>
      </c>
      <c r="U501" s="59">
        <v>708</v>
      </c>
      <c r="V501" s="59">
        <v>744</v>
      </c>
      <c r="W501" s="59">
        <v>720</v>
      </c>
      <c r="X501" s="59">
        <v>744</v>
      </c>
      <c r="Y501" s="59">
        <v>744</v>
      </c>
      <c r="Z501" s="59">
        <v>720</v>
      </c>
    </row>
    <row r="502" spans="1:26" x14ac:dyDescent="0.25">
      <c r="A502" t="s">
        <v>19</v>
      </c>
      <c r="B502" s="59">
        <v>0</v>
      </c>
      <c r="C502" s="59">
        <v>64</v>
      </c>
      <c r="D502" s="59">
        <v>224</v>
      </c>
      <c r="E502" s="59">
        <v>159</v>
      </c>
      <c r="F502" s="59">
        <v>19</v>
      </c>
      <c r="G502" s="59">
        <v>38</v>
      </c>
      <c r="H502" s="59">
        <v>289</v>
      </c>
      <c r="I502" s="59">
        <v>520</v>
      </c>
      <c r="J502" s="59">
        <v>445</v>
      </c>
      <c r="K502" s="59">
        <v>221</v>
      </c>
      <c r="L502" s="59">
        <v>0</v>
      </c>
      <c r="M502" s="59">
        <v>139</v>
      </c>
      <c r="N502" s="59">
        <v>349</v>
      </c>
      <c r="O502" s="59">
        <v>292</v>
      </c>
      <c r="P502" s="59">
        <v>71</v>
      </c>
      <c r="Q502" s="59">
        <v>0</v>
      </c>
      <c r="R502" s="59">
        <v>33</v>
      </c>
      <c r="S502" s="59">
        <v>167</v>
      </c>
      <c r="T502" s="59">
        <v>114</v>
      </c>
      <c r="U502" s="59">
        <v>2</v>
      </c>
      <c r="V502" s="59">
        <v>244</v>
      </c>
      <c r="W502" s="59">
        <v>542</v>
      </c>
      <c r="X502" s="59">
        <v>743</v>
      </c>
      <c r="Y502" s="59">
        <v>739</v>
      </c>
      <c r="Z502" s="59">
        <v>682</v>
      </c>
    </row>
    <row r="503" spans="1:26" x14ac:dyDescent="0.25">
      <c r="A503" t="s">
        <v>20</v>
      </c>
      <c r="B503" s="59">
        <v>139</v>
      </c>
      <c r="C503" s="59">
        <v>206</v>
      </c>
      <c r="D503" s="59">
        <v>295</v>
      </c>
      <c r="E503" s="59">
        <v>251</v>
      </c>
      <c r="F503" s="59">
        <v>128</v>
      </c>
      <c r="G503" s="59">
        <v>422</v>
      </c>
      <c r="H503" s="59">
        <v>470</v>
      </c>
      <c r="I503" s="59">
        <v>563</v>
      </c>
      <c r="J503" s="59">
        <v>519</v>
      </c>
      <c r="K503" s="59">
        <v>408</v>
      </c>
      <c r="L503" s="59">
        <v>333</v>
      </c>
      <c r="M503" s="59">
        <v>402</v>
      </c>
      <c r="N503" s="59">
        <v>476</v>
      </c>
      <c r="O503" s="59">
        <v>443</v>
      </c>
      <c r="P503" s="59">
        <v>323</v>
      </c>
      <c r="Q503" s="59">
        <v>30</v>
      </c>
      <c r="R503" s="59">
        <v>62</v>
      </c>
      <c r="S503" s="59">
        <v>193</v>
      </c>
      <c r="T503" s="59">
        <v>114</v>
      </c>
      <c r="U503" s="59">
        <v>25</v>
      </c>
      <c r="V503" s="59">
        <v>469</v>
      </c>
      <c r="W503" s="59">
        <v>483</v>
      </c>
      <c r="X503" s="59">
        <v>610</v>
      </c>
      <c r="Y503" s="59">
        <v>570</v>
      </c>
      <c r="Z503" s="59">
        <v>457</v>
      </c>
    </row>
    <row r="504" spans="1:26" x14ac:dyDescent="0.25">
      <c r="A504" t="s">
        <v>21</v>
      </c>
      <c r="B504" s="59">
        <v>0</v>
      </c>
      <c r="C504" s="59">
        <v>0</v>
      </c>
      <c r="D504" s="59">
        <v>0</v>
      </c>
      <c r="E504" s="59">
        <v>0</v>
      </c>
      <c r="F504" s="59">
        <v>0</v>
      </c>
      <c r="G504" s="59">
        <v>0</v>
      </c>
      <c r="H504" s="59">
        <v>0</v>
      </c>
      <c r="I504" s="59">
        <v>0</v>
      </c>
      <c r="J504" s="59">
        <v>0</v>
      </c>
      <c r="K504" s="59">
        <v>0</v>
      </c>
      <c r="L504" s="59">
        <v>0</v>
      </c>
      <c r="M504" s="59">
        <v>0</v>
      </c>
      <c r="N504" s="59">
        <v>0</v>
      </c>
      <c r="O504" s="59">
        <v>0</v>
      </c>
      <c r="P504" s="59">
        <v>1</v>
      </c>
      <c r="Q504" s="59">
        <v>0</v>
      </c>
      <c r="R504" s="59">
        <v>0</v>
      </c>
      <c r="S504" s="59">
        <v>0</v>
      </c>
      <c r="T504" s="59">
        <v>0</v>
      </c>
      <c r="U504" s="59">
        <v>0</v>
      </c>
      <c r="V504" s="59">
        <v>0</v>
      </c>
      <c r="W504" s="59">
        <v>0</v>
      </c>
      <c r="X504" s="59">
        <v>0</v>
      </c>
      <c r="Y504" s="59">
        <v>0</v>
      </c>
      <c r="Z504" s="59">
        <v>0</v>
      </c>
    </row>
    <row r="505" spans="1:26" x14ac:dyDescent="0.25">
      <c r="A505" t="s">
        <v>22</v>
      </c>
      <c r="B505" s="59">
        <v>0</v>
      </c>
      <c r="C505" s="59">
        <v>0</v>
      </c>
      <c r="D505" s="59">
        <v>0</v>
      </c>
      <c r="E505" s="59">
        <v>0</v>
      </c>
      <c r="F505" s="59">
        <v>0</v>
      </c>
      <c r="G505" s="59">
        <v>0</v>
      </c>
      <c r="H505" s="59">
        <v>7</v>
      </c>
      <c r="I505" s="59">
        <v>45</v>
      </c>
      <c r="J505" s="59">
        <v>87</v>
      </c>
      <c r="K505" s="59">
        <v>0</v>
      </c>
      <c r="L505" s="59">
        <v>121</v>
      </c>
      <c r="M505" s="59">
        <v>7</v>
      </c>
      <c r="N505" s="59">
        <v>3</v>
      </c>
      <c r="O505" s="59">
        <v>5</v>
      </c>
      <c r="P505" s="59">
        <v>0</v>
      </c>
      <c r="Q505" s="59">
        <v>0</v>
      </c>
      <c r="R505" s="59">
        <v>0</v>
      </c>
      <c r="S505" s="59">
        <v>0</v>
      </c>
      <c r="T505" s="59">
        <v>0</v>
      </c>
      <c r="U505" s="59">
        <v>0</v>
      </c>
      <c r="V505" s="59">
        <v>0</v>
      </c>
      <c r="W505" s="59">
        <v>16</v>
      </c>
      <c r="X505" s="59">
        <v>96</v>
      </c>
      <c r="Y505" s="59">
        <v>148</v>
      </c>
      <c r="Z505" s="59">
        <v>0</v>
      </c>
    </row>
    <row r="507" spans="1:26" x14ac:dyDescent="0.25">
      <c r="A507" s="39">
        <v>2003</v>
      </c>
      <c r="B507" s="107"/>
      <c r="C507" s="107"/>
      <c r="D507" s="107"/>
      <c r="E507" s="107"/>
      <c r="F507" s="107"/>
    </row>
    <row r="508" spans="1:26" x14ac:dyDescent="0.25">
      <c r="B508" s="108" t="s">
        <v>24</v>
      </c>
      <c r="C508" s="108"/>
      <c r="D508" s="108"/>
      <c r="E508" s="108"/>
      <c r="F508" s="108"/>
      <c r="G508" s="101" t="s">
        <v>25</v>
      </c>
      <c r="H508" s="101"/>
      <c r="I508" s="101"/>
      <c r="J508" s="101"/>
      <c r="K508" s="101"/>
      <c r="L508" s="102" t="s">
        <v>23</v>
      </c>
      <c r="M508" s="102"/>
      <c r="N508" s="102"/>
      <c r="O508" s="102"/>
      <c r="P508" s="102"/>
      <c r="Q508" s="103" t="s">
        <v>26</v>
      </c>
      <c r="R508" s="103"/>
      <c r="S508" s="103"/>
      <c r="T508" s="103"/>
      <c r="U508" s="103"/>
      <c r="V508" s="89" t="s">
        <v>27</v>
      </c>
      <c r="W508" s="89"/>
      <c r="X508" s="89"/>
      <c r="Y508" s="89"/>
      <c r="Z508" s="89"/>
    </row>
    <row r="509" spans="1:26" x14ac:dyDescent="0.25">
      <c r="B509" s="16" t="s">
        <v>0</v>
      </c>
      <c r="C509" s="16" t="s">
        <v>1</v>
      </c>
      <c r="D509" s="16" t="s">
        <v>2</v>
      </c>
      <c r="E509" s="16" t="s">
        <v>3</v>
      </c>
      <c r="F509" s="16" t="s">
        <v>4</v>
      </c>
      <c r="G509" s="16" t="s">
        <v>0</v>
      </c>
      <c r="H509" s="16" t="s">
        <v>1</v>
      </c>
      <c r="I509" s="16" t="s">
        <v>2</v>
      </c>
      <c r="J509" s="16" t="s">
        <v>3</v>
      </c>
      <c r="K509" s="16" t="s">
        <v>4</v>
      </c>
      <c r="L509" s="16" t="s">
        <v>0</v>
      </c>
      <c r="M509" s="16" t="s">
        <v>1</v>
      </c>
      <c r="N509" s="16" t="s">
        <v>2</v>
      </c>
      <c r="O509" s="16" t="s">
        <v>3</v>
      </c>
      <c r="P509" s="16" t="s">
        <v>4</v>
      </c>
      <c r="Q509" s="16" t="s">
        <v>0</v>
      </c>
      <c r="R509" s="16" t="s">
        <v>1</v>
      </c>
      <c r="S509" s="16" t="s">
        <v>2</v>
      </c>
      <c r="T509" s="16" t="s">
        <v>3</v>
      </c>
      <c r="U509" s="16" t="s">
        <v>4</v>
      </c>
      <c r="V509" s="16" t="s">
        <v>0</v>
      </c>
      <c r="W509" s="16" t="s">
        <v>1</v>
      </c>
      <c r="X509" s="16" t="s">
        <v>2</v>
      </c>
      <c r="Y509" s="16" t="s">
        <v>3</v>
      </c>
      <c r="Z509" s="16" t="s">
        <v>4</v>
      </c>
    </row>
    <row r="510" spans="1:26" x14ac:dyDescent="0.25">
      <c r="A510" t="s">
        <v>5</v>
      </c>
      <c r="B510" s="59">
        <v>302</v>
      </c>
      <c r="C510" s="59">
        <v>644</v>
      </c>
      <c r="D510" s="59">
        <v>723</v>
      </c>
      <c r="E510" s="59">
        <v>728</v>
      </c>
      <c r="F510" s="59">
        <v>682</v>
      </c>
      <c r="G510" s="59">
        <v>557</v>
      </c>
      <c r="H510" s="59">
        <v>707</v>
      </c>
      <c r="I510" s="59">
        <v>744</v>
      </c>
      <c r="J510" s="59">
        <v>744</v>
      </c>
      <c r="K510" s="59">
        <v>714</v>
      </c>
      <c r="L510" s="59">
        <v>421</v>
      </c>
      <c r="M510" s="59">
        <v>674</v>
      </c>
      <c r="N510" s="59">
        <v>738</v>
      </c>
      <c r="O510" s="59">
        <v>743</v>
      </c>
      <c r="P510" s="59">
        <v>700</v>
      </c>
      <c r="Q510" s="59">
        <v>233</v>
      </c>
      <c r="R510" s="59">
        <v>652</v>
      </c>
      <c r="S510" s="59">
        <v>723</v>
      </c>
      <c r="T510" s="59">
        <v>725</v>
      </c>
      <c r="U510" s="59">
        <v>688</v>
      </c>
      <c r="V510" s="59">
        <v>744</v>
      </c>
      <c r="W510" s="59">
        <v>720</v>
      </c>
      <c r="X510" s="59">
        <v>744</v>
      </c>
      <c r="Y510" s="59">
        <v>744</v>
      </c>
      <c r="Z510" s="59">
        <v>720</v>
      </c>
    </row>
    <row r="511" spans="1:26" x14ac:dyDescent="0.25">
      <c r="A511" t="s">
        <v>6</v>
      </c>
      <c r="B511" s="59">
        <v>0</v>
      </c>
      <c r="C511" s="59">
        <v>0</v>
      </c>
      <c r="D511" s="59">
        <v>0</v>
      </c>
      <c r="E511" s="59">
        <v>4</v>
      </c>
      <c r="F511" s="59">
        <v>0</v>
      </c>
      <c r="G511" s="59">
        <v>71</v>
      </c>
      <c r="H511" s="59">
        <v>85</v>
      </c>
      <c r="I511" s="59">
        <v>162</v>
      </c>
      <c r="J511" s="59">
        <v>245</v>
      </c>
      <c r="K511" s="59">
        <v>53</v>
      </c>
      <c r="L511" s="59">
        <v>8</v>
      </c>
      <c r="M511" s="59">
        <v>8</v>
      </c>
      <c r="N511" s="59">
        <v>30</v>
      </c>
      <c r="O511" s="59">
        <v>114</v>
      </c>
      <c r="P511" s="59">
        <v>9</v>
      </c>
      <c r="Q511" s="59">
        <v>0</v>
      </c>
      <c r="R511" s="59">
        <v>0</v>
      </c>
      <c r="S511" s="59">
        <v>0</v>
      </c>
      <c r="T511" s="59">
        <v>0</v>
      </c>
      <c r="U511" s="59">
        <v>0</v>
      </c>
      <c r="V511" s="59">
        <v>155</v>
      </c>
      <c r="W511" s="59">
        <v>267</v>
      </c>
      <c r="X511" s="59">
        <v>422</v>
      </c>
      <c r="Y511" s="59">
        <v>501</v>
      </c>
      <c r="Z511" s="59">
        <v>251</v>
      </c>
    </row>
    <row r="512" spans="1:26" x14ac:dyDescent="0.25">
      <c r="A512" t="s">
        <v>7</v>
      </c>
      <c r="B512" s="59">
        <v>0</v>
      </c>
      <c r="C512" s="59">
        <v>0</v>
      </c>
      <c r="D512" s="59">
        <v>0</v>
      </c>
      <c r="E512" s="59">
        <v>0</v>
      </c>
      <c r="F512" s="59">
        <v>0</v>
      </c>
      <c r="G512" s="59">
        <v>0</v>
      </c>
      <c r="H512" s="59">
        <v>7</v>
      </c>
      <c r="I512" s="59">
        <v>47</v>
      </c>
      <c r="J512" s="59">
        <v>94</v>
      </c>
      <c r="K512" s="59">
        <v>14</v>
      </c>
      <c r="L512" s="59">
        <v>87</v>
      </c>
      <c r="M512" s="59">
        <v>42</v>
      </c>
      <c r="N512" s="59">
        <v>23</v>
      </c>
      <c r="O512" s="59">
        <v>9</v>
      </c>
      <c r="P512" s="59">
        <v>152</v>
      </c>
      <c r="Q512" s="59">
        <v>0</v>
      </c>
      <c r="R512" s="59">
        <v>0</v>
      </c>
      <c r="S512" s="59">
        <v>0</v>
      </c>
      <c r="T512" s="59">
        <v>0</v>
      </c>
      <c r="U512" s="59">
        <v>0</v>
      </c>
      <c r="V512" s="59">
        <v>0</v>
      </c>
      <c r="W512" s="59">
        <v>57</v>
      </c>
      <c r="X512" s="59">
        <v>99</v>
      </c>
      <c r="Y512" s="59">
        <v>177</v>
      </c>
      <c r="Z512" s="59">
        <v>23</v>
      </c>
    </row>
    <row r="513" spans="1:26" x14ac:dyDescent="0.25">
      <c r="A513" t="s">
        <v>8</v>
      </c>
      <c r="B513" s="59">
        <v>0</v>
      </c>
      <c r="C513" s="59">
        <v>4</v>
      </c>
      <c r="D513" s="59">
        <v>50</v>
      </c>
      <c r="E513" s="59">
        <v>27</v>
      </c>
      <c r="F513" s="59">
        <v>9</v>
      </c>
      <c r="G513" s="59">
        <v>31</v>
      </c>
      <c r="H513" s="59">
        <v>182</v>
      </c>
      <c r="I513" s="59">
        <v>298</v>
      </c>
      <c r="J513" s="59">
        <v>275</v>
      </c>
      <c r="K513" s="59">
        <v>49</v>
      </c>
      <c r="L513" s="59">
        <v>2</v>
      </c>
      <c r="M513" s="59">
        <v>83</v>
      </c>
      <c r="N513" s="59">
        <v>128</v>
      </c>
      <c r="O513" s="59">
        <v>123</v>
      </c>
      <c r="P513" s="59">
        <v>16</v>
      </c>
      <c r="Q513" s="59">
        <v>0</v>
      </c>
      <c r="R513" s="59">
        <v>0</v>
      </c>
      <c r="S513" s="59">
        <v>15</v>
      </c>
      <c r="T513" s="59">
        <v>8</v>
      </c>
      <c r="U513" s="59">
        <v>0</v>
      </c>
      <c r="V513" s="59">
        <v>148</v>
      </c>
      <c r="W513" s="59">
        <v>438</v>
      </c>
      <c r="X513" s="59">
        <v>636</v>
      </c>
      <c r="Y513" s="59">
        <v>613</v>
      </c>
      <c r="Z513" s="59">
        <v>211</v>
      </c>
    </row>
    <row r="514" spans="1:26" x14ac:dyDescent="0.25">
      <c r="A514" t="s">
        <v>9</v>
      </c>
      <c r="B514" s="59">
        <v>100</v>
      </c>
      <c r="C514" s="59">
        <v>262</v>
      </c>
      <c r="D514" s="59">
        <v>405</v>
      </c>
      <c r="E514" s="59">
        <v>449</v>
      </c>
      <c r="F514" s="59">
        <v>170</v>
      </c>
      <c r="G514" s="59">
        <v>387</v>
      </c>
      <c r="H514" s="59">
        <v>564</v>
      </c>
      <c r="I514" s="59">
        <v>683</v>
      </c>
      <c r="J514" s="59">
        <v>697</v>
      </c>
      <c r="K514" s="59">
        <v>442</v>
      </c>
      <c r="L514" s="59">
        <v>251</v>
      </c>
      <c r="M514" s="59">
        <v>442</v>
      </c>
      <c r="N514" s="59">
        <v>537</v>
      </c>
      <c r="O514" s="59">
        <v>591</v>
      </c>
      <c r="P514" s="59">
        <v>292</v>
      </c>
      <c r="Q514" s="59">
        <v>39</v>
      </c>
      <c r="R514" s="59">
        <v>178</v>
      </c>
      <c r="S514" s="59">
        <v>279</v>
      </c>
      <c r="T514" s="59">
        <v>362</v>
      </c>
      <c r="U514" s="59">
        <v>106</v>
      </c>
      <c r="V514" s="59">
        <v>457</v>
      </c>
      <c r="W514" s="59">
        <v>638</v>
      </c>
      <c r="X514" s="59">
        <v>737</v>
      </c>
      <c r="Y514" s="59">
        <v>729</v>
      </c>
      <c r="Z514" s="59">
        <v>544</v>
      </c>
    </row>
    <row r="515" spans="1:26" x14ac:dyDescent="0.25">
      <c r="A515" t="s">
        <v>10</v>
      </c>
      <c r="B515" s="59">
        <v>0</v>
      </c>
      <c r="C515" s="59">
        <v>0</v>
      </c>
      <c r="D515" s="59">
        <v>0</v>
      </c>
      <c r="E515" s="59">
        <v>0</v>
      </c>
      <c r="F515" s="59">
        <v>0</v>
      </c>
      <c r="G515" s="59">
        <v>23</v>
      </c>
      <c r="H515" s="59">
        <v>10</v>
      </c>
      <c r="I515" s="59">
        <v>87</v>
      </c>
      <c r="J515" s="59">
        <v>249</v>
      </c>
      <c r="K515" s="59">
        <v>48</v>
      </c>
      <c r="L515" s="59">
        <v>0</v>
      </c>
      <c r="M515" s="59">
        <v>0</v>
      </c>
      <c r="N515" s="59">
        <v>10</v>
      </c>
      <c r="O515" s="59">
        <v>71</v>
      </c>
      <c r="P515" s="59">
        <v>15</v>
      </c>
      <c r="Q515" s="59">
        <v>0</v>
      </c>
      <c r="R515" s="59">
        <v>0</v>
      </c>
      <c r="S515" s="59">
        <v>0</v>
      </c>
      <c r="T515" s="59">
        <v>0</v>
      </c>
      <c r="U515" s="59">
        <v>0</v>
      </c>
      <c r="V515" s="59">
        <v>293</v>
      </c>
      <c r="W515" s="59">
        <v>557</v>
      </c>
      <c r="X515" s="59">
        <v>744</v>
      </c>
      <c r="Y515" s="59">
        <v>744</v>
      </c>
      <c r="Z515" s="59">
        <v>592</v>
      </c>
    </row>
    <row r="516" spans="1:26" x14ac:dyDescent="0.25">
      <c r="A516" t="s">
        <v>11</v>
      </c>
      <c r="B516" s="59">
        <v>8</v>
      </c>
      <c r="C516" s="59">
        <v>104</v>
      </c>
      <c r="D516" s="59">
        <v>151</v>
      </c>
      <c r="E516" s="59">
        <v>187</v>
      </c>
      <c r="F516" s="59">
        <v>67</v>
      </c>
      <c r="G516" s="59">
        <v>230</v>
      </c>
      <c r="H516" s="59">
        <v>316</v>
      </c>
      <c r="I516" s="59">
        <v>351</v>
      </c>
      <c r="J516" s="59">
        <v>356</v>
      </c>
      <c r="K516" s="59">
        <v>241</v>
      </c>
      <c r="L516" s="59">
        <v>69</v>
      </c>
      <c r="M516" s="59">
        <v>209</v>
      </c>
      <c r="N516" s="59">
        <v>260</v>
      </c>
      <c r="O516" s="59">
        <v>283</v>
      </c>
      <c r="P516" s="59">
        <v>101</v>
      </c>
      <c r="Q516" s="59">
        <v>6</v>
      </c>
      <c r="R516" s="59">
        <v>26</v>
      </c>
      <c r="S516" s="59">
        <v>87</v>
      </c>
      <c r="T516" s="59">
        <v>104</v>
      </c>
      <c r="U516" s="59">
        <v>50</v>
      </c>
      <c r="V516" s="59">
        <v>410</v>
      </c>
      <c r="W516" s="59">
        <v>610</v>
      </c>
      <c r="X516" s="59">
        <v>722</v>
      </c>
      <c r="Y516" s="59">
        <v>742</v>
      </c>
      <c r="Z516" s="59">
        <v>567</v>
      </c>
    </row>
    <row r="517" spans="1:26" x14ac:dyDescent="0.25">
      <c r="A517" t="s">
        <v>12</v>
      </c>
      <c r="B517" s="59">
        <v>0</v>
      </c>
      <c r="C517" s="59">
        <v>0</v>
      </c>
      <c r="D517" s="59">
        <v>0</v>
      </c>
      <c r="E517" s="59">
        <v>9</v>
      </c>
      <c r="F517" s="59">
        <v>0</v>
      </c>
      <c r="G517" s="59">
        <v>3</v>
      </c>
      <c r="H517" s="59">
        <v>80</v>
      </c>
      <c r="I517" s="59">
        <v>195</v>
      </c>
      <c r="J517" s="59">
        <v>268</v>
      </c>
      <c r="K517" s="59">
        <v>46</v>
      </c>
      <c r="L517" s="59">
        <v>10</v>
      </c>
      <c r="M517" s="59">
        <v>5</v>
      </c>
      <c r="N517" s="59">
        <v>47</v>
      </c>
      <c r="O517" s="59">
        <v>127</v>
      </c>
      <c r="P517" s="59">
        <v>14</v>
      </c>
      <c r="Q517" s="59">
        <v>0</v>
      </c>
      <c r="R517" s="59">
        <v>0</v>
      </c>
      <c r="S517" s="59">
        <v>0</v>
      </c>
      <c r="T517" s="59">
        <v>0</v>
      </c>
      <c r="U517" s="59">
        <v>0</v>
      </c>
      <c r="V517" s="59">
        <v>33</v>
      </c>
      <c r="W517" s="59">
        <v>201</v>
      </c>
      <c r="X517" s="59">
        <v>374</v>
      </c>
      <c r="Y517" s="59">
        <v>440</v>
      </c>
      <c r="Z517" s="59">
        <v>149</v>
      </c>
    </row>
    <row r="518" spans="1:26" x14ac:dyDescent="0.25">
      <c r="A518" t="s">
        <v>13</v>
      </c>
      <c r="B518" s="59">
        <v>213</v>
      </c>
      <c r="C518" s="59">
        <v>514</v>
      </c>
      <c r="D518" s="59">
        <v>703</v>
      </c>
      <c r="E518" s="59">
        <v>740</v>
      </c>
      <c r="F518" s="59">
        <v>583</v>
      </c>
      <c r="G518" s="59">
        <v>493</v>
      </c>
      <c r="H518" s="59">
        <v>698</v>
      </c>
      <c r="I518" s="59">
        <v>743</v>
      </c>
      <c r="J518" s="59">
        <v>744</v>
      </c>
      <c r="K518" s="59">
        <v>681</v>
      </c>
      <c r="L518" s="59">
        <v>366</v>
      </c>
      <c r="M518" s="59">
        <v>632</v>
      </c>
      <c r="N518" s="59">
        <v>729</v>
      </c>
      <c r="O518" s="59">
        <v>744</v>
      </c>
      <c r="P518" s="59">
        <v>642</v>
      </c>
      <c r="Q518" s="59">
        <v>115</v>
      </c>
      <c r="R518" s="59">
        <v>445</v>
      </c>
      <c r="S518" s="59">
        <v>666</v>
      </c>
      <c r="T518" s="59">
        <v>736</v>
      </c>
      <c r="U518" s="59">
        <v>581</v>
      </c>
      <c r="V518" s="59">
        <v>725</v>
      </c>
      <c r="W518" s="59">
        <v>720</v>
      </c>
      <c r="X518" s="59">
        <v>744</v>
      </c>
      <c r="Y518" s="59">
        <v>744</v>
      </c>
      <c r="Z518" s="59">
        <v>720</v>
      </c>
    </row>
    <row r="519" spans="1:26" x14ac:dyDescent="0.25">
      <c r="A519" t="s">
        <v>14</v>
      </c>
      <c r="B519" s="59">
        <v>0</v>
      </c>
      <c r="C519" s="59">
        <v>0</v>
      </c>
      <c r="D519" s="59">
        <v>0</v>
      </c>
      <c r="E519" s="59">
        <v>0</v>
      </c>
      <c r="F519" s="59">
        <v>0</v>
      </c>
      <c r="G519" s="59">
        <v>0</v>
      </c>
      <c r="H519" s="59">
        <v>4</v>
      </c>
      <c r="I519" s="59">
        <v>28</v>
      </c>
      <c r="J519" s="59">
        <v>14</v>
      </c>
      <c r="K519" s="59">
        <v>1</v>
      </c>
      <c r="L519" s="59">
        <v>0</v>
      </c>
      <c r="M519" s="59">
        <v>0</v>
      </c>
      <c r="N519" s="59">
        <v>5</v>
      </c>
      <c r="O519" s="59">
        <v>0</v>
      </c>
      <c r="P519" s="59">
        <v>0</v>
      </c>
      <c r="Q519" s="59">
        <v>0</v>
      </c>
      <c r="R519" s="59">
        <v>0</v>
      </c>
      <c r="S519" s="59">
        <v>0</v>
      </c>
      <c r="T519" s="59">
        <v>0</v>
      </c>
      <c r="U519" s="59">
        <v>0</v>
      </c>
      <c r="V519" s="59">
        <v>0</v>
      </c>
      <c r="W519" s="59">
        <v>302</v>
      </c>
      <c r="X519" s="59">
        <v>620</v>
      </c>
      <c r="Y519" s="59">
        <v>678</v>
      </c>
      <c r="Z519" s="59">
        <v>105</v>
      </c>
    </row>
    <row r="520" spans="1:26" x14ac:dyDescent="0.25">
      <c r="A520" t="s">
        <v>15</v>
      </c>
      <c r="B520" s="59">
        <v>2</v>
      </c>
      <c r="C520" s="59">
        <v>3</v>
      </c>
      <c r="D520" s="59">
        <v>28</v>
      </c>
      <c r="E520" s="59">
        <v>108</v>
      </c>
      <c r="F520" s="59">
        <v>8</v>
      </c>
      <c r="G520" s="59">
        <v>112</v>
      </c>
      <c r="H520" s="59">
        <v>174</v>
      </c>
      <c r="I520" s="59">
        <v>275</v>
      </c>
      <c r="J520" s="59">
        <v>278</v>
      </c>
      <c r="K520" s="59">
        <v>147</v>
      </c>
      <c r="L520" s="59">
        <v>19</v>
      </c>
      <c r="M520" s="59">
        <v>55</v>
      </c>
      <c r="N520" s="59">
        <v>152</v>
      </c>
      <c r="O520" s="59">
        <v>208</v>
      </c>
      <c r="P520" s="59">
        <v>52</v>
      </c>
      <c r="Q520" s="59">
        <v>0</v>
      </c>
      <c r="R520" s="59">
        <v>0</v>
      </c>
      <c r="S520" s="59">
        <v>0</v>
      </c>
      <c r="T520" s="59">
        <v>37</v>
      </c>
      <c r="U520" s="59">
        <v>5</v>
      </c>
      <c r="V520" s="59">
        <v>290</v>
      </c>
      <c r="W520" s="59">
        <v>429</v>
      </c>
      <c r="X520" s="59">
        <v>618</v>
      </c>
      <c r="Y520" s="59">
        <v>703</v>
      </c>
      <c r="Z520" s="59">
        <v>456</v>
      </c>
    </row>
    <row r="521" spans="1:26" x14ac:dyDescent="0.25">
      <c r="A521" t="s">
        <v>16</v>
      </c>
      <c r="B521" s="59">
        <v>128</v>
      </c>
      <c r="C521" s="59">
        <v>291</v>
      </c>
      <c r="D521" s="59">
        <v>333</v>
      </c>
      <c r="E521" s="59">
        <v>443</v>
      </c>
      <c r="F521" s="59">
        <v>172</v>
      </c>
      <c r="G521" s="59">
        <v>439</v>
      </c>
      <c r="H521" s="59">
        <v>579</v>
      </c>
      <c r="I521" s="59">
        <v>618</v>
      </c>
      <c r="J521" s="59">
        <v>658</v>
      </c>
      <c r="K521" s="59">
        <v>444</v>
      </c>
      <c r="L521" s="59">
        <v>324</v>
      </c>
      <c r="M521" s="59">
        <v>477</v>
      </c>
      <c r="N521" s="59">
        <v>516</v>
      </c>
      <c r="O521" s="59">
        <v>568</v>
      </c>
      <c r="P521" s="59">
        <v>316</v>
      </c>
      <c r="Q521" s="59">
        <v>41</v>
      </c>
      <c r="R521" s="59">
        <v>213</v>
      </c>
      <c r="S521" s="59">
        <v>236</v>
      </c>
      <c r="T521" s="59">
        <v>373</v>
      </c>
      <c r="U521" s="59">
        <v>87</v>
      </c>
      <c r="V521" s="59">
        <v>520</v>
      </c>
      <c r="W521" s="59">
        <v>667</v>
      </c>
      <c r="X521" s="59">
        <v>706</v>
      </c>
      <c r="Y521" s="59">
        <v>724</v>
      </c>
      <c r="Z521" s="59">
        <v>523</v>
      </c>
    </row>
    <row r="522" spans="1:26" x14ac:dyDescent="0.25">
      <c r="A522" t="s">
        <v>17</v>
      </c>
      <c r="B522" s="59">
        <v>163</v>
      </c>
      <c r="C522" s="59">
        <v>695</v>
      </c>
      <c r="D522" s="59">
        <v>744</v>
      </c>
      <c r="E522" s="59">
        <v>744</v>
      </c>
      <c r="F522" s="59">
        <v>665</v>
      </c>
      <c r="G522" s="59">
        <v>422</v>
      </c>
      <c r="H522" s="59">
        <v>719</v>
      </c>
      <c r="I522" s="59">
        <v>744</v>
      </c>
      <c r="J522" s="59">
        <v>744</v>
      </c>
      <c r="K522" s="59">
        <v>717</v>
      </c>
      <c r="L522" s="59">
        <v>351</v>
      </c>
      <c r="M522" s="59">
        <v>711</v>
      </c>
      <c r="N522" s="59">
        <v>744</v>
      </c>
      <c r="O522" s="59">
        <v>744</v>
      </c>
      <c r="P522" s="59">
        <v>710</v>
      </c>
      <c r="Q522" s="59">
        <v>136</v>
      </c>
      <c r="R522" s="59">
        <v>678</v>
      </c>
      <c r="S522" s="59">
        <v>744</v>
      </c>
      <c r="T522" s="59">
        <v>743</v>
      </c>
      <c r="U522" s="59">
        <v>658</v>
      </c>
      <c r="V522" s="59">
        <v>744</v>
      </c>
      <c r="W522" s="59">
        <v>720</v>
      </c>
      <c r="X522" s="59">
        <v>744</v>
      </c>
      <c r="Y522" s="59">
        <v>744</v>
      </c>
      <c r="Z522" s="59">
        <v>720</v>
      </c>
    </row>
    <row r="523" spans="1:26" x14ac:dyDescent="0.25">
      <c r="A523" t="s">
        <v>18</v>
      </c>
      <c r="B523" s="59">
        <v>583</v>
      </c>
      <c r="C523" s="59">
        <v>720</v>
      </c>
      <c r="D523" s="59">
        <v>727</v>
      </c>
      <c r="E523" s="59">
        <v>721</v>
      </c>
      <c r="F523" s="59">
        <v>598</v>
      </c>
      <c r="G523" s="59">
        <v>681</v>
      </c>
      <c r="H523" s="59">
        <v>720</v>
      </c>
      <c r="I523" s="59">
        <v>744</v>
      </c>
      <c r="J523" s="59">
        <v>729</v>
      </c>
      <c r="K523" s="59">
        <v>720</v>
      </c>
      <c r="L523" s="59">
        <v>640</v>
      </c>
      <c r="M523" s="59">
        <v>720</v>
      </c>
      <c r="N523" s="59">
        <v>737</v>
      </c>
      <c r="O523" s="59">
        <v>743</v>
      </c>
      <c r="P523" s="59">
        <v>710</v>
      </c>
      <c r="Q523" s="59">
        <v>590</v>
      </c>
      <c r="R523" s="59">
        <v>720</v>
      </c>
      <c r="S523" s="59">
        <v>727</v>
      </c>
      <c r="T523" s="59">
        <v>741</v>
      </c>
      <c r="U523" s="59">
        <v>631</v>
      </c>
      <c r="V523" s="59">
        <v>744</v>
      </c>
      <c r="W523" s="59">
        <v>720</v>
      </c>
      <c r="X523" s="59">
        <v>744</v>
      </c>
      <c r="Y523" s="59">
        <v>744</v>
      </c>
      <c r="Z523" s="59">
        <v>720</v>
      </c>
    </row>
    <row r="524" spans="1:26" x14ac:dyDescent="0.25">
      <c r="A524" t="s">
        <v>19</v>
      </c>
      <c r="B524" s="59">
        <v>0</v>
      </c>
      <c r="C524" s="59">
        <v>54</v>
      </c>
      <c r="D524" s="59">
        <v>184</v>
      </c>
      <c r="E524" s="59">
        <v>270</v>
      </c>
      <c r="F524" s="59">
        <v>47</v>
      </c>
      <c r="G524" s="59">
        <v>143</v>
      </c>
      <c r="H524" s="59">
        <v>314</v>
      </c>
      <c r="I524" s="59">
        <v>470</v>
      </c>
      <c r="J524" s="59">
        <v>524</v>
      </c>
      <c r="K524" s="59">
        <v>218</v>
      </c>
      <c r="L524" s="59">
        <v>24</v>
      </c>
      <c r="M524" s="59">
        <v>145</v>
      </c>
      <c r="N524" s="59">
        <v>314</v>
      </c>
      <c r="O524" s="59">
        <v>352</v>
      </c>
      <c r="P524" s="59">
        <v>62</v>
      </c>
      <c r="Q524" s="59">
        <v>0</v>
      </c>
      <c r="R524" s="59">
        <v>12</v>
      </c>
      <c r="S524" s="59">
        <v>79</v>
      </c>
      <c r="T524" s="59">
        <v>196</v>
      </c>
      <c r="U524" s="59">
        <v>44</v>
      </c>
      <c r="V524" s="59">
        <v>331</v>
      </c>
      <c r="W524" s="59">
        <v>617</v>
      </c>
      <c r="X524" s="59">
        <v>734</v>
      </c>
      <c r="Y524" s="59">
        <v>744</v>
      </c>
      <c r="Z524" s="59">
        <v>562</v>
      </c>
    </row>
    <row r="525" spans="1:26" x14ac:dyDescent="0.25">
      <c r="A525" t="s">
        <v>20</v>
      </c>
      <c r="B525" s="59">
        <v>111</v>
      </c>
      <c r="C525" s="59">
        <v>233</v>
      </c>
      <c r="D525" s="59">
        <v>263</v>
      </c>
      <c r="E525" s="59">
        <v>324</v>
      </c>
      <c r="F525" s="59">
        <v>55</v>
      </c>
      <c r="G525" s="59">
        <v>446</v>
      </c>
      <c r="H525" s="59">
        <v>508</v>
      </c>
      <c r="I525" s="59">
        <v>529</v>
      </c>
      <c r="J525" s="59">
        <v>609</v>
      </c>
      <c r="K525" s="59">
        <v>368</v>
      </c>
      <c r="L525" s="59">
        <v>312</v>
      </c>
      <c r="M525" s="59">
        <v>428</v>
      </c>
      <c r="N525" s="59">
        <v>460</v>
      </c>
      <c r="O525" s="59">
        <v>496</v>
      </c>
      <c r="P525" s="59">
        <v>286</v>
      </c>
      <c r="Q525" s="59">
        <v>18</v>
      </c>
      <c r="R525" s="59">
        <v>146</v>
      </c>
      <c r="S525" s="59">
        <v>148</v>
      </c>
      <c r="T525" s="59">
        <v>223</v>
      </c>
      <c r="U525" s="59">
        <v>28</v>
      </c>
      <c r="V525" s="59">
        <v>515</v>
      </c>
      <c r="W525" s="59">
        <v>556</v>
      </c>
      <c r="X525" s="59">
        <v>562</v>
      </c>
      <c r="Y525" s="59">
        <v>642</v>
      </c>
      <c r="Z525" s="59">
        <v>407</v>
      </c>
    </row>
    <row r="526" spans="1:26" x14ac:dyDescent="0.25">
      <c r="A526" t="s">
        <v>21</v>
      </c>
      <c r="B526" s="59">
        <v>0</v>
      </c>
      <c r="C526" s="59">
        <v>0</v>
      </c>
      <c r="D526" s="59">
        <v>0</v>
      </c>
      <c r="E526" s="59">
        <v>0</v>
      </c>
      <c r="F526" s="59">
        <v>0</v>
      </c>
      <c r="G526" s="59">
        <v>0</v>
      </c>
      <c r="H526" s="59">
        <v>0</v>
      </c>
      <c r="I526" s="59">
        <v>0</v>
      </c>
      <c r="J526" s="59">
        <v>0</v>
      </c>
      <c r="K526" s="59">
        <v>0</v>
      </c>
      <c r="L526" s="59">
        <v>7</v>
      </c>
      <c r="M526" s="59">
        <v>0</v>
      </c>
      <c r="N526" s="59">
        <v>0</v>
      </c>
      <c r="O526" s="59">
        <v>0</v>
      </c>
      <c r="P526" s="59">
        <v>5</v>
      </c>
      <c r="Q526" s="59">
        <v>0</v>
      </c>
      <c r="R526" s="59">
        <v>0</v>
      </c>
      <c r="S526" s="59">
        <v>0</v>
      </c>
      <c r="T526" s="59">
        <v>0</v>
      </c>
      <c r="U526" s="59">
        <v>0</v>
      </c>
      <c r="V526" s="59">
        <v>0</v>
      </c>
      <c r="W526" s="59">
        <v>0</v>
      </c>
      <c r="X526" s="59">
        <v>0</v>
      </c>
      <c r="Y526" s="59">
        <v>0</v>
      </c>
      <c r="Z526" s="59">
        <v>0</v>
      </c>
    </row>
    <row r="527" spans="1:26" x14ac:dyDescent="0.25">
      <c r="A527" t="s">
        <v>22</v>
      </c>
      <c r="B527" s="59">
        <v>0</v>
      </c>
      <c r="C527" s="59">
        <v>0</v>
      </c>
      <c r="D527" s="59">
        <v>0</v>
      </c>
      <c r="E527" s="59">
        <v>0</v>
      </c>
      <c r="F527" s="59">
        <v>0</v>
      </c>
      <c r="G527" s="59">
        <v>0</v>
      </c>
      <c r="H527" s="59">
        <v>8</v>
      </c>
      <c r="I527" s="59">
        <v>189</v>
      </c>
      <c r="J527" s="59">
        <v>33</v>
      </c>
      <c r="K527" s="59">
        <v>0</v>
      </c>
      <c r="L527" s="59">
        <v>171</v>
      </c>
      <c r="M527" s="59">
        <v>3</v>
      </c>
      <c r="N527" s="59">
        <v>39</v>
      </c>
      <c r="O527" s="59">
        <v>0</v>
      </c>
      <c r="P527" s="59">
        <v>0</v>
      </c>
      <c r="Q527" s="59">
        <v>0</v>
      </c>
      <c r="R527" s="59">
        <v>0</v>
      </c>
      <c r="S527" s="59">
        <v>0</v>
      </c>
      <c r="T527" s="59">
        <v>0</v>
      </c>
      <c r="U527" s="59">
        <v>0</v>
      </c>
      <c r="V527" s="59">
        <v>0</v>
      </c>
      <c r="W527" s="59">
        <v>26</v>
      </c>
      <c r="X527" s="59">
        <v>327</v>
      </c>
      <c r="Y527" s="59">
        <v>104</v>
      </c>
      <c r="Z527" s="59">
        <v>0</v>
      </c>
    </row>
    <row r="529" spans="1:26" x14ac:dyDescent="0.25">
      <c r="A529" s="39">
        <v>2004</v>
      </c>
      <c r="B529" s="107"/>
      <c r="C529" s="107"/>
      <c r="D529" s="107"/>
      <c r="E529" s="107"/>
      <c r="F529" s="107"/>
    </row>
    <row r="530" spans="1:26" x14ac:dyDescent="0.25">
      <c r="B530" s="108" t="s">
        <v>24</v>
      </c>
      <c r="C530" s="108"/>
      <c r="D530" s="108"/>
      <c r="E530" s="108"/>
      <c r="F530" s="108"/>
      <c r="G530" s="101" t="s">
        <v>25</v>
      </c>
      <c r="H530" s="101"/>
      <c r="I530" s="101"/>
      <c r="J530" s="101"/>
      <c r="K530" s="101"/>
      <c r="L530" s="102" t="s">
        <v>23</v>
      </c>
      <c r="M530" s="102"/>
      <c r="N530" s="102"/>
      <c r="O530" s="102"/>
      <c r="P530" s="102"/>
      <c r="Q530" s="103" t="s">
        <v>26</v>
      </c>
      <c r="R530" s="103"/>
      <c r="S530" s="103"/>
      <c r="T530" s="103"/>
      <c r="U530" s="103"/>
      <c r="V530" s="89" t="s">
        <v>27</v>
      </c>
      <c r="W530" s="89"/>
      <c r="X530" s="89"/>
      <c r="Y530" s="89"/>
      <c r="Z530" s="89"/>
    </row>
    <row r="531" spans="1:26" x14ac:dyDescent="0.25">
      <c r="B531" s="16" t="s">
        <v>0</v>
      </c>
      <c r="C531" s="16" t="s">
        <v>1</v>
      </c>
      <c r="D531" s="16" t="s">
        <v>2</v>
      </c>
      <c r="E531" s="16" t="s">
        <v>3</v>
      </c>
      <c r="F531" s="16" t="s">
        <v>4</v>
      </c>
      <c r="G531" s="16" t="s">
        <v>0</v>
      </c>
      <c r="H531" s="16" t="s">
        <v>1</v>
      </c>
      <c r="I531" s="16" t="s">
        <v>2</v>
      </c>
      <c r="J531" s="16" t="s">
        <v>3</v>
      </c>
      <c r="K531" s="16" t="s">
        <v>4</v>
      </c>
      <c r="L531" s="16" t="s">
        <v>0</v>
      </c>
      <c r="M531" s="16" t="s">
        <v>1</v>
      </c>
      <c r="N531" s="16" t="s">
        <v>2</v>
      </c>
      <c r="O531" s="16" t="s">
        <v>3</v>
      </c>
      <c r="P531" s="16" t="s">
        <v>4</v>
      </c>
      <c r="Q531" s="16" t="s">
        <v>0</v>
      </c>
      <c r="R531" s="16" t="s">
        <v>1</v>
      </c>
      <c r="S531" s="16" t="s">
        <v>2</v>
      </c>
      <c r="T531" s="16" t="s">
        <v>3</v>
      </c>
      <c r="U531" s="16" t="s">
        <v>4</v>
      </c>
      <c r="V531" s="16" t="s">
        <v>0</v>
      </c>
      <c r="W531" s="16" t="s">
        <v>1</v>
      </c>
      <c r="X531" s="16" t="s">
        <v>2</v>
      </c>
      <c r="Y531" s="16" t="s">
        <v>3</v>
      </c>
      <c r="Z531" s="16" t="s">
        <v>4</v>
      </c>
    </row>
    <row r="532" spans="1:26" x14ac:dyDescent="0.25">
      <c r="A532" t="s">
        <v>5</v>
      </c>
      <c r="B532" s="59">
        <v>242</v>
      </c>
      <c r="C532" s="59">
        <v>556</v>
      </c>
      <c r="D532" s="59">
        <v>724</v>
      </c>
      <c r="E532" s="59">
        <v>721</v>
      </c>
      <c r="F532" s="59">
        <v>592</v>
      </c>
      <c r="G532" s="59">
        <v>511</v>
      </c>
      <c r="H532" s="59">
        <v>682</v>
      </c>
      <c r="I532" s="59">
        <v>743</v>
      </c>
      <c r="J532" s="59">
        <v>744</v>
      </c>
      <c r="K532" s="59">
        <v>693</v>
      </c>
      <c r="L532" s="59">
        <v>387</v>
      </c>
      <c r="M532" s="59">
        <v>621</v>
      </c>
      <c r="N532" s="59">
        <v>738</v>
      </c>
      <c r="O532" s="59">
        <v>736</v>
      </c>
      <c r="P532" s="59">
        <v>654</v>
      </c>
      <c r="Q532" s="59">
        <v>180</v>
      </c>
      <c r="R532" s="59">
        <v>542</v>
      </c>
      <c r="S532" s="59">
        <v>720</v>
      </c>
      <c r="T532" s="59">
        <v>712</v>
      </c>
      <c r="U532" s="59">
        <v>567</v>
      </c>
      <c r="V532" s="59">
        <v>744</v>
      </c>
      <c r="W532" s="59">
        <v>720</v>
      </c>
      <c r="X532" s="59">
        <v>744</v>
      </c>
      <c r="Y532" s="59">
        <v>744</v>
      </c>
      <c r="Z532" s="59">
        <v>720</v>
      </c>
    </row>
    <row r="533" spans="1:26" x14ac:dyDescent="0.25">
      <c r="A533" t="s">
        <v>6</v>
      </c>
      <c r="B533" s="59">
        <v>0</v>
      </c>
      <c r="C533" s="59">
        <v>2</v>
      </c>
      <c r="D533" s="59">
        <v>19</v>
      </c>
      <c r="E533" s="59">
        <v>0</v>
      </c>
      <c r="F533" s="59">
        <v>3</v>
      </c>
      <c r="G533" s="59">
        <v>22</v>
      </c>
      <c r="H533" s="59">
        <v>82</v>
      </c>
      <c r="I533" s="59">
        <v>213</v>
      </c>
      <c r="J533" s="59">
        <v>142</v>
      </c>
      <c r="K533" s="59">
        <v>127</v>
      </c>
      <c r="L533" s="59">
        <v>24</v>
      </c>
      <c r="M533" s="59">
        <v>19</v>
      </c>
      <c r="N533" s="59">
        <v>96</v>
      </c>
      <c r="O533" s="59">
        <v>12</v>
      </c>
      <c r="P533" s="59">
        <v>29</v>
      </c>
      <c r="Q533" s="59">
        <v>0</v>
      </c>
      <c r="R533" s="59">
        <v>0</v>
      </c>
      <c r="S533" s="59">
        <v>8</v>
      </c>
      <c r="T533" s="59">
        <v>0</v>
      </c>
      <c r="U533" s="59">
        <v>0</v>
      </c>
      <c r="V533" s="59">
        <v>62</v>
      </c>
      <c r="W533" s="59">
        <v>252</v>
      </c>
      <c r="X533" s="59">
        <v>420</v>
      </c>
      <c r="Y533" s="59">
        <v>392</v>
      </c>
      <c r="Z533" s="59">
        <v>258</v>
      </c>
    </row>
    <row r="534" spans="1:26" x14ac:dyDescent="0.25">
      <c r="A534" t="s">
        <v>7</v>
      </c>
      <c r="B534" s="59">
        <v>0</v>
      </c>
      <c r="C534" s="59">
        <v>0</v>
      </c>
      <c r="D534" s="59">
        <v>0</v>
      </c>
      <c r="E534" s="59">
        <v>0</v>
      </c>
      <c r="F534" s="59">
        <v>0</v>
      </c>
      <c r="G534" s="59">
        <v>0</v>
      </c>
      <c r="H534" s="59">
        <v>0</v>
      </c>
      <c r="I534" s="59">
        <v>67</v>
      </c>
      <c r="J534" s="59">
        <v>49</v>
      </c>
      <c r="K534" s="59">
        <v>2</v>
      </c>
      <c r="L534" s="59">
        <v>237</v>
      </c>
      <c r="M534" s="59">
        <v>29</v>
      </c>
      <c r="N534" s="59">
        <v>20</v>
      </c>
      <c r="O534" s="59">
        <v>6</v>
      </c>
      <c r="P534" s="59">
        <v>118</v>
      </c>
      <c r="Q534" s="59">
        <v>0</v>
      </c>
      <c r="R534" s="59">
        <v>0</v>
      </c>
      <c r="S534" s="59">
        <v>0</v>
      </c>
      <c r="T534" s="59">
        <v>0</v>
      </c>
      <c r="U534" s="59">
        <v>0</v>
      </c>
      <c r="V534" s="59">
        <v>0</v>
      </c>
      <c r="W534" s="59">
        <v>14</v>
      </c>
      <c r="X534" s="59">
        <v>115</v>
      </c>
      <c r="Y534" s="59">
        <v>130</v>
      </c>
      <c r="Z534" s="59">
        <v>21</v>
      </c>
    </row>
    <row r="535" spans="1:26" x14ac:dyDescent="0.25">
      <c r="A535" t="s">
        <v>8</v>
      </c>
      <c r="B535" s="59">
        <v>0</v>
      </c>
      <c r="C535" s="59">
        <v>0</v>
      </c>
      <c r="D535" s="59">
        <v>39</v>
      </c>
      <c r="E535" s="59">
        <v>8</v>
      </c>
      <c r="F535" s="59">
        <v>0</v>
      </c>
      <c r="G535" s="59">
        <v>0</v>
      </c>
      <c r="H535" s="59">
        <v>138</v>
      </c>
      <c r="I535" s="59">
        <v>208</v>
      </c>
      <c r="J535" s="59">
        <v>250</v>
      </c>
      <c r="K535" s="59">
        <v>46</v>
      </c>
      <c r="L535" s="59">
        <v>3</v>
      </c>
      <c r="M535" s="59">
        <v>20</v>
      </c>
      <c r="N535" s="59">
        <v>98</v>
      </c>
      <c r="O535" s="59">
        <v>90</v>
      </c>
      <c r="P535" s="59">
        <v>0</v>
      </c>
      <c r="Q535" s="59">
        <v>0</v>
      </c>
      <c r="R535" s="59">
        <v>0</v>
      </c>
      <c r="S535" s="59">
        <v>9</v>
      </c>
      <c r="T535" s="59">
        <v>1</v>
      </c>
      <c r="U535" s="59">
        <v>0</v>
      </c>
      <c r="V535" s="59">
        <v>12</v>
      </c>
      <c r="W535" s="59">
        <v>417</v>
      </c>
      <c r="X535" s="59">
        <v>564</v>
      </c>
      <c r="Y535" s="59">
        <v>620</v>
      </c>
      <c r="Z535" s="59">
        <v>332</v>
      </c>
    </row>
    <row r="536" spans="1:26" x14ac:dyDescent="0.25">
      <c r="A536" t="s">
        <v>9</v>
      </c>
      <c r="B536" s="59">
        <v>56</v>
      </c>
      <c r="C536" s="59">
        <v>276</v>
      </c>
      <c r="D536" s="59">
        <v>418</v>
      </c>
      <c r="E536" s="59">
        <v>362</v>
      </c>
      <c r="F536" s="59">
        <v>228</v>
      </c>
      <c r="G536" s="59">
        <v>316</v>
      </c>
      <c r="H536" s="59">
        <v>532</v>
      </c>
      <c r="I536" s="59">
        <v>674</v>
      </c>
      <c r="J536" s="59">
        <v>622</v>
      </c>
      <c r="K536" s="59">
        <v>448</v>
      </c>
      <c r="L536" s="59">
        <v>199</v>
      </c>
      <c r="M536" s="59">
        <v>419</v>
      </c>
      <c r="N536" s="59">
        <v>562</v>
      </c>
      <c r="O536" s="59">
        <v>494</v>
      </c>
      <c r="P536" s="59">
        <v>350</v>
      </c>
      <c r="Q536" s="59">
        <v>15</v>
      </c>
      <c r="R536" s="59">
        <v>194</v>
      </c>
      <c r="S536" s="59">
        <v>351</v>
      </c>
      <c r="T536" s="59">
        <v>312</v>
      </c>
      <c r="U536" s="59">
        <v>169</v>
      </c>
      <c r="V536" s="59">
        <v>433</v>
      </c>
      <c r="W536" s="59">
        <v>632</v>
      </c>
      <c r="X536" s="59">
        <v>727</v>
      </c>
      <c r="Y536" s="59">
        <v>731</v>
      </c>
      <c r="Z536" s="59">
        <v>527</v>
      </c>
    </row>
    <row r="537" spans="1:26" x14ac:dyDescent="0.25">
      <c r="A537" t="s">
        <v>10</v>
      </c>
      <c r="B537" s="59">
        <v>0</v>
      </c>
      <c r="C537" s="59">
        <v>0</v>
      </c>
      <c r="D537" s="59">
        <v>7</v>
      </c>
      <c r="E537" s="59">
        <v>0</v>
      </c>
      <c r="F537" s="59">
        <v>0</v>
      </c>
      <c r="G537" s="59">
        <v>0</v>
      </c>
      <c r="H537" s="59">
        <v>12</v>
      </c>
      <c r="I537" s="59">
        <v>137</v>
      </c>
      <c r="J537" s="59">
        <v>84</v>
      </c>
      <c r="K537" s="59">
        <v>47</v>
      </c>
      <c r="L537" s="59">
        <v>0</v>
      </c>
      <c r="M537" s="59">
        <v>0</v>
      </c>
      <c r="N537" s="59">
        <v>52</v>
      </c>
      <c r="O537" s="59">
        <v>9</v>
      </c>
      <c r="P537" s="59">
        <v>12</v>
      </c>
      <c r="Q537" s="59">
        <v>0</v>
      </c>
      <c r="R537" s="59">
        <v>0</v>
      </c>
      <c r="S537" s="59">
        <v>1</v>
      </c>
      <c r="T537" s="59">
        <v>0</v>
      </c>
      <c r="U537" s="59">
        <v>0</v>
      </c>
      <c r="V537" s="59">
        <v>59</v>
      </c>
      <c r="W537" s="59">
        <v>511</v>
      </c>
      <c r="X537" s="59">
        <v>725</v>
      </c>
      <c r="Y537" s="59">
        <v>744</v>
      </c>
      <c r="Z537" s="59">
        <v>627</v>
      </c>
    </row>
    <row r="538" spans="1:26" x14ac:dyDescent="0.25">
      <c r="A538" t="s">
        <v>11</v>
      </c>
      <c r="B538" s="59">
        <v>13</v>
      </c>
      <c r="C538" s="59">
        <v>36</v>
      </c>
      <c r="D538" s="59">
        <v>160</v>
      </c>
      <c r="E538" s="59">
        <v>110</v>
      </c>
      <c r="F538" s="59">
        <v>38</v>
      </c>
      <c r="G538" s="59">
        <v>126</v>
      </c>
      <c r="H538" s="59">
        <v>232</v>
      </c>
      <c r="I538" s="59">
        <v>364</v>
      </c>
      <c r="J538" s="59">
        <v>329</v>
      </c>
      <c r="K538" s="59">
        <v>215</v>
      </c>
      <c r="L538" s="59">
        <v>46</v>
      </c>
      <c r="M538" s="59">
        <v>141</v>
      </c>
      <c r="N538" s="59">
        <v>266</v>
      </c>
      <c r="O538" s="59">
        <v>227</v>
      </c>
      <c r="P538" s="59">
        <v>119</v>
      </c>
      <c r="Q538" s="59">
        <v>4</v>
      </c>
      <c r="R538" s="59">
        <v>23</v>
      </c>
      <c r="S538" s="59">
        <v>103</v>
      </c>
      <c r="T538" s="59">
        <v>46</v>
      </c>
      <c r="U538" s="59">
        <v>13</v>
      </c>
      <c r="V538" s="59">
        <v>283</v>
      </c>
      <c r="W538" s="59">
        <v>527</v>
      </c>
      <c r="X538" s="59">
        <v>736</v>
      </c>
      <c r="Y538" s="59">
        <v>738</v>
      </c>
      <c r="Z538" s="59">
        <v>602</v>
      </c>
    </row>
    <row r="539" spans="1:26" x14ac:dyDescent="0.25">
      <c r="A539" t="s">
        <v>12</v>
      </c>
      <c r="B539" s="59">
        <v>0</v>
      </c>
      <c r="C539" s="59">
        <v>0</v>
      </c>
      <c r="D539" s="59">
        <v>8</v>
      </c>
      <c r="E539" s="59">
        <v>0</v>
      </c>
      <c r="F539" s="59">
        <v>0</v>
      </c>
      <c r="G539" s="59">
        <v>4</v>
      </c>
      <c r="H539" s="59">
        <v>78</v>
      </c>
      <c r="I539" s="59">
        <v>237</v>
      </c>
      <c r="J539" s="59">
        <v>179</v>
      </c>
      <c r="K539" s="59">
        <v>97</v>
      </c>
      <c r="L539" s="59">
        <v>50</v>
      </c>
      <c r="M539" s="59">
        <v>5</v>
      </c>
      <c r="N539" s="59">
        <v>74</v>
      </c>
      <c r="O539" s="59">
        <v>16</v>
      </c>
      <c r="P539" s="59">
        <v>14</v>
      </c>
      <c r="Q539" s="59">
        <v>0</v>
      </c>
      <c r="R539" s="59">
        <v>0</v>
      </c>
      <c r="S539" s="59">
        <v>0</v>
      </c>
      <c r="T539" s="59">
        <v>0</v>
      </c>
      <c r="U539" s="59">
        <v>0</v>
      </c>
      <c r="V539" s="59">
        <v>16</v>
      </c>
      <c r="W539" s="59">
        <v>201</v>
      </c>
      <c r="X539" s="59">
        <v>356</v>
      </c>
      <c r="Y539" s="59">
        <v>344</v>
      </c>
      <c r="Z539" s="59">
        <v>199</v>
      </c>
    </row>
    <row r="540" spans="1:26" x14ac:dyDescent="0.25">
      <c r="A540" t="s">
        <v>13</v>
      </c>
      <c r="B540" s="59">
        <v>158</v>
      </c>
      <c r="C540" s="59">
        <v>384</v>
      </c>
      <c r="D540" s="59">
        <v>661</v>
      </c>
      <c r="E540" s="59">
        <v>712</v>
      </c>
      <c r="F540" s="59">
        <v>575</v>
      </c>
      <c r="G540" s="59">
        <v>453</v>
      </c>
      <c r="H540" s="59">
        <v>596</v>
      </c>
      <c r="I540" s="59">
        <v>735</v>
      </c>
      <c r="J540" s="59">
        <v>743</v>
      </c>
      <c r="K540" s="59">
        <v>676</v>
      </c>
      <c r="L540" s="59">
        <v>306</v>
      </c>
      <c r="M540" s="59">
        <v>496</v>
      </c>
      <c r="N540" s="59">
        <v>699</v>
      </c>
      <c r="O540" s="59">
        <v>736</v>
      </c>
      <c r="P540" s="59">
        <v>629</v>
      </c>
      <c r="Q540" s="59">
        <v>76</v>
      </c>
      <c r="R540" s="59">
        <v>312</v>
      </c>
      <c r="S540" s="59">
        <v>646</v>
      </c>
      <c r="T540" s="59">
        <v>691</v>
      </c>
      <c r="U540" s="59">
        <v>557</v>
      </c>
      <c r="V540" s="59">
        <v>731</v>
      </c>
      <c r="W540" s="59">
        <v>720</v>
      </c>
      <c r="X540" s="59">
        <v>744</v>
      </c>
      <c r="Y540" s="59">
        <v>744</v>
      </c>
      <c r="Z540" s="59">
        <v>720</v>
      </c>
    </row>
    <row r="541" spans="1:26" x14ac:dyDescent="0.25">
      <c r="A541" t="s">
        <v>14</v>
      </c>
      <c r="B541" s="59">
        <v>0</v>
      </c>
      <c r="C541" s="59">
        <v>0</v>
      </c>
      <c r="D541" s="59">
        <v>0</v>
      </c>
      <c r="E541" s="59">
        <v>0</v>
      </c>
      <c r="F541" s="59">
        <v>0</v>
      </c>
      <c r="G541" s="59">
        <v>0</v>
      </c>
      <c r="H541" s="59">
        <v>4</v>
      </c>
      <c r="I541" s="59">
        <v>5</v>
      </c>
      <c r="J541" s="59">
        <v>31</v>
      </c>
      <c r="K541" s="59">
        <v>1</v>
      </c>
      <c r="L541" s="59">
        <v>5</v>
      </c>
      <c r="M541" s="59">
        <v>0</v>
      </c>
      <c r="N541" s="59">
        <v>0</v>
      </c>
      <c r="O541" s="59">
        <v>0</v>
      </c>
      <c r="P541" s="59">
        <v>0</v>
      </c>
      <c r="Q541" s="59">
        <v>0</v>
      </c>
      <c r="R541" s="59">
        <v>0</v>
      </c>
      <c r="S541" s="59">
        <v>0</v>
      </c>
      <c r="T541" s="59">
        <v>0</v>
      </c>
      <c r="U541" s="59">
        <v>0</v>
      </c>
      <c r="V541" s="59">
        <v>0</v>
      </c>
      <c r="W541" s="59">
        <v>243</v>
      </c>
      <c r="X541" s="59">
        <v>446</v>
      </c>
      <c r="Y541" s="59">
        <v>591</v>
      </c>
      <c r="Z541" s="59">
        <v>259</v>
      </c>
    </row>
    <row r="542" spans="1:26" x14ac:dyDescent="0.25">
      <c r="A542" t="s">
        <v>15</v>
      </c>
      <c r="B542" s="59">
        <v>1</v>
      </c>
      <c r="C542" s="59">
        <v>4</v>
      </c>
      <c r="D542" s="59">
        <v>74</v>
      </c>
      <c r="E542" s="59">
        <v>24</v>
      </c>
      <c r="F542" s="59">
        <v>13</v>
      </c>
      <c r="G542" s="59">
        <v>35</v>
      </c>
      <c r="H542" s="59">
        <v>152</v>
      </c>
      <c r="I542" s="59">
        <v>284</v>
      </c>
      <c r="J542" s="59">
        <v>255</v>
      </c>
      <c r="K542" s="59">
        <v>181</v>
      </c>
      <c r="L542" s="59">
        <v>12</v>
      </c>
      <c r="M542" s="59">
        <v>45</v>
      </c>
      <c r="N542" s="59">
        <v>168</v>
      </c>
      <c r="O542" s="59">
        <v>131</v>
      </c>
      <c r="P542" s="59">
        <v>67</v>
      </c>
      <c r="Q542" s="59">
        <v>0</v>
      </c>
      <c r="R542" s="59">
        <v>2</v>
      </c>
      <c r="S542" s="59">
        <v>35</v>
      </c>
      <c r="T542" s="59">
        <v>4</v>
      </c>
      <c r="U542" s="59">
        <v>6</v>
      </c>
      <c r="V542" s="59">
        <v>114</v>
      </c>
      <c r="W542" s="59">
        <v>369</v>
      </c>
      <c r="X542" s="59">
        <v>606</v>
      </c>
      <c r="Y542" s="59">
        <v>616</v>
      </c>
      <c r="Z542" s="59">
        <v>438</v>
      </c>
    </row>
    <row r="543" spans="1:26" x14ac:dyDescent="0.25">
      <c r="A543" t="s">
        <v>16</v>
      </c>
      <c r="B543" s="59">
        <v>88</v>
      </c>
      <c r="C543" s="59">
        <v>271</v>
      </c>
      <c r="D543" s="59">
        <v>398</v>
      </c>
      <c r="E543" s="59">
        <v>334</v>
      </c>
      <c r="F543" s="59">
        <v>195</v>
      </c>
      <c r="G543" s="59">
        <v>371</v>
      </c>
      <c r="H543" s="59">
        <v>536</v>
      </c>
      <c r="I543" s="59">
        <v>668</v>
      </c>
      <c r="J543" s="59">
        <v>628</v>
      </c>
      <c r="K543" s="59">
        <v>434</v>
      </c>
      <c r="L543" s="59">
        <v>262</v>
      </c>
      <c r="M543" s="59">
        <v>438</v>
      </c>
      <c r="N543" s="59">
        <v>540</v>
      </c>
      <c r="O543" s="59">
        <v>492</v>
      </c>
      <c r="P543" s="59">
        <v>336</v>
      </c>
      <c r="Q543" s="59">
        <v>31</v>
      </c>
      <c r="R543" s="59">
        <v>178</v>
      </c>
      <c r="S543" s="59">
        <v>321</v>
      </c>
      <c r="T543" s="59">
        <v>262</v>
      </c>
      <c r="U543" s="59">
        <v>111</v>
      </c>
      <c r="V543" s="59">
        <v>464</v>
      </c>
      <c r="W543" s="59">
        <v>625</v>
      </c>
      <c r="X543" s="59">
        <v>710</v>
      </c>
      <c r="Y543" s="59">
        <v>720</v>
      </c>
      <c r="Z543" s="59">
        <v>512</v>
      </c>
    </row>
    <row r="544" spans="1:26" x14ac:dyDescent="0.25">
      <c r="A544" t="s">
        <v>17</v>
      </c>
      <c r="B544" s="59">
        <v>104</v>
      </c>
      <c r="C544" s="59">
        <v>608</v>
      </c>
      <c r="D544" s="59">
        <v>742</v>
      </c>
      <c r="E544" s="59">
        <v>744</v>
      </c>
      <c r="F544" s="59">
        <v>676</v>
      </c>
      <c r="G544" s="59">
        <v>294</v>
      </c>
      <c r="H544" s="59">
        <v>712</v>
      </c>
      <c r="I544" s="59">
        <v>744</v>
      </c>
      <c r="J544" s="59">
        <v>744</v>
      </c>
      <c r="K544" s="59">
        <v>717</v>
      </c>
      <c r="L544" s="59">
        <v>211</v>
      </c>
      <c r="M544" s="59">
        <v>690</v>
      </c>
      <c r="N544" s="59">
        <v>744</v>
      </c>
      <c r="O544" s="59">
        <v>744</v>
      </c>
      <c r="P544" s="59">
        <v>706</v>
      </c>
      <c r="Q544" s="59">
        <v>80</v>
      </c>
      <c r="R544" s="59">
        <v>553</v>
      </c>
      <c r="S544" s="59">
        <v>732</v>
      </c>
      <c r="T544" s="59">
        <v>744</v>
      </c>
      <c r="U544" s="59">
        <v>664</v>
      </c>
      <c r="V544" s="59">
        <v>744</v>
      </c>
      <c r="W544" s="59">
        <v>720</v>
      </c>
      <c r="X544" s="59">
        <v>744</v>
      </c>
      <c r="Y544" s="59">
        <v>744</v>
      </c>
      <c r="Z544" s="59">
        <v>720</v>
      </c>
    </row>
    <row r="545" spans="1:26" x14ac:dyDescent="0.25">
      <c r="A545" t="s">
        <v>18</v>
      </c>
      <c r="B545" s="59">
        <v>585</v>
      </c>
      <c r="C545" s="59">
        <v>720</v>
      </c>
      <c r="D545" s="59">
        <v>744</v>
      </c>
      <c r="E545" s="59">
        <v>743</v>
      </c>
      <c r="F545" s="59">
        <v>477</v>
      </c>
      <c r="G545" s="59">
        <v>714</v>
      </c>
      <c r="H545" s="59">
        <v>720</v>
      </c>
      <c r="I545" s="59">
        <v>744</v>
      </c>
      <c r="J545" s="59">
        <v>744</v>
      </c>
      <c r="K545" s="59">
        <v>622</v>
      </c>
      <c r="L545" s="59">
        <v>674</v>
      </c>
      <c r="M545" s="59">
        <v>720</v>
      </c>
      <c r="N545" s="59">
        <v>744</v>
      </c>
      <c r="O545" s="59">
        <v>744</v>
      </c>
      <c r="P545" s="59">
        <v>644</v>
      </c>
      <c r="Q545" s="59">
        <v>580</v>
      </c>
      <c r="R545" s="59">
        <v>720</v>
      </c>
      <c r="S545" s="59">
        <v>744</v>
      </c>
      <c r="T545" s="59">
        <v>740</v>
      </c>
      <c r="U545" s="59">
        <v>511</v>
      </c>
      <c r="V545" s="59">
        <v>744</v>
      </c>
      <c r="W545" s="59">
        <v>720</v>
      </c>
      <c r="X545" s="59">
        <v>744</v>
      </c>
      <c r="Y545" s="59">
        <v>744</v>
      </c>
      <c r="Z545" s="59">
        <v>720</v>
      </c>
    </row>
    <row r="546" spans="1:26" x14ac:dyDescent="0.25">
      <c r="A546" t="s">
        <v>19</v>
      </c>
      <c r="B546" s="59">
        <v>0</v>
      </c>
      <c r="C546" s="59">
        <v>16</v>
      </c>
      <c r="D546" s="59">
        <v>149</v>
      </c>
      <c r="E546" s="59">
        <v>156</v>
      </c>
      <c r="F546" s="59">
        <v>21</v>
      </c>
      <c r="G546" s="59">
        <v>23</v>
      </c>
      <c r="H546" s="59">
        <v>248</v>
      </c>
      <c r="I546" s="59">
        <v>429</v>
      </c>
      <c r="J546" s="59">
        <v>432</v>
      </c>
      <c r="K546" s="59">
        <v>251</v>
      </c>
      <c r="L546" s="59">
        <v>0</v>
      </c>
      <c r="M546" s="59">
        <v>108</v>
      </c>
      <c r="N546" s="59">
        <v>271</v>
      </c>
      <c r="O546" s="59">
        <v>277</v>
      </c>
      <c r="P546" s="59">
        <v>87</v>
      </c>
      <c r="Q546" s="59">
        <v>0</v>
      </c>
      <c r="R546" s="59">
        <v>0</v>
      </c>
      <c r="S546" s="59">
        <v>70</v>
      </c>
      <c r="T546" s="59">
        <v>92</v>
      </c>
      <c r="U546" s="59">
        <v>4</v>
      </c>
      <c r="V546" s="59">
        <v>153</v>
      </c>
      <c r="W546" s="59">
        <v>522</v>
      </c>
      <c r="X546" s="59">
        <v>718</v>
      </c>
      <c r="Y546" s="59">
        <v>742</v>
      </c>
      <c r="Z546" s="59">
        <v>560</v>
      </c>
    </row>
    <row r="547" spans="1:26" x14ac:dyDescent="0.25">
      <c r="A547" t="s">
        <v>20</v>
      </c>
      <c r="B547" s="59">
        <v>55</v>
      </c>
      <c r="C547" s="59">
        <v>161</v>
      </c>
      <c r="D547" s="59">
        <v>267</v>
      </c>
      <c r="E547" s="59">
        <v>265</v>
      </c>
      <c r="F547" s="59">
        <v>81</v>
      </c>
      <c r="G547" s="59">
        <v>376</v>
      </c>
      <c r="H547" s="59">
        <v>484</v>
      </c>
      <c r="I547" s="59">
        <v>561</v>
      </c>
      <c r="J547" s="59">
        <v>568</v>
      </c>
      <c r="K547" s="59">
        <v>378</v>
      </c>
      <c r="L547" s="59">
        <v>269</v>
      </c>
      <c r="M547" s="59">
        <v>390</v>
      </c>
      <c r="N547" s="59">
        <v>454</v>
      </c>
      <c r="O547" s="59">
        <v>443</v>
      </c>
      <c r="P547" s="59">
        <v>280</v>
      </c>
      <c r="Q547" s="59">
        <v>11</v>
      </c>
      <c r="R547" s="59">
        <v>7</v>
      </c>
      <c r="S547" s="59">
        <v>121</v>
      </c>
      <c r="T547" s="59">
        <v>130</v>
      </c>
      <c r="U547" s="59">
        <v>10</v>
      </c>
      <c r="V547" s="59">
        <v>418</v>
      </c>
      <c r="W547" s="59">
        <v>506</v>
      </c>
      <c r="X547" s="59">
        <v>588</v>
      </c>
      <c r="Y547" s="59">
        <v>622</v>
      </c>
      <c r="Z547" s="59">
        <v>408</v>
      </c>
    </row>
    <row r="548" spans="1:26" x14ac:dyDescent="0.25">
      <c r="A548" t="s">
        <v>21</v>
      </c>
      <c r="B548" s="59">
        <v>0</v>
      </c>
      <c r="C548" s="59">
        <v>0</v>
      </c>
      <c r="D548" s="59">
        <v>0</v>
      </c>
      <c r="E548" s="59">
        <v>0</v>
      </c>
      <c r="F548" s="59">
        <v>0</v>
      </c>
      <c r="G548" s="59">
        <v>0</v>
      </c>
      <c r="H548" s="59">
        <v>0</v>
      </c>
      <c r="I548" s="59">
        <v>0</v>
      </c>
      <c r="J548" s="59">
        <v>0</v>
      </c>
      <c r="K548" s="59">
        <v>0</v>
      </c>
      <c r="L548" s="59">
        <v>1</v>
      </c>
      <c r="M548" s="59">
        <v>2</v>
      </c>
      <c r="N548" s="59">
        <v>0</v>
      </c>
      <c r="O548" s="59">
        <v>0</v>
      </c>
      <c r="P548" s="59">
        <v>4</v>
      </c>
      <c r="Q548" s="59">
        <v>0</v>
      </c>
      <c r="R548" s="59">
        <v>0</v>
      </c>
      <c r="S548" s="59">
        <v>0</v>
      </c>
      <c r="T548" s="59">
        <v>0</v>
      </c>
      <c r="U548" s="59">
        <v>0</v>
      </c>
      <c r="V548" s="59">
        <v>0</v>
      </c>
      <c r="W548" s="59">
        <v>0</v>
      </c>
      <c r="X548" s="59">
        <v>0</v>
      </c>
      <c r="Y548" s="59">
        <v>2</v>
      </c>
      <c r="Z548" s="59">
        <v>0</v>
      </c>
    </row>
    <row r="549" spans="1:26" x14ac:dyDescent="0.25">
      <c r="A549" t="s">
        <v>22</v>
      </c>
      <c r="B549" s="59">
        <v>0</v>
      </c>
      <c r="C549" s="59">
        <v>0</v>
      </c>
      <c r="D549" s="59">
        <v>0</v>
      </c>
      <c r="E549" s="59">
        <v>0</v>
      </c>
      <c r="F549" s="59">
        <v>0</v>
      </c>
      <c r="G549" s="59">
        <v>0</v>
      </c>
      <c r="H549" s="59">
        <v>1</v>
      </c>
      <c r="I549" s="59">
        <v>25</v>
      </c>
      <c r="J549" s="59">
        <v>64</v>
      </c>
      <c r="K549" s="59">
        <v>0</v>
      </c>
      <c r="L549" s="59">
        <v>120</v>
      </c>
      <c r="M549" s="59">
        <v>0</v>
      </c>
      <c r="N549" s="59">
        <v>0</v>
      </c>
      <c r="O549" s="59">
        <v>0</v>
      </c>
      <c r="P549" s="59">
        <v>29</v>
      </c>
      <c r="Q549" s="59">
        <v>0</v>
      </c>
      <c r="R549" s="59">
        <v>0</v>
      </c>
      <c r="S549" s="59">
        <v>0</v>
      </c>
      <c r="T549" s="59">
        <v>0</v>
      </c>
      <c r="U549" s="59">
        <v>0</v>
      </c>
      <c r="V549" s="59">
        <v>0</v>
      </c>
      <c r="W549" s="59">
        <v>9</v>
      </c>
      <c r="X549" s="59">
        <v>69</v>
      </c>
      <c r="Y549" s="59">
        <v>151</v>
      </c>
      <c r="Z549" s="59">
        <v>11</v>
      </c>
    </row>
    <row r="551" spans="1:26" x14ac:dyDescent="0.25">
      <c r="A551" s="39">
        <v>2005</v>
      </c>
      <c r="B551" s="107"/>
      <c r="C551" s="107"/>
      <c r="D551" s="107"/>
      <c r="E551" s="107"/>
      <c r="F551" s="107"/>
    </row>
    <row r="552" spans="1:26" x14ac:dyDescent="0.25">
      <c r="B552" s="108" t="s">
        <v>24</v>
      </c>
      <c r="C552" s="108"/>
      <c r="D552" s="108"/>
      <c r="E552" s="108"/>
      <c r="F552" s="108"/>
      <c r="G552" s="101" t="s">
        <v>25</v>
      </c>
      <c r="H552" s="101"/>
      <c r="I552" s="101"/>
      <c r="J552" s="101"/>
      <c r="K552" s="101"/>
      <c r="L552" s="102" t="s">
        <v>23</v>
      </c>
      <c r="M552" s="102"/>
      <c r="N552" s="102"/>
      <c r="O552" s="102"/>
      <c r="P552" s="102"/>
      <c r="Q552" s="103" t="s">
        <v>26</v>
      </c>
      <c r="R552" s="103"/>
      <c r="S552" s="103"/>
      <c r="T552" s="103"/>
      <c r="U552" s="103"/>
      <c r="V552" s="89" t="s">
        <v>27</v>
      </c>
      <c r="W552" s="89"/>
      <c r="X552" s="89"/>
      <c r="Y552" s="89"/>
      <c r="Z552" s="89"/>
    </row>
    <row r="553" spans="1:26" x14ac:dyDescent="0.25">
      <c r="B553" s="16" t="s">
        <v>0</v>
      </c>
      <c r="C553" s="16" t="s">
        <v>1</v>
      </c>
      <c r="D553" s="16" t="s">
        <v>2</v>
      </c>
      <c r="E553" s="16" t="s">
        <v>3</v>
      </c>
      <c r="F553" s="16" t="s">
        <v>4</v>
      </c>
      <c r="G553" s="16" t="s">
        <v>0</v>
      </c>
      <c r="H553" s="16" t="s">
        <v>1</v>
      </c>
      <c r="I553" s="16" t="s">
        <v>2</v>
      </c>
      <c r="J553" s="16" t="s">
        <v>3</v>
      </c>
      <c r="K553" s="16" t="s">
        <v>4</v>
      </c>
      <c r="L553" s="16" t="s">
        <v>0</v>
      </c>
      <c r="M553" s="16" t="s">
        <v>1</v>
      </c>
      <c r="N553" s="16" t="s">
        <v>2</v>
      </c>
      <c r="O553" s="16" t="s">
        <v>3</v>
      </c>
      <c r="P553" s="16" t="s">
        <v>4</v>
      </c>
      <c r="Q553" s="16" t="s">
        <v>0</v>
      </c>
      <c r="R553" s="16" t="s">
        <v>1</v>
      </c>
      <c r="S553" s="16" t="s">
        <v>2</v>
      </c>
      <c r="T553" s="16" t="s">
        <v>3</v>
      </c>
      <c r="U553" s="16" t="s">
        <v>4</v>
      </c>
      <c r="V553" s="16" t="s">
        <v>0</v>
      </c>
      <c r="W553" s="16" t="s">
        <v>1</v>
      </c>
      <c r="X553" s="16" t="s">
        <v>2</v>
      </c>
      <c r="Y553" s="16" t="s">
        <v>3</v>
      </c>
      <c r="Z553" s="16" t="s">
        <v>4</v>
      </c>
    </row>
    <row r="554" spans="1:26" x14ac:dyDescent="0.25">
      <c r="A554" t="s">
        <v>5</v>
      </c>
      <c r="B554" s="59">
        <v>294</v>
      </c>
      <c r="C554" s="59">
        <v>668</v>
      </c>
      <c r="D554" s="59">
        <v>721</v>
      </c>
      <c r="E554" s="59">
        <v>720</v>
      </c>
      <c r="F554" s="59">
        <v>678</v>
      </c>
      <c r="G554" s="59">
        <v>515</v>
      </c>
      <c r="H554" s="59">
        <v>713</v>
      </c>
      <c r="I554" s="59">
        <v>742</v>
      </c>
      <c r="J554" s="59">
        <v>741</v>
      </c>
      <c r="K554" s="59">
        <v>718</v>
      </c>
      <c r="L554" s="59">
        <v>408</v>
      </c>
      <c r="M554" s="59">
        <v>694</v>
      </c>
      <c r="N554" s="59">
        <v>732</v>
      </c>
      <c r="O554" s="59">
        <v>737</v>
      </c>
      <c r="P554" s="59">
        <v>702</v>
      </c>
      <c r="Q554" s="59">
        <v>248</v>
      </c>
      <c r="R554" s="59">
        <v>675</v>
      </c>
      <c r="S554" s="59">
        <v>706</v>
      </c>
      <c r="T554" s="59">
        <v>702</v>
      </c>
      <c r="U554" s="59">
        <v>670</v>
      </c>
      <c r="V554" s="59">
        <v>741</v>
      </c>
      <c r="W554" s="59">
        <v>720</v>
      </c>
      <c r="X554" s="59">
        <v>744</v>
      </c>
      <c r="Y554" s="59">
        <v>744</v>
      </c>
      <c r="Z554" s="59">
        <v>720</v>
      </c>
    </row>
    <row r="555" spans="1:26" x14ac:dyDescent="0.25">
      <c r="A555" t="s">
        <v>6</v>
      </c>
      <c r="B555" s="59">
        <v>0</v>
      </c>
      <c r="C555" s="59">
        <v>0</v>
      </c>
      <c r="D555" s="59">
        <v>0</v>
      </c>
      <c r="E555" s="59">
        <v>13</v>
      </c>
      <c r="F555" s="59">
        <v>0</v>
      </c>
      <c r="G555" s="59">
        <v>25</v>
      </c>
      <c r="H555" s="59">
        <v>50</v>
      </c>
      <c r="I555" s="59">
        <v>194</v>
      </c>
      <c r="J555" s="59">
        <v>201</v>
      </c>
      <c r="K555" s="59">
        <v>67</v>
      </c>
      <c r="L555" s="59">
        <v>50</v>
      </c>
      <c r="M555" s="59">
        <v>10</v>
      </c>
      <c r="N555" s="59">
        <v>76</v>
      </c>
      <c r="O555" s="59">
        <v>74</v>
      </c>
      <c r="P555" s="59">
        <v>3</v>
      </c>
      <c r="Q555" s="59">
        <v>0</v>
      </c>
      <c r="R555" s="59">
        <v>0</v>
      </c>
      <c r="S555" s="59">
        <v>0</v>
      </c>
      <c r="T555" s="59">
        <v>1</v>
      </c>
      <c r="U555" s="59">
        <v>0</v>
      </c>
      <c r="V555" s="59">
        <v>50</v>
      </c>
      <c r="W555" s="59">
        <v>207</v>
      </c>
      <c r="X555" s="59">
        <v>408</v>
      </c>
      <c r="Y555" s="59">
        <v>449</v>
      </c>
      <c r="Z555" s="59">
        <v>259</v>
      </c>
    </row>
    <row r="556" spans="1:26" x14ac:dyDescent="0.25">
      <c r="A556" t="s">
        <v>7</v>
      </c>
      <c r="B556" s="59">
        <v>0</v>
      </c>
      <c r="C556" s="59">
        <v>0</v>
      </c>
      <c r="D556" s="59">
        <v>0</v>
      </c>
      <c r="E556" s="59">
        <v>0</v>
      </c>
      <c r="F556" s="59">
        <v>0</v>
      </c>
      <c r="G556" s="59">
        <v>0</v>
      </c>
      <c r="H556" s="59">
        <v>3</v>
      </c>
      <c r="I556" s="59">
        <v>106</v>
      </c>
      <c r="J556" s="59">
        <v>128</v>
      </c>
      <c r="K556" s="59">
        <v>0</v>
      </c>
      <c r="L556" s="59">
        <v>192</v>
      </c>
      <c r="M556" s="59">
        <v>74</v>
      </c>
      <c r="N556" s="59">
        <v>10</v>
      </c>
      <c r="O556" s="59">
        <v>28</v>
      </c>
      <c r="P556" s="59">
        <v>106</v>
      </c>
      <c r="Q556" s="59">
        <v>0</v>
      </c>
      <c r="R556" s="59">
        <v>0</v>
      </c>
      <c r="S556" s="59">
        <v>0</v>
      </c>
      <c r="T556" s="59">
        <v>0</v>
      </c>
      <c r="U556" s="59">
        <v>0</v>
      </c>
      <c r="V556" s="59">
        <v>0</v>
      </c>
      <c r="W556" s="59">
        <v>16</v>
      </c>
      <c r="X556" s="59">
        <v>238</v>
      </c>
      <c r="Y556" s="59">
        <v>249</v>
      </c>
      <c r="Z556" s="59">
        <v>2</v>
      </c>
    </row>
    <row r="557" spans="1:26" x14ac:dyDescent="0.25">
      <c r="A557" t="s">
        <v>8</v>
      </c>
      <c r="B557" s="59">
        <v>0</v>
      </c>
      <c r="C557" s="59">
        <v>0</v>
      </c>
      <c r="D557" s="59">
        <v>22</v>
      </c>
      <c r="E557" s="59">
        <v>36</v>
      </c>
      <c r="F557" s="59">
        <v>0</v>
      </c>
      <c r="G557" s="59">
        <v>5</v>
      </c>
      <c r="H557" s="59">
        <v>78</v>
      </c>
      <c r="I557" s="59">
        <v>285</v>
      </c>
      <c r="J557" s="59">
        <v>267</v>
      </c>
      <c r="K557" s="59">
        <v>54</v>
      </c>
      <c r="L557" s="59">
        <v>0</v>
      </c>
      <c r="M557" s="59">
        <v>1</v>
      </c>
      <c r="N557" s="59">
        <v>137</v>
      </c>
      <c r="O557" s="59">
        <v>93</v>
      </c>
      <c r="P557" s="59">
        <v>6</v>
      </c>
      <c r="Q557" s="59">
        <v>0</v>
      </c>
      <c r="R557" s="59">
        <v>0</v>
      </c>
      <c r="S557" s="59">
        <v>0</v>
      </c>
      <c r="T557" s="59">
        <v>20</v>
      </c>
      <c r="U557" s="59">
        <v>0</v>
      </c>
      <c r="V557" s="59">
        <v>65</v>
      </c>
      <c r="W557" s="59">
        <v>287</v>
      </c>
      <c r="X557" s="59">
        <v>695</v>
      </c>
      <c r="Y557" s="59">
        <v>672</v>
      </c>
      <c r="Z557" s="59">
        <v>356</v>
      </c>
    </row>
    <row r="558" spans="1:26" x14ac:dyDescent="0.25">
      <c r="A558" t="s">
        <v>9</v>
      </c>
      <c r="B558" s="59">
        <v>94</v>
      </c>
      <c r="C558" s="59">
        <v>259</v>
      </c>
      <c r="D558" s="59">
        <v>440</v>
      </c>
      <c r="E558" s="59">
        <v>413</v>
      </c>
      <c r="F558" s="59">
        <v>192</v>
      </c>
      <c r="G558" s="59">
        <v>355</v>
      </c>
      <c r="H558" s="59">
        <v>534</v>
      </c>
      <c r="I558" s="59">
        <v>710</v>
      </c>
      <c r="J558" s="59">
        <v>694</v>
      </c>
      <c r="K558" s="59">
        <v>422</v>
      </c>
      <c r="L558" s="59">
        <v>256</v>
      </c>
      <c r="M558" s="59">
        <v>419</v>
      </c>
      <c r="N558" s="59">
        <v>595</v>
      </c>
      <c r="O558" s="59">
        <v>559</v>
      </c>
      <c r="P558" s="59">
        <v>321</v>
      </c>
      <c r="Q558" s="59">
        <v>30</v>
      </c>
      <c r="R558" s="59">
        <v>178</v>
      </c>
      <c r="S558" s="59">
        <v>352</v>
      </c>
      <c r="T558" s="59">
        <v>339</v>
      </c>
      <c r="U558" s="59">
        <v>110</v>
      </c>
      <c r="V558" s="59">
        <v>437</v>
      </c>
      <c r="W558" s="59">
        <v>637</v>
      </c>
      <c r="X558" s="59">
        <v>741</v>
      </c>
      <c r="Y558" s="59">
        <v>733</v>
      </c>
      <c r="Z558" s="59">
        <v>545</v>
      </c>
    </row>
    <row r="559" spans="1:26" x14ac:dyDescent="0.25">
      <c r="A559" t="s">
        <v>10</v>
      </c>
      <c r="B559" s="59">
        <v>0</v>
      </c>
      <c r="C559" s="59">
        <v>0</v>
      </c>
      <c r="D559" s="59">
        <v>0</v>
      </c>
      <c r="E559" s="59">
        <v>12</v>
      </c>
      <c r="F559" s="59">
        <v>0</v>
      </c>
      <c r="G559" s="59">
        <v>0</v>
      </c>
      <c r="H559" s="59">
        <v>0</v>
      </c>
      <c r="I559" s="59">
        <v>110</v>
      </c>
      <c r="J559" s="59">
        <v>188</v>
      </c>
      <c r="K559" s="59">
        <v>20</v>
      </c>
      <c r="L559" s="59">
        <v>0</v>
      </c>
      <c r="M559" s="59">
        <v>0</v>
      </c>
      <c r="N559" s="59">
        <v>24</v>
      </c>
      <c r="O559" s="59">
        <v>62</v>
      </c>
      <c r="P559" s="59">
        <v>0</v>
      </c>
      <c r="Q559" s="59">
        <v>0</v>
      </c>
      <c r="R559" s="59">
        <v>0</v>
      </c>
      <c r="S559" s="59">
        <v>0</v>
      </c>
      <c r="T559" s="59">
        <v>8</v>
      </c>
      <c r="U559" s="59">
        <v>0</v>
      </c>
      <c r="V559" s="59">
        <v>100</v>
      </c>
      <c r="W559" s="59">
        <v>466</v>
      </c>
      <c r="X559" s="59">
        <v>740</v>
      </c>
      <c r="Y559" s="59">
        <v>744</v>
      </c>
      <c r="Z559" s="59">
        <v>625</v>
      </c>
    </row>
    <row r="560" spans="1:26" x14ac:dyDescent="0.25">
      <c r="A560" t="s">
        <v>11</v>
      </c>
      <c r="B560" s="59">
        <v>0</v>
      </c>
      <c r="C560" s="59">
        <v>26</v>
      </c>
      <c r="D560" s="59">
        <v>143</v>
      </c>
      <c r="E560" s="59">
        <v>204</v>
      </c>
      <c r="F560" s="59">
        <v>63</v>
      </c>
      <c r="G560" s="59">
        <v>140</v>
      </c>
      <c r="H560" s="59">
        <v>258</v>
      </c>
      <c r="I560" s="59">
        <v>361</v>
      </c>
      <c r="J560" s="59">
        <v>384</v>
      </c>
      <c r="K560" s="59">
        <v>267</v>
      </c>
      <c r="L560" s="59">
        <v>46</v>
      </c>
      <c r="M560" s="59">
        <v>116</v>
      </c>
      <c r="N560" s="59">
        <v>270</v>
      </c>
      <c r="O560" s="59">
        <v>296</v>
      </c>
      <c r="P560" s="59">
        <v>140</v>
      </c>
      <c r="Q560" s="59">
        <v>0</v>
      </c>
      <c r="R560" s="59">
        <v>14</v>
      </c>
      <c r="S560" s="59">
        <v>91</v>
      </c>
      <c r="T560" s="59">
        <v>112</v>
      </c>
      <c r="U560" s="59">
        <v>34</v>
      </c>
      <c r="V560" s="59">
        <v>276</v>
      </c>
      <c r="W560" s="59">
        <v>552</v>
      </c>
      <c r="X560" s="59">
        <v>739</v>
      </c>
      <c r="Y560" s="59">
        <v>744</v>
      </c>
      <c r="Z560" s="59">
        <v>643</v>
      </c>
    </row>
    <row r="561" spans="1:26" x14ac:dyDescent="0.25">
      <c r="A561" t="s">
        <v>12</v>
      </c>
      <c r="B561" s="59">
        <v>0</v>
      </c>
      <c r="C561" s="59">
        <v>0</v>
      </c>
      <c r="D561" s="59">
        <v>1</v>
      </c>
      <c r="E561" s="59">
        <v>0</v>
      </c>
      <c r="F561" s="59">
        <v>0</v>
      </c>
      <c r="G561" s="59">
        <v>9</v>
      </c>
      <c r="H561" s="59">
        <v>45</v>
      </c>
      <c r="I561" s="59">
        <v>225</v>
      </c>
      <c r="J561" s="59">
        <v>212</v>
      </c>
      <c r="K561" s="59">
        <v>37</v>
      </c>
      <c r="L561" s="59">
        <v>115</v>
      </c>
      <c r="M561" s="59">
        <v>1</v>
      </c>
      <c r="N561" s="59">
        <v>70</v>
      </c>
      <c r="O561" s="59">
        <v>77</v>
      </c>
      <c r="P561" s="59">
        <v>1</v>
      </c>
      <c r="Q561" s="59">
        <v>0</v>
      </c>
      <c r="R561" s="59">
        <v>0</v>
      </c>
      <c r="S561" s="59">
        <v>0</v>
      </c>
      <c r="T561" s="59">
        <v>0</v>
      </c>
      <c r="U561" s="59">
        <v>0</v>
      </c>
      <c r="V561" s="59">
        <v>21</v>
      </c>
      <c r="W561" s="59">
        <v>145</v>
      </c>
      <c r="X561" s="59">
        <v>362</v>
      </c>
      <c r="Y561" s="59">
        <v>351</v>
      </c>
      <c r="Z561" s="59">
        <v>144</v>
      </c>
    </row>
    <row r="562" spans="1:26" x14ac:dyDescent="0.25">
      <c r="A562" t="s">
        <v>13</v>
      </c>
      <c r="B562" s="59">
        <v>237</v>
      </c>
      <c r="C562" s="59">
        <v>452</v>
      </c>
      <c r="D562" s="59">
        <v>634</v>
      </c>
      <c r="E562" s="59">
        <v>733</v>
      </c>
      <c r="F562" s="59">
        <v>568</v>
      </c>
      <c r="G562" s="59">
        <v>477</v>
      </c>
      <c r="H562" s="59">
        <v>668</v>
      </c>
      <c r="I562" s="59">
        <v>720</v>
      </c>
      <c r="J562" s="59">
        <v>744</v>
      </c>
      <c r="K562" s="59">
        <v>658</v>
      </c>
      <c r="L562" s="59">
        <v>347</v>
      </c>
      <c r="M562" s="59">
        <v>586</v>
      </c>
      <c r="N562" s="59">
        <v>687</v>
      </c>
      <c r="O562" s="59">
        <v>740</v>
      </c>
      <c r="P562" s="59">
        <v>616</v>
      </c>
      <c r="Q562" s="59">
        <v>158</v>
      </c>
      <c r="R562" s="59">
        <v>391</v>
      </c>
      <c r="S562" s="59">
        <v>611</v>
      </c>
      <c r="T562" s="59">
        <v>707</v>
      </c>
      <c r="U562" s="59">
        <v>554</v>
      </c>
      <c r="V562" s="59">
        <v>703</v>
      </c>
      <c r="W562" s="59">
        <v>720</v>
      </c>
      <c r="X562" s="59">
        <v>744</v>
      </c>
      <c r="Y562" s="59">
        <v>744</v>
      </c>
      <c r="Z562" s="59">
        <v>720</v>
      </c>
    </row>
    <row r="563" spans="1:26" x14ac:dyDescent="0.25">
      <c r="A563" t="s">
        <v>14</v>
      </c>
      <c r="B563" s="59">
        <v>0</v>
      </c>
      <c r="C563" s="59">
        <v>0</v>
      </c>
      <c r="D563" s="59">
        <v>0</v>
      </c>
      <c r="E563" s="59">
        <v>0</v>
      </c>
      <c r="F563" s="59">
        <v>0</v>
      </c>
      <c r="G563" s="59">
        <v>0</v>
      </c>
      <c r="H563" s="59">
        <v>0</v>
      </c>
      <c r="I563" s="59">
        <v>11</v>
      </c>
      <c r="J563" s="59">
        <v>29</v>
      </c>
      <c r="K563" s="59">
        <v>0</v>
      </c>
      <c r="L563" s="59">
        <v>10</v>
      </c>
      <c r="M563" s="59">
        <v>0</v>
      </c>
      <c r="N563" s="59">
        <v>0</v>
      </c>
      <c r="O563" s="59">
        <v>0</v>
      </c>
      <c r="P563" s="59">
        <v>0</v>
      </c>
      <c r="Q563" s="59">
        <v>0</v>
      </c>
      <c r="R563" s="59">
        <v>0</v>
      </c>
      <c r="S563" s="59">
        <v>0</v>
      </c>
      <c r="T563" s="59">
        <v>0</v>
      </c>
      <c r="U563" s="59">
        <v>0</v>
      </c>
      <c r="V563" s="59">
        <v>2</v>
      </c>
      <c r="W563" s="59">
        <v>86</v>
      </c>
      <c r="X563" s="59">
        <v>684</v>
      </c>
      <c r="Y563" s="59">
        <v>697</v>
      </c>
      <c r="Z563" s="59">
        <v>271</v>
      </c>
    </row>
    <row r="564" spans="1:26" x14ac:dyDescent="0.25">
      <c r="A564" t="s">
        <v>15</v>
      </c>
      <c r="B564" s="59">
        <v>0</v>
      </c>
      <c r="C564" s="59">
        <v>0</v>
      </c>
      <c r="D564" s="59">
        <v>61</v>
      </c>
      <c r="E564" s="59">
        <v>75</v>
      </c>
      <c r="F564" s="59">
        <v>0</v>
      </c>
      <c r="G564" s="59">
        <v>33</v>
      </c>
      <c r="H564" s="59">
        <v>119</v>
      </c>
      <c r="I564" s="59">
        <v>268</v>
      </c>
      <c r="J564" s="59">
        <v>290</v>
      </c>
      <c r="K564" s="59">
        <v>177</v>
      </c>
      <c r="L564" s="59">
        <v>24</v>
      </c>
      <c r="M564" s="59">
        <v>16</v>
      </c>
      <c r="N564" s="59">
        <v>156</v>
      </c>
      <c r="O564" s="59">
        <v>177</v>
      </c>
      <c r="P564" s="59">
        <v>48</v>
      </c>
      <c r="Q564" s="59">
        <v>0</v>
      </c>
      <c r="R564" s="59">
        <v>0</v>
      </c>
      <c r="S564" s="59">
        <v>12</v>
      </c>
      <c r="T564" s="59">
        <v>33</v>
      </c>
      <c r="U564" s="59">
        <v>0</v>
      </c>
      <c r="V564" s="59">
        <v>130</v>
      </c>
      <c r="W564" s="59">
        <v>348</v>
      </c>
      <c r="X564" s="59">
        <v>616</v>
      </c>
      <c r="Y564" s="59">
        <v>666</v>
      </c>
      <c r="Z564" s="59">
        <v>469</v>
      </c>
    </row>
    <row r="565" spans="1:26" x14ac:dyDescent="0.25">
      <c r="A565" t="s">
        <v>16</v>
      </c>
      <c r="B565" s="59">
        <v>158</v>
      </c>
      <c r="C565" s="59">
        <v>258</v>
      </c>
      <c r="D565" s="59">
        <v>402</v>
      </c>
      <c r="E565" s="59">
        <v>357</v>
      </c>
      <c r="F565" s="59">
        <v>173</v>
      </c>
      <c r="G565" s="59">
        <v>397</v>
      </c>
      <c r="H565" s="59">
        <v>558</v>
      </c>
      <c r="I565" s="59">
        <v>702</v>
      </c>
      <c r="J565" s="59">
        <v>653</v>
      </c>
      <c r="K565" s="59">
        <v>416</v>
      </c>
      <c r="L565" s="59">
        <v>281</v>
      </c>
      <c r="M565" s="59">
        <v>437</v>
      </c>
      <c r="N565" s="59">
        <v>614</v>
      </c>
      <c r="O565" s="59">
        <v>535</v>
      </c>
      <c r="P565" s="59">
        <v>320</v>
      </c>
      <c r="Q565" s="59">
        <v>68</v>
      </c>
      <c r="R565" s="59">
        <v>160</v>
      </c>
      <c r="S565" s="59">
        <v>307</v>
      </c>
      <c r="T565" s="59">
        <v>267</v>
      </c>
      <c r="U565" s="59">
        <v>92</v>
      </c>
      <c r="V565" s="59">
        <v>510</v>
      </c>
      <c r="W565" s="59">
        <v>654</v>
      </c>
      <c r="X565" s="59">
        <v>738</v>
      </c>
      <c r="Y565" s="59">
        <v>733</v>
      </c>
      <c r="Z565" s="59">
        <v>530</v>
      </c>
    </row>
    <row r="566" spans="1:26" x14ac:dyDescent="0.25">
      <c r="A566" t="s">
        <v>17</v>
      </c>
      <c r="B566" s="59">
        <v>265</v>
      </c>
      <c r="C566" s="59">
        <v>671</v>
      </c>
      <c r="D566" s="59">
        <v>730</v>
      </c>
      <c r="E566" s="59">
        <v>743</v>
      </c>
      <c r="F566" s="59">
        <v>684</v>
      </c>
      <c r="G566" s="59">
        <v>428</v>
      </c>
      <c r="H566" s="59">
        <v>719</v>
      </c>
      <c r="I566" s="59">
        <v>744</v>
      </c>
      <c r="J566" s="59">
        <v>744</v>
      </c>
      <c r="K566" s="59">
        <v>718</v>
      </c>
      <c r="L566" s="59">
        <v>365</v>
      </c>
      <c r="M566" s="59">
        <v>712</v>
      </c>
      <c r="N566" s="59">
        <v>744</v>
      </c>
      <c r="O566" s="59">
        <v>744</v>
      </c>
      <c r="P566" s="59">
        <v>710</v>
      </c>
      <c r="Q566" s="59">
        <v>255</v>
      </c>
      <c r="R566" s="59">
        <v>652</v>
      </c>
      <c r="S566" s="59">
        <v>722</v>
      </c>
      <c r="T566" s="59">
        <v>740</v>
      </c>
      <c r="U566" s="59">
        <v>669</v>
      </c>
      <c r="V566" s="59">
        <v>742</v>
      </c>
      <c r="W566" s="59">
        <v>720</v>
      </c>
      <c r="X566" s="59">
        <v>744</v>
      </c>
      <c r="Y566" s="59">
        <v>744</v>
      </c>
      <c r="Z566" s="59">
        <v>720</v>
      </c>
    </row>
    <row r="567" spans="1:26" x14ac:dyDescent="0.25">
      <c r="A567" t="s">
        <v>18</v>
      </c>
      <c r="B567" s="59">
        <v>523</v>
      </c>
      <c r="C567" s="59">
        <v>720</v>
      </c>
      <c r="D567" s="59">
        <v>744</v>
      </c>
      <c r="E567" s="59">
        <v>744</v>
      </c>
      <c r="F567" s="59">
        <v>670</v>
      </c>
      <c r="G567" s="59">
        <v>685</v>
      </c>
      <c r="H567" s="59">
        <v>720</v>
      </c>
      <c r="I567" s="59">
        <v>744</v>
      </c>
      <c r="J567" s="59">
        <v>744</v>
      </c>
      <c r="K567" s="59">
        <v>686</v>
      </c>
      <c r="L567" s="59">
        <v>611</v>
      </c>
      <c r="M567" s="59">
        <v>720</v>
      </c>
      <c r="N567" s="59">
        <v>744</v>
      </c>
      <c r="O567" s="59">
        <v>744</v>
      </c>
      <c r="P567" s="59">
        <v>712</v>
      </c>
      <c r="Q567" s="59">
        <v>520</v>
      </c>
      <c r="R567" s="59">
        <v>720</v>
      </c>
      <c r="S567" s="59">
        <v>741</v>
      </c>
      <c r="T567" s="59">
        <v>743</v>
      </c>
      <c r="U567" s="59">
        <v>690</v>
      </c>
      <c r="V567" s="59">
        <v>744</v>
      </c>
      <c r="W567" s="59">
        <v>720</v>
      </c>
      <c r="X567" s="59">
        <v>744</v>
      </c>
      <c r="Y567" s="59">
        <v>744</v>
      </c>
      <c r="Z567" s="59">
        <v>720</v>
      </c>
    </row>
    <row r="568" spans="1:26" x14ac:dyDescent="0.25">
      <c r="A568" t="s">
        <v>19</v>
      </c>
      <c r="B568" s="59">
        <v>0</v>
      </c>
      <c r="C568" s="59">
        <v>4</v>
      </c>
      <c r="D568" s="59">
        <v>202</v>
      </c>
      <c r="E568" s="59">
        <v>222</v>
      </c>
      <c r="F568" s="59">
        <v>21</v>
      </c>
      <c r="G568" s="59">
        <v>51</v>
      </c>
      <c r="H568" s="59">
        <v>203</v>
      </c>
      <c r="I568" s="59">
        <v>455</v>
      </c>
      <c r="J568" s="59">
        <v>501</v>
      </c>
      <c r="K568" s="59">
        <v>224</v>
      </c>
      <c r="L568" s="59">
        <v>5</v>
      </c>
      <c r="M568" s="59">
        <v>63</v>
      </c>
      <c r="N568" s="59">
        <v>286</v>
      </c>
      <c r="O568" s="59">
        <v>303</v>
      </c>
      <c r="P568" s="59">
        <v>81</v>
      </c>
      <c r="Q568" s="59">
        <v>0</v>
      </c>
      <c r="R568" s="59">
        <v>0</v>
      </c>
      <c r="S568" s="59">
        <v>150</v>
      </c>
      <c r="T568" s="59">
        <v>169</v>
      </c>
      <c r="U568" s="59">
        <v>2</v>
      </c>
      <c r="V568" s="59">
        <v>194</v>
      </c>
      <c r="W568" s="59">
        <v>500</v>
      </c>
      <c r="X568" s="59">
        <v>744</v>
      </c>
      <c r="Y568" s="59">
        <v>744</v>
      </c>
      <c r="Z568" s="59">
        <v>593</v>
      </c>
    </row>
    <row r="569" spans="1:26" x14ac:dyDescent="0.25">
      <c r="A569" t="s">
        <v>20</v>
      </c>
      <c r="B569" s="59">
        <v>78</v>
      </c>
      <c r="C569" s="59">
        <v>187</v>
      </c>
      <c r="D569" s="59">
        <v>283</v>
      </c>
      <c r="E569" s="59">
        <v>264</v>
      </c>
      <c r="F569" s="59">
        <v>94</v>
      </c>
      <c r="G569" s="59">
        <v>403</v>
      </c>
      <c r="H569" s="59">
        <v>487</v>
      </c>
      <c r="I569" s="59">
        <v>577</v>
      </c>
      <c r="J569" s="59">
        <v>548</v>
      </c>
      <c r="K569" s="59">
        <v>408</v>
      </c>
      <c r="L569" s="59">
        <v>285</v>
      </c>
      <c r="M569" s="59">
        <v>394</v>
      </c>
      <c r="N569" s="59">
        <v>465</v>
      </c>
      <c r="O569" s="59">
        <v>446</v>
      </c>
      <c r="P569" s="59">
        <v>293</v>
      </c>
      <c r="Q569" s="59">
        <v>10</v>
      </c>
      <c r="R569" s="59">
        <v>80</v>
      </c>
      <c r="S569" s="59">
        <v>155</v>
      </c>
      <c r="T569" s="59">
        <v>159</v>
      </c>
      <c r="U569" s="59">
        <v>23</v>
      </c>
      <c r="V569" s="59">
        <v>465</v>
      </c>
      <c r="W569" s="59">
        <v>534</v>
      </c>
      <c r="X569" s="59">
        <v>629</v>
      </c>
      <c r="Y569" s="59">
        <v>614</v>
      </c>
      <c r="Z569" s="59">
        <v>448</v>
      </c>
    </row>
    <row r="570" spans="1:26" x14ac:dyDescent="0.25">
      <c r="A570" t="s">
        <v>21</v>
      </c>
      <c r="B570" s="59">
        <v>0</v>
      </c>
      <c r="C570" s="59">
        <v>0</v>
      </c>
      <c r="D570" s="59">
        <v>0</v>
      </c>
      <c r="E570" s="59">
        <v>0</v>
      </c>
      <c r="F570" s="59">
        <v>0</v>
      </c>
      <c r="G570" s="59">
        <v>0</v>
      </c>
      <c r="H570" s="59">
        <v>0</v>
      </c>
      <c r="I570" s="59">
        <v>0</v>
      </c>
      <c r="J570" s="59">
        <v>0</v>
      </c>
      <c r="K570" s="59">
        <v>0</v>
      </c>
      <c r="L570" s="59">
        <v>0</v>
      </c>
      <c r="M570" s="59">
        <v>0</v>
      </c>
      <c r="N570" s="59">
        <v>0</v>
      </c>
      <c r="O570" s="59">
        <v>0</v>
      </c>
      <c r="P570" s="59">
        <v>0</v>
      </c>
      <c r="Q570" s="59">
        <v>0</v>
      </c>
      <c r="R570" s="59">
        <v>0</v>
      </c>
      <c r="S570" s="59">
        <v>0</v>
      </c>
      <c r="T570" s="59">
        <v>0</v>
      </c>
      <c r="U570" s="59">
        <v>0</v>
      </c>
      <c r="V570" s="59">
        <v>0</v>
      </c>
      <c r="W570" s="59">
        <v>0</v>
      </c>
      <c r="X570" s="59">
        <v>0</v>
      </c>
      <c r="Y570" s="59">
        <v>0</v>
      </c>
      <c r="Z570" s="59">
        <v>0</v>
      </c>
    </row>
    <row r="571" spans="1:26" x14ac:dyDescent="0.25">
      <c r="A571" t="s">
        <v>22</v>
      </c>
      <c r="B571" s="59">
        <v>0</v>
      </c>
      <c r="C571" s="59">
        <v>0</v>
      </c>
      <c r="D571" s="59">
        <v>0</v>
      </c>
      <c r="E571" s="59">
        <v>0</v>
      </c>
      <c r="F571" s="59">
        <v>0</v>
      </c>
      <c r="G571" s="59">
        <v>0</v>
      </c>
      <c r="H571" s="59">
        <v>5</v>
      </c>
      <c r="I571" s="59">
        <v>149</v>
      </c>
      <c r="J571" s="59">
        <v>49</v>
      </c>
      <c r="K571" s="59">
        <v>0</v>
      </c>
      <c r="L571" s="59">
        <v>103</v>
      </c>
      <c r="M571" s="59">
        <v>0</v>
      </c>
      <c r="N571" s="59">
        <v>17</v>
      </c>
      <c r="O571" s="59">
        <v>4</v>
      </c>
      <c r="P571" s="59">
        <v>0</v>
      </c>
      <c r="Q571" s="59">
        <v>0</v>
      </c>
      <c r="R571" s="59">
        <v>0</v>
      </c>
      <c r="S571" s="59">
        <v>0</v>
      </c>
      <c r="T571" s="59">
        <v>0</v>
      </c>
      <c r="U571" s="59">
        <v>0</v>
      </c>
      <c r="V571" s="59">
        <v>0</v>
      </c>
      <c r="W571" s="59">
        <v>40</v>
      </c>
      <c r="X571" s="59">
        <v>268</v>
      </c>
      <c r="Y571" s="59">
        <v>144</v>
      </c>
      <c r="Z571" s="59">
        <v>0</v>
      </c>
    </row>
    <row r="573" spans="1:26" x14ac:dyDescent="0.25">
      <c r="A573" s="39">
        <v>2006</v>
      </c>
      <c r="B573" s="107"/>
      <c r="C573" s="107"/>
      <c r="D573" s="107"/>
      <c r="E573" s="107"/>
      <c r="F573" s="107"/>
    </row>
    <row r="574" spans="1:26" x14ac:dyDescent="0.25">
      <c r="B574" s="108" t="s">
        <v>24</v>
      </c>
      <c r="C574" s="108"/>
      <c r="D574" s="108"/>
      <c r="E574" s="108"/>
      <c r="F574" s="108"/>
      <c r="G574" s="101" t="s">
        <v>25</v>
      </c>
      <c r="H574" s="101"/>
      <c r="I574" s="101"/>
      <c r="J574" s="101"/>
      <c r="K574" s="101"/>
      <c r="L574" s="102" t="s">
        <v>23</v>
      </c>
      <c r="M574" s="102"/>
      <c r="N574" s="102"/>
      <c r="O574" s="102"/>
      <c r="P574" s="102"/>
      <c r="Q574" s="103" t="s">
        <v>26</v>
      </c>
      <c r="R574" s="103"/>
      <c r="S574" s="103"/>
      <c r="T574" s="103"/>
      <c r="U574" s="103"/>
      <c r="V574" s="89" t="s">
        <v>27</v>
      </c>
      <c r="W574" s="89"/>
      <c r="X574" s="89"/>
      <c r="Y574" s="89"/>
      <c r="Z574" s="89"/>
    </row>
    <row r="575" spans="1:26" x14ac:dyDescent="0.25">
      <c r="B575" s="16" t="s">
        <v>0</v>
      </c>
      <c r="C575" s="16" t="s">
        <v>1</v>
      </c>
      <c r="D575" s="16" t="s">
        <v>2</v>
      </c>
      <c r="E575" s="16" t="s">
        <v>3</v>
      </c>
      <c r="F575" s="16" t="s">
        <v>4</v>
      </c>
      <c r="G575" s="16" t="s">
        <v>0</v>
      </c>
      <c r="H575" s="16" t="s">
        <v>1</v>
      </c>
      <c r="I575" s="16" t="s">
        <v>2</v>
      </c>
      <c r="J575" s="16" t="s">
        <v>3</v>
      </c>
      <c r="K575" s="16" t="s">
        <v>4</v>
      </c>
      <c r="L575" s="16" t="s">
        <v>0</v>
      </c>
      <c r="M575" s="16" t="s">
        <v>1</v>
      </c>
      <c r="N575" s="16" t="s">
        <v>2</v>
      </c>
      <c r="O575" s="16" t="s">
        <v>3</v>
      </c>
      <c r="P575" s="16" t="s">
        <v>4</v>
      </c>
      <c r="Q575" s="16" t="s">
        <v>0</v>
      </c>
      <c r="R575" s="16" t="s">
        <v>1</v>
      </c>
      <c r="S575" s="16" t="s">
        <v>2</v>
      </c>
      <c r="T575" s="16" t="s">
        <v>3</v>
      </c>
      <c r="U575" s="16" t="s">
        <v>4</v>
      </c>
      <c r="V575" s="16" t="s">
        <v>0</v>
      </c>
      <c r="W575" s="16" t="s">
        <v>1</v>
      </c>
      <c r="X575" s="16" t="s">
        <v>2</v>
      </c>
      <c r="Y575" s="16" t="s">
        <v>3</v>
      </c>
      <c r="Z575" s="16" t="s">
        <v>4</v>
      </c>
    </row>
    <row r="576" spans="1:26" x14ac:dyDescent="0.25">
      <c r="A576" t="s">
        <v>5</v>
      </c>
      <c r="B576" s="59">
        <v>446</v>
      </c>
      <c r="C576" s="59">
        <v>651</v>
      </c>
      <c r="D576" s="59">
        <v>738</v>
      </c>
      <c r="E576" s="59">
        <v>725</v>
      </c>
      <c r="F576" s="59">
        <v>649</v>
      </c>
      <c r="G576" s="59">
        <v>630</v>
      </c>
      <c r="H576" s="59">
        <v>714</v>
      </c>
      <c r="I576" s="59">
        <v>744</v>
      </c>
      <c r="J576" s="59">
        <v>744</v>
      </c>
      <c r="K576" s="59">
        <v>712</v>
      </c>
      <c r="L576" s="59">
        <v>548</v>
      </c>
      <c r="M576" s="59">
        <v>684</v>
      </c>
      <c r="N576" s="59">
        <v>744</v>
      </c>
      <c r="O576" s="59">
        <v>744</v>
      </c>
      <c r="P576" s="59">
        <v>692</v>
      </c>
      <c r="Q576" s="59">
        <v>413</v>
      </c>
      <c r="R576" s="59">
        <v>650</v>
      </c>
      <c r="S576" s="59">
        <v>728</v>
      </c>
      <c r="T576" s="59">
        <v>698</v>
      </c>
      <c r="U576" s="59">
        <v>631</v>
      </c>
      <c r="V576" s="59">
        <v>744</v>
      </c>
      <c r="W576" s="59">
        <v>720</v>
      </c>
      <c r="X576" s="59">
        <v>744</v>
      </c>
      <c r="Y576" s="59">
        <v>744</v>
      </c>
      <c r="Z576" s="59">
        <v>720</v>
      </c>
    </row>
    <row r="577" spans="1:26" x14ac:dyDescent="0.25">
      <c r="A577" t="s">
        <v>6</v>
      </c>
      <c r="B577" s="59">
        <v>0</v>
      </c>
      <c r="C577" s="59">
        <v>3</v>
      </c>
      <c r="D577" s="59">
        <v>0</v>
      </c>
      <c r="E577" s="59">
        <v>9</v>
      </c>
      <c r="F577" s="59">
        <v>5</v>
      </c>
      <c r="G577" s="59">
        <v>61</v>
      </c>
      <c r="H577" s="59">
        <v>116</v>
      </c>
      <c r="I577" s="59">
        <v>117</v>
      </c>
      <c r="J577" s="59">
        <v>226</v>
      </c>
      <c r="K577" s="59">
        <v>116</v>
      </c>
      <c r="L577" s="59">
        <v>46</v>
      </c>
      <c r="M577" s="59">
        <v>31</v>
      </c>
      <c r="N577" s="59">
        <v>5</v>
      </c>
      <c r="O577" s="59">
        <v>87</v>
      </c>
      <c r="P577" s="59">
        <v>20</v>
      </c>
      <c r="Q577" s="59">
        <v>0</v>
      </c>
      <c r="R577" s="59">
        <v>0</v>
      </c>
      <c r="S577" s="59">
        <v>0</v>
      </c>
      <c r="T577" s="59">
        <v>0</v>
      </c>
      <c r="U577" s="59">
        <v>0</v>
      </c>
      <c r="V577" s="59">
        <v>98</v>
      </c>
      <c r="W577" s="59">
        <v>261</v>
      </c>
      <c r="X577" s="59">
        <v>379</v>
      </c>
      <c r="Y577" s="59">
        <v>464</v>
      </c>
      <c r="Z577" s="59">
        <v>275</v>
      </c>
    </row>
    <row r="578" spans="1:26" x14ac:dyDescent="0.25">
      <c r="A578" t="s">
        <v>7</v>
      </c>
      <c r="B578" s="59">
        <v>0</v>
      </c>
      <c r="C578" s="59">
        <v>0</v>
      </c>
      <c r="D578" s="59">
        <v>0</v>
      </c>
      <c r="E578" s="59">
        <v>0</v>
      </c>
      <c r="F578" s="59">
        <v>0</v>
      </c>
      <c r="G578" s="59">
        <v>0</v>
      </c>
      <c r="H578" s="59">
        <v>31</v>
      </c>
      <c r="I578" s="59">
        <v>18</v>
      </c>
      <c r="J578" s="59">
        <v>214</v>
      </c>
      <c r="K578" s="59">
        <v>0</v>
      </c>
      <c r="L578" s="59">
        <v>242</v>
      </c>
      <c r="M578" s="59">
        <v>33</v>
      </c>
      <c r="N578" s="59">
        <v>14</v>
      </c>
      <c r="O578" s="59">
        <v>77</v>
      </c>
      <c r="P578" s="59">
        <v>53</v>
      </c>
      <c r="Q578" s="59">
        <v>0</v>
      </c>
      <c r="R578" s="59">
        <v>0</v>
      </c>
      <c r="S578" s="59">
        <v>0</v>
      </c>
      <c r="T578" s="59">
        <v>0</v>
      </c>
      <c r="U578" s="59">
        <v>0</v>
      </c>
      <c r="V578" s="59">
        <v>8</v>
      </c>
      <c r="W578" s="59">
        <v>92</v>
      </c>
      <c r="X578" s="59">
        <v>99</v>
      </c>
      <c r="Y578" s="59">
        <v>320</v>
      </c>
      <c r="Z578" s="59">
        <v>2</v>
      </c>
    </row>
    <row r="579" spans="1:26" x14ac:dyDescent="0.25">
      <c r="A579" t="s">
        <v>8</v>
      </c>
      <c r="B579" s="59">
        <v>0</v>
      </c>
      <c r="C579" s="59">
        <v>12</v>
      </c>
      <c r="D579" s="59">
        <v>7</v>
      </c>
      <c r="E579" s="59">
        <v>50</v>
      </c>
      <c r="F579" s="59">
        <v>0</v>
      </c>
      <c r="G579" s="59">
        <v>49</v>
      </c>
      <c r="H579" s="59">
        <v>172</v>
      </c>
      <c r="I579" s="59">
        <v>136</v>
      </c>
      <c r="J579" s="59">
        <v>337</v>
      </c>
      <c r="K579" s="59">
        <v>25</v>
      </c>
      <c r="L579" s="59">
        <v>24</v>
      </c>
      <c r="M579" s="59">
        <v>70</v>
      </c>
      <c r="N579" s="59">
        <v>40</v>
      </c>
      <c r="O579" s="59">
        <v>171</v>
      </c>
      <c r="P579" s="59">
        <v>5</v>
      </c>
      <c r="Q579" s="59">
        <v>0</v>
      </c>
      <c r="R579" s="59">
        <v>2</v>
      </c>
      <c r="S579" s="59">
        <v>3</v>
      </c>
      <c r="T579" s="59">
        <v>17</v>
      </c>
      <c r="U579" s="59">
        <v>0</v>
      </c>
      <c r="V579" s="59">
        <v>148</v>
      </c>
      <c r="W579" s="59">
        <v>352</v>
      </c>
      <c r="X579" s="59">
        <v>497</v>
      </c>
      <c r="Y579" s="59">
        <v>718</v>
      </c>
      <c r="Z579" s="59">
        <v>257</v>
      </c>
    </row>
    <row r="580" spans="1:26" x14ac:dyDescent="0.25">
      <c r="A580" t="s">
        <v>9</v>
      </c>
      <c r="B580" s="59">
        <v>151</v>
      </c>
      <c r="C580" s="59">
        <v>348</v>
      </c>
      <c r="D580" s="59">
        <v>421</v>
      </c>
      <c r="E580" s="59">
        <v>471</v>
      </c>
      <c r="F580" s="59">
        <v>202</v>
      </c>
      <c r="G580" s="59">
        <v>415</v>
      </c>
      <c r="H580" s="59">
        <v>618</v>
      </c>
      <c r="I580" s="59">
        <v>714</v>
      </c>
      <c r="J580" s="59">
        <v>731</v>
      </c>
      <c r="K580" s="59">
        <v>448</v>
      </c>
      <c r="L580" s="59">
        <v>299</v>
      </c>
      <c r="M580" s="59">
        <v>497</v>
      </c>
      <c r="N580" s="59">
        <v>576</v>
      </c>
      <c r="O580" s="59">
        <v>641</v>
      </c>
      <c r="P580" s="59">
        <v>338</v>
      </c>
      <c r="Q580" s="59">
        <v>62</v>
      </c>
      <c r="R580" s="59">
        <v>260</v>
      </c>
      <c r="S580" s="59">
        <v>354</v>
      </c>
      <c r="T580" s="59">
        <v>400</v>
      </c>
      <c r="U580" s="59">
        <v>134</v>
      </c>
      <c r="V580" s="59">
        <v>573</v>
      </c>
      <c r="W580" s="59">
        <v>677</v>
      </c>
      <c r="X580" s="59">
        <v>744</v>
      </c>
      <c r="Y580" s="59">
        <v>743</v>
      </c>
      <c r="Z580" s="59">
        <v>527</v>
      </c>
    </row>
    <row r="581" spans="1:26" x14ac:dyDescent="0.25">
      <c r="A581" t="s">
        <v>10</v>
      </c>
      <c r="B581" s="59">
        <v>0</v>
      </c>
      <c r="C581" s="59">
        <v>0</v>
      </c>
      <c r="D581" s="59">
        <v>0</v>
      </c>
      <c r="E581" s="59">
        <v>26</v>
      </c>
      <c r="F581" s="59">
        <v>4</v>
      </c>
      <c r="G581" s="59">
        <v>13</v>
      </c>
      <c r="H581" s="59">
        <v>38</v>
      </c>
      <c r="I581" s="59">
        <v>3</v>
      </c>
      <c r="J581" s="59">
        <v>208</v>
      </c>
      <c r="K581" s="59">
        <v>61</v>
      </c>
      <c r="L581" s="59">
        <v>0</v>
      </c>
      <c r="M581" s="59">
        <v>5</v>
      </c>
      <c r="N581" s="59">
        <v>0</v>
      </c>
      <c r="O581" s="59">
        <v>86</v>
      </c>
      <c r="P581" s="59">
        <v>13</v>
      </c>
      <c r="Q581" s="59">
        <v>0</v>
      </c>
      <c r="R581" s="59">
        <v>0</v>
      </c>
      <c r="S581" s="59">
        <v>0</v>
      </c>
      <c r="T581" s="59">
        <v>20</v>
      </c>
      <c r="U581" s="59">
        <v>2</v>
      </c>
      <c r="V581" s="59">
        <v>181</v>
      </c>
      <c r="W581" s="59">
        <v>534</v>
      </c>
      <c r="X581" s="59">
        <v>733</v>
      </c>
      <c r="Y581" s="59">
        <v>744</v>
      </c>
      <c r="Z581" s="59">
        <v>661</v>
      </c>
    </row>
    <row r="582" spans="1:26" x14ac:dyDescent="0.25">
      <c r="A582" t="s">
        <v>11</v>
      </c>
      <c r="B582" s="59">
        <v>9</v>
      </c>
      <c r="C582" s="59">
        <v>100</v>
      </c>
      <c r="D582" s="59">
        <v>71</v>
      </c>
      <c r="E582" s="59">
        <v>226</v>
      </c>
      <c r="F582" s="59">
        <v>54</v>
      </c>
      <c r="G582" s="59">
        <v>109</v>
      </c>
      <c r="H582" s="59">
        <v>270</v>
      </c>
      <c r="I582" s="59">
        <v>338</v>
      </c>
      <c r="J582" s="59">
        <v>386</v>
      </c>
      <c r="K582" s="59">
        <v>273</v>
      </c>
      <c r="L582" s="59">
        <v>57</v>
      </c>
      <c r="M582" s="59">
        <v>173</v>
      </c>
      <c r="N582" s="59">
        <v>228</v>
      </c>
      <c r="O582" s="59">
        <v>303</v>
      </c>
      <c r="P582" s="59">
        <v>135</v>
      </c>
      <c r="Q582" s="59">
        <v>0</v>
      </c>
      <c r="R582" s="59">
        <v>43</v>
      </c>
      <c r="S582" s="59">
        <v>41</v>
      </c>
      <c r="T582" s="59">
        <v>139</v>
      </c>
      <c r="U582" s="59">
        <v>17</v>
      </c>
      <c r="V582" s="59">
        <v>289</v>
      </c>
      <c r="W582" s="59">
        <v>551</v>
      </c>
      <c r="X582" s="59">
        <v>734</v>
      </c>
      <c r="Y582" s="59">
        <v>743</v>
      </c>
      <c r="Z582" s="59">
        <v>661</v>
      </c>
    </row>
    <row r="583" spans="1:26" x14ac:dyDescent="0.25">
      <c r="A583" t="s">
        <v>12</v>
      </c>
      <c r="B583" s="59">
        <v>0</v>
      </c>
      <c r="C583" s="59">
        <v>0</v>
      </c>
      <c r="D583" s="59">
        <v>0</v>
      </c>
      <c r="E583" s="59">
        <v>0</v>
      </c>
      <c r="F583" s="59">
        <v>0</v>
      </c>
      <c r="G583" s="59">
        <v>42</v>
      </c>
      <c r="H583" s="59">
        <v>134</v>
      </c>
      <c r="I583" s="59">
        <v>136</v>
      </c>
      <c r="J583" s="59">
        <v>249</v>
      </c>
      <c r="K583" s="59">
        <v>84</v>
      </c>
      <c r="L583" s="59">
        <v>77</v>
      </c>
      <c r="M583" s="59">
        <v>38</v>
      </c>
      <c r="N583" s="59">
        <v>7</v>
      </c>
      <c r="O583" s="59">
        <v>83</v>
      </c>
      <c r="P583" s="59">
        <v>10</v>
      </c>
      <c r="Q583" s="59">
        <v>0</v>
      </c>
      <c r="R583" s="59">
        <v>0</v>
      </c>
      <c r="S583" s="59">
        <v>0</v>
      </c>
      <c r="T583" s="59">
        <v>0</v>
      </c>
      <c r="U583" s="59">
        <v>0</v>
      </c>
      <c r="V583" s="59">
        <v>64</v>
      </c>
      <c r="W583" s="59">
        <v>230</v>
      </c>
      <c r="X583" s="59">
        <v>323</v>
      </c>
      <c r="Y583" s="59">
        <v>412</v>
      </c>
      <c r="Z583" s="59">
        <v>188</v>
      </c>
    </row>
    <row r="584" spans="1:26" x14ac:dyDescent="0.25">
      <c r="A584" t="s">
        <v>13</v>
      </c>
      <c r="B584" s="59">
        <v>348</v>
      </c>
      <c r="C584" s="59">
        <v>619</v>
      </c>
      <c r="D584" s="59">
        <v>670</v>
      </c>
      <c r="E584" s="59">
        <v>744</v>
      </c>
      <c r="F584" s="59">
        <v>589</v>
      </c>
      <c r="G584" s="59">
        <v>599</v>
      </c>
      <c r="H584" s="59">
        <v>703</v>
      </c>
      <c r="I584" s="59">
        <v>737</v>
      </c>
      <c r="J584" s="59">
        <v>744</v>
      </c>
      <c r="K584" s="59">
        <v>662</v>
      </c>
      <c r="L584" s="59">
        <v>478</v>
      </c>
      <c r="M584" s="59">
        <v>673</v>
      </c>
      <c r="N584" s="59">
        <v>725</v>
      </c>
      <c r="O584" s="59">
        <v>744</v>
      </c>
      <c r="P584" s="59">
        <v>632</v>
      </c>
      <c r="Q584" s="59">
        <v>260</v>
      </c>
      <c r="R584" s="59">
        <v>585</v>
      </c>
      <c r="S584" s="59">
        <v>634</v>
      </c>
      <c r="T584" s="59">
        <v>741</v>
      </c>
      <c r="U584" s="59">
        <v>571</v>
      </c>
      <c r="V584" s="59">
        <v>744</v>
      </c>
      <c r="W584" s="59">
        <v>720</v>
      </c>
      <c r="X584" s="59">
        <v>744</v>
      </c>
      <c r="Y584" s="59">
        <v>744</v>
      </c>
      <c r="Z584" s="59">
        <v>720</v>
      </c>
    </row>
    <row r="585" spans="1:26" x14ac:dyDescent="0.25">
      <c r="A585" t="s">
        <v>14</v>
      </c>
      <c r="B585" s="59">
        <v>0</v>
      </c>
      <c r="C585" s="59">
        <v>0</v>
      </c>
      <c r="D585" s="59">
        <v>0</v>
      </c>
      <c r="E585" s="59">
        <v>0</v>
      </c>
      <c r="F585" s="59">
        <v>0</v>
      </c>
      <c r="G585" s="59">
        <v>0</v>
      </c>
      <c r="H585" s="59">
        <v>10</v>
      </c>
      <c r="I585" s="59">
        <v>5</v>
      </c>
      <c r="J585" s="59">
        <v>80</v>
      </c>
      <c r="K585" s="59">
        <v>0</v>
      </c>
      <c r="L585" s="59">
        <v>47</v>
      </c>
      <c r="M585" s="59">
        <v>0</v>
      </c>
      <c r="N585" s="59">
        <v>0</v>
      </c>
      <c r="O585" s="59">
        <v>13</v>
      </c>
      <c r="P585" s="59">
        <v>0</v>
      </c>
      <c r="Q585" s="59">
        <v>0</v>
      </c>
      <c r="R585" s="59">
        <v>0</v>
      </c>
      <c r="S585" s="59">
        <v>0</v>
      </c>
      <c r="T585" s="59">
        <v>0</v>
      </c>
      <c r="U585" s="59">
        <v>0</v>
      </c>
      <c r="V585" s="59">
        <v>44</v>
      </c>
      <c r="W585" s="59">
        <v>309</v>
      </c>
      <c r="X585" s="59">
        <v>519</v>
      </c>
      <c r="Y585" s="59">
        <v>717</v>
      </c>
      <c r="Z585" s="59">
        <v>135</v>
      </c>
    </row>
    <row r="586" spans="1:26" x14ac:dyDescent="0.25">
      <c r="A586" t="s">
        <v>15</v>
      </c>
      <c r="B586" s="59">
        <v>0</v>
      </c>
      <c r="C586" s="59">
        <v>16</v>
      </c>
      <c r="D586" s="59">
        <v>6</v>
      </c>
      <c r="E586" s="59">
        <v>82</v>
      </c>
      <c r="F586" s="59">
        <v>8</v>
      </c>
      <c r="G586" s="59">
        <v>66</v>
      </c>
      <c r="H586" s="59">
        <v>170</v>
      </c>
      <c r="I586" s="59">
        <v>244</v>
      </c>
      <c r="J586" s="59">
        <v>316</v>
      </c>
      <c r="K586" s="59">
        <v>191</v>
      </c>
      <c r="L586" s="59">
        <v>24</v>
      </c>
      <c r="M586" s="59">
        <v>61</v>
      </c>
      <c r="N586" s="59">
        <v>88</v>
      </c>
      <c r="O586" s="59">
        <v>189</v>
      </c>
      <c r="P586" s="59">
        <v>70</v>
      </c>
      <c r="Q586" s="59">
        <v>0</v>
      </c>
      <c r="R586" s="59">
        <v>3</v>
      </c>
      <c r="S586" s="59">
        <v>0</v>
      </c>
      <c r="T586" s="59">
        <v>37</v>
      </c>
      <c r="U586" s="59">
        <v>7</v>
      </c>
      <c r="V586" s="59">
        <v>155</v>
      </c>
      <c r="W586" s="59">
        <v>357</v>
      </c>
      <c r="X586" s="59">
        <v>581</v>
      </c>
      <c r="Y586" s="59">
        <v>617</v>
      </c>
      <c r="Z586" s="59">
        <v>500</v>
      </c>
    </row>
    <row r="587" spans="1:26" x14ac:dyDescent="0.25">
      <c r="A587" t="s">
        <v>16</v>
      </c>
      <c r="B587" s="59">
        <v>187</v>
      </c>
      <c r="C587" s="59">
        <v>346</v>
      </c>
      <c r="D587" s="59">
        <v>402</v>
      </c>
      <c r="E587" s="59">
        <v>455</v>
      </c>
      <c r="F587" s="59">
        <v>202</v>
      </c>
      <c r="G587" s="59">
        <v>452</v>
      </c>
      <c r="H587" s="59">
        <v>611</v>
      </c>
      <c r="I587" s="59">
        <v>678</v>
      </c>
      <c r="J587" s="59">
        <v>720</v>
      </c>
      <c r="K587" s="59">
        <v>433</v>
      </c>
      <c r="L587" s="59">
        <v>360</v>
      </c>
      <c r="M587" s="59">
        <v>486</v>
      </c>
      <c r="N587" s="59">
        <v>562</v>
      </c>
      <c r="O587" s="59">
        <v>601</v>
      </c>
      <c r="P587" s="59">
        <v>343</v>
      </c>
      <c r="Q587" s="59">
        <v>95</v>
      </c>
      <c r="R587" s="59">
        <v>269</v>
      </c>
      <c r="S587" s="59">
        <v>307</v>
      </c>
      <c r="T587" s="59">
        <v>383</v>
      </c>
      <c r="U587" s="59">
        <v>148</v>
      </c>
      <c r="V587" s="59">
        <v>593</v>
      </c>
      <c r="W587" s="59">
        <v>684</v>
      </c>
      <c r="X587" s="59">
        <v>741</v>
      </c>
      <c r="Y587" s="59">
        <v>744</v>
      </c>
      <c r="Z587" s="59">
        <v>532</v>
      </c>
    </row>
    <row r="588" spans="1:26" x14ac:dyDescent="0.25">
      <c r="A588" t="s">
        <v>17</v>
      </c>
      <c r="B588" s="59">
        <v>428</v>
      </c>
      <c r="C588" s="59">
        <v>704</v>
      </c>
      <c r="D588" s="59">
        <v>736</v>
      </c>
      <c r="E588" s="59">
        <v>744</v>
      </c>
      <c r="F588" s="59">
        <v>666</v>
      </c>
      <c r="G588" s="59">
        <v>700</v>
      </c>
      <c r="H588" s="59">
        <v>720</v>
      </c>
      <c r="I588" s="59">
        <v>744</v>
      </c>
      <c r="J588" s="59">
        <v>744</v>
      </c>
      <c r="K588" s="59">
        <v>720</v>
      </c>
      <c r="L588" s="59">
        <v>665</v>
      </c>
      <c r="M588" s="59">
        <v>717</v>
      </c>
      <c r="N588" s="59">
        <v>744</v>
      </c>
      <c r="O588" s="59">
        <v>744</v>
      </c>
      <c r="P588" s="59">
        <v>716</v>
      </c>
      <c r="Q588" s="59">
        <v>379</v>
      </c>
      <c r="R588" s="59">
        <v>697</v>
      </c>
      <c r="S588" s="59">
        <v>726</v>
      </c>
      <c r="T588" s="59">
        <v>744</v>
      </c>
      <c r="U588" s="59">
        <v>635</v>
      </c>
      <c r="V588" s="59">
        <v>744</v>
      </c>
      <c r="W588" s="59">
        <v>720</v>
      </c>
      <c r="X588" s="59">
        <v>744</v>
      </c>
      <c r="Y588" s="59">
        <v>744</v>
      </c>
      <c r="Z588" s="59">
        <v>720</v>
      </c>
    </row>
    <row r="589" spans="1:26" x14ac:dyDescent="0.25">
      <c r="A589" t="s">
        <v>18</v>
      </c>
      <c r="B589" s="59">
        <v>735</v>
      </c>
      <c r="C589" s="59">
        <v>720</v>
      </c>
      <c r="D589" s="59">
        <v>744</v>
      </c>
      <c r="E589" s="59">
        <v>744</v>
      </c>
      <c r="F589" s="59">
        <v>720</v>
      </c>
      <c r="G589" s="59">
        <v>744</v>
      </c>
      <c r="H589" s="59">
        <v>720</v>
      </c>
      <c r="I589" s="59">
        <v>744</v>
      </c>
      <c r="J589" s="59">
        <v>744</v>
      </c>
      <c r="K589" s="59">
        <v>720</v>
      </c>
      <c r="L589" s="59">
        <v>744</v>
      </c>
      <c r="M589" s="59">
        <v>720</v>
      </c>
      <c r="N589" s="59">
        <v>744</v>
      </c>
      <c r="O589" s="59">
        <v>744</v>
      </c>
      <c r="P589" s="59">
        <v>720</v>
      </c>
      <c r="Q589" s="59">
        <v>727</v>
      </c>
      <c r="R589" s="59">
        <v>720</v>
      </c>
      <c r="S589" s="59">
        <v>744</v>
      </c>
      <c r="T589" s="59">
        <v>744</v>
      </c>
      <c r="U589" s="59">
        <v>720</v>
      </c>
      <c r="V589" s="59">
        <v>744</v>
      </c>
      <c r="W589" s="59">
        <v>720</v>
      </c>
      <c r="X589" s="59">
        <v>744</v>
      </c>
      <c r="Y589" s="59">
        <v>744</v>
      </c>
      <c r="Z589" s="59">
        <v>720</v>
      </c>
    </row>
    <row r="590" spans="1:26" x14ac:dyDescent="0.25">
      <c r="A590" t="s">
        <v>19</v>
      </c>
      <c r="B590" s="59">
        <v>2</v>
      </c>
      <c r="C590" s="59">
        <v>58</v>
      </c>
      <c r="D590" s="59">
        <v>154</v>
      </c>
      <c r="E590" s="59">
        <v>240</v>
      </c>
      <c r="F590" s="59">
        <v>32</v>
      </c>
      <c r="G590" s="59">
        <v>97</v>
      </c>
      <c r="H590" s="59">
        <v>282</v>
      </c>
      <c r="I590" s="59">
        <v>414</v>
      </c>
      <c r="J590" s="59">
        <v>518</v>
      </c>
      <c r="K590" s="59">
        <v>264</v>
      </c>
      <c r="L590" s="59">
        <v>32</v>
      </c>
      <c r="M590" s="59">
        <v>142</v>
      </c>
      <c r="N590" s="59">
        <v>250</v>
      </c>
      <c r="O590" s="59">
        <v>329</v>
      </c>
      <c r="P590" s="59">
        <v>130</v>
      </c>
      <c r="Q590" s="59">
        <v>0</v>
      </c>
      <c r="R590" s="59">
        <v>20</v>
      </c>
      <c r="S590" s="59">
        <v>82</v>
      </c>
      <c r="T590" s="59">
        <v>184</v>
      </c>
      <c r="U590" s="59">
        <v>8</v>
      </c>
      <c r="V590" s="59">
        <v>232</v>
      </c>
      <c r="W590" s="59">
        <v>513</v>
      </c>
      <c r="X590" s="59">
        <v>724</v>
      </c>
      <c r="Y590" s="59">
        <v>742</v>
      </c>
      <c r="Z590" s="59">
        <v>679</v>
      </c>
    </row>
    <row r="591" spans="1:26" x14ac:dyDescent="0.25">
      <c r="A591" t="s">
        <v>20</v>
      </c>
      <c r="B591" s="59">
        <v>132</v>
      </c>
      <c r="C591" s="59">
        <v>238</v>
      </c>
      <c r="D591" s="59">
        <v>277</v>
      </c>
      <c r="E591" s="59">
        <v>319</v>
      </c>
      <c r="F591" s="59">
        <v>104</v>
      </c>
      <c r="G591" s="59">
        <v>482</v>
      </c>
      <c r="H591" s="59">
        <v>517</v>
      </c>
      <c r="I591" s="59">
        <v>568</v>
      </c>
      <c r="J591" s="59">
        <v>635</v>
      </c>
      <c r="K591" s="59">
        <v>407</v>
      </c>
      <c r="L591" s="59">
        <v>352</v>
      </c>
      <c r="M591" s="59">
        <v>420</v>
      </c>
      <c r="N591" s="59">
        <v>456</v>
      </c>
      <c r="O591" s="59">
        <v>484</v>
      </c>
      <c r="P591" s="59">
        <v>300</v>
      </c>
      <c r="Q591" s="59">
        <v>21</v>
      </c>
      <c r="R591" s="59">
        <v>92</v>
      </c>
      <c r="S591" s="59">
        <v>155</v>
      </c>
      <c r="T591" s="59">
        <v>234</v>
      </c>
      <c r="U591" s="59">
        <v>16</v>
      </c>
      <c r="V591" s="59">
        <v>580</v>
      </c>
      <c r="W591" s="59">
        <v>534</v>
      </c>
      <c r="X591" s="59">
        <v>632</v>
      </c>
      <c r="Y591" s="59">
        <v>683</v>
      </c>
      <c r="Z591" s="59">
        <v>456</v>
      </c>
    </row>
    <row r="592" spans="1:26" x14ac:dyDescent="0.25">
      <c r="A592" t="s">
        <v>21</v>
      </c>
      <c r="B592" s="59">
        <v>0</v>
      </c>
      <c r="C592" s="59">
        <v>0</v>
      </c>
      <c r="D592" s="59">
        <v>0</v>
      </c>
      <c r="E592" s="59">
        <v>0</v>
      </c>
      <c r="F592" s="59">
        <v>0</v>
      </c>
      <c r="G592" s="59">
        <v>0</v>
      </c>
      <c r="H592" s="59">
        <v>0</v>
      </c>
      <c r="I592" s="59">
        <v>0</v>
      </c>
      <c r="J592" s="59">
        <v>0</v>
      </c>
      <c r="K592" s="59">
        <v>0</v>
      </c>
      <c r="L592" s="59">
        <v>2</v>
      </c>
      <c r="M592" s="59">
        <v>0</v>
      </c>
      <c r="N592" s="59">
        <v>0</v>
      </c>
      <c r="O592" s="59">
        <v>0</v>
      </c>
      <c r="P592" s="59">
        <v>0</v>
      </c>
      <c r="Q592" s="59">
        <v>0</v>
      </c>
      <c r="R592" s="59">
        <v>0</v>
      </c>
      <c r="S592" s="59">
        <v>0</v>
      </c>
      <c r="T592" s="59">
        <v>0</v>
      </c>
      <c r="U592" s="59">
        <v>0</v>
      </c>
      <c r="V592" s="59">
        <v>0</v>
      </c>
      <c r="W592" s="59">
        <v>0</v>
      </c>
      <c r="X592" s="59">
        <v>0</v>
      </c>
      <c r="Y592" s="59">
        <v>0</v>
      </c>
      <c r="Z592" s="59">
        <v>0</v>
      </c>
    </row>
    <row r="593" spans="1:26" x14ac:dyDescent="0.25">
      <c r="A593" t="s">
        <v>22</v>
      </c>
      <c r="B593" s="59">
        <v>0</v>
      </c>
      <c r="C593" s="59">
        <v>0</v>
      </c>
      <c r="D593" s="59">
        <v>0</v>
      </c>
      <c r="E593" s="59">
        <v>0</v>
      </c>
      <c r="F593" s="59">
        <v>0</v>
      </c>
      <c r="G593" s="59">
        <v>0</v>
      </c>
      <c r="H593" s="59">
        <v>37</v>
      </c>
      <c r="I593" s="59">
        <v>104</v>
      </c>
      <c r="J593" s="59">
        <v>56</v>
      </c>
      <c r="K593" s="59">
        <v>0</v>
      </c>
      <c r="L593" s="59">
        <v>48</v>
      </c>
      <c r="M593" s="59">
        <v>0</v>
      </c>
      <c r="N593" s="59">
        <v>9</v>
      </c>
      <c r="O593" s="59">
        <v>3</v>
      </c>
      <c r="P593" s="59">
        <v>14</v>
      </c>
      <c r="Q593" s="59">
        <v>0</v>
      </c>
      <c r="R593" s="59">
        <v>0</v>
      </c>
      <c r="S593" s="59">
        <v>0</v>
      </c>
      <c r="T593" s="59">
        <v>0</v>
      </c>
      <c r="U593" s="59">
        <v>0</v>
      </c>
      <c r="V593" s="59">
        <v>0</v>
      </c>
      <c r="W593" s="59">
        <v>76</v>
      </c>
      <c r="X593" s="59">
        <v>221</v>
      </c>
      <c r="Y593" s="59">
        <v>115</v>
      </c>
      <c r="Z593" s="59">
        <v>0</v>
      </c>
    </row>
    <row r="595" spans="1:26" x14ac:dyDescent="0.25">
      <c r="A595" s="39">
        <v>2007</v>
      </c>
      <c r="B595" s="107"/>
      <c r="C595" s="107"/>
      <c r="D595" s="107"/>
      <c r="E595" s="107"/>
      <c r="F595" s="107"/>
    </row>
    <row r="596" spans="1:26" x14ac:dyDescent="0.25">
      <c r="B596" s="108" t="s">
        <v>24</v>
      </c>
      <c r="C596" s="108"/>
      <c r="D596" s="108"/>
      <c r="E596" s="108"/>
      <c r="F596" s="108"/>
      <c r="G596" s="101" t="s">
        <v>25</v>
      </c>
      <c r="H596" s="101"/>
      <c r="I596" s="101"/>
      <c r="J596" s="101"/>
      <c r="K596" s="101"/>
      <c r="L596" s="102" t="s">
        <v>23</v>
      </c>
      <c r="M596" s="102"/>
      <c r="N596" s="102"/>
      <c r="O596" s="102"/>
      <c r="P596" s="102"/>
      <c r="Q596" s="103" t="s">
        <v>26</v>
      </c>
      <c r="R596" s="103"/>
      <c r="S596" s="103"/>
      <c r="T596" s="103"/>
      <c r="U596" s="103"/>
      <c r="V596" s="89" t="s">
        <v>27</v>
      </c>
      <c r="W596" s="89"/>
      <c r="X596" s="89"/>
      <c r="Y596" s="89"/>
      <c r="Z596" s="89"/>
    </row>
    <row r="597" spans="1:26" x14ac:dyDescent="0.25">
      <c r="B597" s="16" t="s">
        <v>0</v>
      </c>
      <c r="C597" s="16" t="s">
        <v>1</v>
      </c>
      <c r="D597" s="16" t="s">
        <v>2</v>
      </c>
      <c r="E597" s="16" t="s">
        <v>3</v>
      </c>
      <c r="F597" s="16" t="s">
        <v>4</v>
      </c>
      <c r="G597" s="16" t="s">
        <v>0</v>
      </c>
      <c r="H597" s="16" t="s">
        <v>1</v>
      </c>
      <c r="I597" s="16" t="s">
        <v>2</v>
      </c>
      <c r="J597" s="16" t="s">
        <v>3</v>
      </c>
      <c r="K597" s="16" t="s">
        <v>4</v>
      </c>
      <c r="L597" s="16" t="s">
        <v>0</v>
      </c>
      <c r="M597" s="16" t="s">
        <v>1</v>
      </c>
      <c r="N597" s="16" t="s">
        <v>2</v>
      </c>
      <c r="O597" s="16" t="s">
        <v>3</v>
      </c>
      <c r="P597" s="16" t="s">
        <v>4</v>
      </c>
      <c r="Q597" s="16" t="s">
        <v>0</v>
      </c>
      <c r="R597" s="16" t="s">
        <v>1</v>
      </c>
      <c r="S597" s="16" t="s">
        <v>2</v>
      </c>
      <c r="T597" s="16" t="s">
        <v>3</v>
      </c>
      <c r="U597" s="16" t="s">
        <v>4</v>
      </c>
      <c r="V597" s="16" t="s">
        <v>0</v>
      </c>
      <c r="W597" s="16" t="s">
        <v>1</v>
      </c>
      <c r="X597" s="16" t="s">
        <v>2</v>
      </c>
      <c r="Y597" s="16" t="s">
        <v>3</v>
      </c>
      <c r="Z597" s="16" t="s">
        <v>4</v>
      </c>
    </row>
    <row r="598" spans="1:26" x14ac:dyDescent="0.25">
      <c r="A598" t="s">
        <v>5</v>
      </c>
      <c r="B598" s="59">
        <v>516</v>
      </c>
      <c r="C598" s="59">
        <v>710</v>
      </c>
      <c r="D598" s="59">
        <v>738</v>
      </c>
      <c r="E598" s="59">
        <v>743</v>
      </c>
      <c r="F598" s="59">
        <v>651</v>
      </c>
      <c r="G598" s="59">
        <v>678</v>
      </c>
      <c r="H598" s="59">
        <v>720</v>
      </c>
      <c r="I598" s="59">
        <v>744</v>
      </c>
      <c r="J598" s="59">
        <v>744</v>
      </c>
      <c r="K598" s="59">
        <v>694</v>
      </c>
      <c r="L598" s="59">
        <v>595</v>
      </c>
      <c r="M598" s="59">
        <v>720</v>
      </c>
      <c r="N598" s="59">
        <v>744</v>
      </c>
      <c r="O598" s="59">
        <v>744</v>
      </c>
      <c r="P598" s="59">
        <v>675</v>
      </c>
      <c r="Q598" s="59">
        <v>480</v>
      </c>
      <c r="R598" s="59">
        <v>706</v>
      </c>
      <c r="S598" s="59">
        <v>738</v>
      </c>
      <c r="T598" s="59">
        <v>741</v>
      </c>
      <c r="U598" s="59">
        <v>641</v>
      </c>
      <c r="V598" s="59">
        <v>744</v>
      </c>
      <c r="W598" s="59">
        <v>720</v>
      </c>
      <c r="X598" s="59">
        <v>744</v>
      </c>
      <c r="Y598" s="59">
        <v>744</v>
      </c>
      <c r="Z598" s="59">
        <v>718</v>
      </c>
    </row>
    <row r="599" spans="1:26" x14ac:dyDescent="0.25">
      <c r="A599" t="s">
        <v>6</v>
      </c>
      <c r="B599" s="59">
        <v>0</v>
      </c>
      <c r="C599" s="59">
        <v>0</v>
      </c>
      <c r="D599" s="59">
        <v>45</v>
      </c>
      <c r="E599" s="59">
        <v>0</v>
      </c>
      <c r="F599" s="59">
        <v>3</v>
      </c>
      <c r="G599" s="59">
        <v>63</v>
      </c>
      <c r="H599" s="59">
        <v>128</v>
      </c>
      <c r="I599" s="59">
        <v>188</v>
      </c>
      <c r="J599" s="59">
        <v>209</v>
      </c>
      <c r="K599" s="59">
        <v>107</v>
      </c>
      <c r="L599" s="59">
        <v>22</v>
      </c>
      <c r="M599" s="59">
        <v>60</v>
      </c>
      <c r="N599" s="59">
        <v>87</v>
      </c>
      <c r="O599" s="59">
        <v>72</v>
      </c>
      <c r="P599" s="59">
        <v>13</v>
      </c>
      <c r="Q599" s="59">
        <v>0</v>
      </c>
      <c r="R599" s="59">
        <v>0</v>
      </c>
      <c r="S599" s="59">
        <v>29</v>
      </c>
      <c r="T599" s="59">
        <v>0</v>
      </c>
      <c r="U599" s="59">
        <v>0</v>
      </c>
      <c r="V599" s="59">
        <v>152</v>
      </c>
      <c r="W599" s="59">
        <v>276</v>
      </c>
      <c r="X599" s="59">
        <v>433</v>
      </c>
      <c r="Y599" s="59">
        <v>476</v>
      </c>
      <c r="Z599" s="59">
        <v>350</v>
      </c>
    </row>
    <row r="600" spans="1:26" x14ac:dyDescent="0.25">
      <c r="A600" t="s">
        <v>7</v>
      </c>
      <c r="B600" s="59">
        <v>0</v>
      </c>
      <c r="C600" s="59">
        <v>0</v>
      </c>
      <c r="D600" s="59">
        <v>0</v>
      </c>
      <c r="E600" s="59">
        <v>0</v>
      </c>
      <c r="F600" s="59">
        <v>0</v>
      </c>
      <c r="G600" s="59">
        <v>0</v>
      </c>
      <c r="H600" s="59">
        <v>30</v>
      </c>
      <c r="I600" s="59">
        <v>153</v>
      </c>
      <c r="J600" s="59">
        <v>129</v>
      </c>
      <c r="K600" s="59">
        <v>37</v>
      </c>
      <c r="L600" s="59">
        <v>97</v>
      </c>
      <c r="M600" s="59">
        <v>20</v>
      </c>
      <c r="N600" s="59">
        <v>80</v>
      </c>
      <c r="O600" s="59">
        <v>27</v>
      </c>
      <c r="P600" s="59">
        <v>86</v>
      </c>
      <c r="Q600" s="59">
        <v>0</v>
      </c>
      <c r="R600" s="59">
        <v>0</v>
      </c>
      <c r="S600" s="59">
        <v>0</v>
      </c>
      <c r="T600" s="59">
        <v>0</v>
      </c>
      <c r="U600" s="59">
        <v>0</v>
      </c>
      <c r="V600" s="59">
        <v>0</v>
      </c>
      <c r="W600" s="59">
        <v>76</v>
      </c>
      <c r="X600" s="59">
        <v>207</v>
      </c>
      <c r="Y600" s="59">
        <v>239</v>
      </c>
      <c r="Z600" s="59">
        <v>59</v>
      </c>
    </row>
    <row r="601" spans="1:26" x14ac:dyDescent="0.25">
      <c r="A601" t="s">
        <v>8</v>
      </c>
      <c r="B601" s="59">
        <v>0</v>
      </c>
      <c r="C601" s="59">
        <v>77</v>
      </c>
      <c r="D601" s="59">
        <v>57</v>
      </c>
      <c r="E601" s="59">
        <v>31</v>
      </c>
      <c r="F601" s="59">
        <v>6</v>
      </c>
      <c r="G601" s="59">
        <v>10</v>
      </c>
      <c r="H601" s="59">
        <v>250</v>
      </c>
      <c r="I601" s="59">
        <v>309</v>
      </c>
      <c r="J601" s="59">
        <v>339</v>
      </c>
      <c r="K601" s="59">
        <v>83</v>
      </c>
      <c r="L601" s="59">
        <v>0</v>
      </c>
      <c r="M601" s="59">
        <v>136</v>
      </c>
      <c r="N601" s="59">
        <v>178</v>
      </c>
      <c r="O601" s="59">
        <v>176</v>
      </c>
      <c r="P601" s="59">
        <v>15</v>
      </c>
      <c r="Q601" s="59">
        <v>0</v>
      </c>
      <c r="R601" s="59">
        <v>45</v>
      </c>
      <c r="S601" s="59">
        <v>27</v>
      </c>
      <c r="T601" s="59">
        <v>8</v>
      </c>
      <c r="U601" s="59">
        <v>0</v>
      </c>
      <c r="V601" s="59">
        <v>91</v>
      </c>
      <c r="W601" s="59">
        <v>496</v>
      </c>
      <c r="X601" s="59">
        <v>599</v>
      </c>
      <c r="Y601" s="59">
        <v>641</v>
      </c>
      <c r="Z601" s="59">
        <v>260</v>
      </c>
    </row>
    <row r="602" spans="1:26" x14ac:dyDescent="0.25">
      <c r="A602" t="s">
        <v>9</v>
      </c>
      <c r="B602" s="59">
        <v>200</v>
      </c>
      <c r="C602" s="59">
        <v>324</v>
      </c>
      <c r="D602" s="59">
        <v>426</v>
      </c>
      <c r="E602" s="59">
        <v>443</v>
      </c>
      <c r="F602" s="59">
        <v>245</v>
      </c>
      <c r="G602" s="59">
        <v>457</v>
      </c>
      <c r="H602" s="59">
        <v>543</v>
      </c>
      <c r="I602" s="59">
        <v>670</v>
      </c>
      <c r="J602" s="59">
        <v>699</v>
      </c>
      <c r="K602" s="59">
        <v>486</v>
      </c>
      <c r="L602" s="59">
        <v>327</v>
      </c>
      <c r="M602" s="59">
        <v>453</v>
      </c>
      <c r="N602" s="59">
        <v>553</v>
      </c>
      <c r="O602" s="59">
        <v>555</v>
      </c>
      <c r="P602" s="59">
        <v>373</v>
      </c>
      <c r="Q602" s="59">
        <v>119</v>
      </c>
      <c r="R602" s="59">
        <v>244</v>
      </c>
      <c r="S602" s="59">
        <v>349</v>
      </c>
      <c r="T602" s="59">
        <v>370</v>
      </c>
      <c r="U602" s="59">
        <v>164</v>
      </c>
      <c r="V602" s="59">
        <v>630</v>
      </c>
      <c r="W602" s="59">
        <v>680</v>
      </c>
      <c r="X602" s="59">
        <v>732</v>
      </c>
      <c r="Y602" s="59">
        <v>744</v>
      </c>
      <c r="Z602" s="59">
        <v>550</v>
      </c>
    </row>
    <row r="603" spans="1:26" x14ac:dyDescent="0.25">
      <c r="A603" t="s">
        <v>10</v>
      </c>
      <c r="B603" s="59">
        <v>0</v>
      </c>
      <c r="C603" s="59">
        <v>0</v>
      </c>
      <c r="D603" s="59">
        <v>76</v>
      </c>
      <c r="E603" s="59">
        <v>19</v>
      </c>
      <c r="F603" s="59">
        <v>4</v>
      </c>
      <c r="G603" s="59">
        <v>6</v>
      </c>
      <c r="H603" s="59">
        <v>85</v>
      </c>
      <c r="I603" s="59">
        <v>207</v>
      </c>
      <c r="J603" s="59">
        <v>183</v>
      </c>
      <c r="K603" s="59">
        <v>59</v>
      </c>
      <c r="L603" s="59">
        <v>0</v>
      </c>
      <c r="M603" s="59">
        <v>21</v>
      </c>
      <c r="N603" s="59">
        <v>111</v>
      </c>
      <c r="O603" s="59">
        <v>80</v>
      </c>
      <c r="P603" s="59">
        <v>27</v>
      </c>
      <c r="Q603" s="59">
        <v>0</v>
      </c>
      <c r="R603" s="59">
        <v>0</v>
      </c>
      <c r="S603" s="59">
        <v>84</v>
      </c>
      <c r="T603" s="59">
        <v>16</v>
      </c>
      <c r="U603" s="59">
        <v>5</v>
      </c>
      <c r="V603" s="59">
        <v>210</v>
      </c>
      <c r="W603" s="59">
        <v>488</v>
      </c>
      <c r="X603" s="59">
        <v>725</v>
      </c>
      <c r="Y603" s="59">
        <v>744</v>
      </c>
      <c r="Z603" s="59">
        <v>685</v>
      </c>
    </row>
    <row r="604" spans="1:26" x14ac:dyDescent="0.25">
      <c r="A604" t="s">
        <v>11</v>
      </c>
      <c r="B604" s="59">
        <v>16</v>
      </c>
      <c r="C604" s="59">
        <v>105</v>
      </c>
      <c r="D604" s="59">
        <v>156</v>
      </c>
      <c r="E604" s="59">
        <v>182</v>
      </c>
      <c r="F604" s="59">
        <v>45</v>
      </c>
      <c r="G604" s="59">
        <v>165</v>
      </c>
      <c r="H604" s="59">
        <v>286</v>
      </c>
      <c r="I604" s="59">
        <v>392</v>
      </c>
      <c r="J604" s="59">
        <v>368</v>
      </c>
      <c r="K604" s="59">
        <v>237</v>
      </c>
      <c r="L604" s="59">
        <v>72</v>
      </c>
      <c r="M604" s="59">
        <v>178</v>
      </c>
      <c r="N604" s="59">
        <v>286</v>
      </c>
      <c r="O604" s="59">
        <v>285</v>
      </c>
      <c r="P604" s="59">
        <v>96</v>
      </c>
      <c r="Q604" s="59">
        <v>4</v>
      </c>
      <c r="R604" s="59">
        <v>69</v>
      </c>
      <c r="S604" s="59">
        <v>89</v>
      </c>
      <c r="T604" s="59">
        <v>98</v>
      </c>
      <c r="U604" s="59">
        <v>27</v>
      </c>
      <c r="V604" s="59">
        <v>403</v>
      </c>
      <c r="W604" s="59">
        <v>565</v>
      </c>
      <c r="X604" s="59">
        <v>738</v>
      </c>
      <c r="Y604" s="59">
        <v>744</v>
      </c>
      <c r="Z604" s="59">
        <v>603</v>
      </c>
    </row>
    <row r="605" spans="1:26" x14ac:dyDescent="0.25">
      <c r="A605" t="s">
        <v>12</v>
      </c>
      <c r="B605" s="59">
        <v>0</v>
      </c>
      <c r="C605" s="59">
        <v>0</v>
      </c>
      <c r="D605" s="59">
        <v>23</v>
      </c>
      <c r="E605" s="59">
        <v>1</v>
      </c>
      <c r="F605" s="59">
        <v>0</v>
      </c>
      <c r="G605" s="59">
        <v>21</v>
      </c>
      <c r="H605" s="59">
        <v>133</v>
      </c>
      <c r="I605" s="59">
        <v>232</v>
      </c>
      <c r="J605" s="59">
        <v>240</v>
      </c>
      <c r="K605" s="59">
        <v>99</v>
      </c>
      <c r="L605" s="59">
        <v>14</v>
      </c>
      <c r="M605" s="59">
        <v>40</v>
      </c>
      <c r="N605" s="59">
        <v>101</v>
      </c>
      <c r="O605" s="59">
        <v>66</v>
      </c>
      <c r="P605" s="59">
        <v>17</v>
      </c>
      <c r="Q605" s="59">
        <v>0</v>
      </c>
      <c r="R605" s="59">
        <v>0</v>
      </c>
      <c r="S605" s="59">
        <v>0</v>
      </c>
      <c r="T605" s="59">
        <v>0</v>
      </c>
      <c r="U605" s="59">
        <v>0</v>
      </c>
      <c r="V605" s="59">
        <v>66</v>
      </c>
      <c r="W605" s="59">
        <v>221</v>
      </c>
      <c r="X605" s="59">
        <v>388</v>
      </c>
      <c r="Y605" s="59">
        <v>426</v>
      </c>
      <c r="Z605" s="59">
        <v>262</v>
      </c>
    </row>
    <row r="606" spans="1:26" x14ac:dyDescent="0.25">
      <c r="A606" t="s">
        <v>13</v>
      </c>
      <c r="B606" s="59">
        <v>411</v>
      </c>
      <c r="C606" s="59">
        <v>577</v>
      </c>
      <c r="D606" s="59">
        <v>659</v>
      </c>
      <c r="E606" s="59">
        <v>744</v>
      </c>
      <c r="F606" s="59">
        <v>668</v>
      </c>
      <c r="G606" s="59">
        <v>611</v>
      </c>
      <c r="H606" s="59">
        <v>705</v>
      </c>
      <c r="I606" s="59">
        <v>739</v>
      </c>
      <c r="J606" s="59">
        <v>744</v>
      </c>
      <c r="K606" s="59">
        <v>706</v>
      </c>
      <c r="L606" s="59">
        <v>524</v>
      </c>
      <c r="M606" s="59">
        <v>668</v>
      </c>
      <c r="N606" s="59">
        <v>707</v>
      </c>
      <c r="O606" s="59">
        <v>744</v>
      </c>
      <c r="P606" s="59">
        <v>687</v>
      </c>
      <c r="Q606" s="59">
        <v>312</v>
      </c>
      <c r="R606" s="59">
        <v>533</v>
      </c>
      <c r="S606" s="59">
        <v>610</v>
      </c>
      <c r="T606" s="59">
        <v>744</v>
      </c>
      <c r="U606" s="59">
        <v>669</v>
      </c>
      <c r="V606" s="59">
        <v>744</v>
      </c>
      <c r="W606" s="59">
        <v>720</v>
      </c>
      <c r="X606" s="59">
        <v>744</v>
      </c>
      <c r="Y606" s="59">
        <v>744</v>
      </c>
      <c r="Z606" s="59">
        <v>720</v>
      </c>
    </row>
    <row r="607" spans="1:26" x14ac:dyDescent="0.25">
      <c r="A607" t="s">
        <v>14</v>
      </c>
      <c r="B607" s="59">
        <v>0</v>
      </c>
      <c r="C607" s="59">
        <v>3</v>
      </c>
      <c r="D607" s="59">
        <v>0</v>
      </c>
      <c r="E607" s="59">
        <v>0</v>
      </c>
      <c r="F607" s="59">
        <v>0</v>
      </c>
      <c r="G607" s="59">
        <v>0</v>
      </c>
      <c r="H607" s="59">
        <v>46</v>
      </c>
      <c r="I607" s="59">
        <v>36</v>
      </c>
      <c r="J607" s="59">
        <v>76</v>
      </c>
      <c r="K607" s="59">
        <v>3</v>
      </c>
      <c r="L607" s="59">
        <v>0</v>
      </c>
      <c r="M607" s="59">
        <v>14</v>
      </c>
      <c r="N607" s="59">
        <v>8</v>
      </c>
      <c r="O607" s="59">
        <v>10</v>
      </c>
      <c r="P607" s="59">
        <v>0</v>
      </c>
      <c r="Q607" s="59">
        <v>0</v>
      </c>
      <c r="R607" s="59">
        <v>0</v>
      </c>
      <c r="S607" s="59">
        <v>0</v>
      </c>
      <c r="T607" s="59">
        <v>0</v>
      </c>
      <c r="U607" s="59">
        <v>0</v>
      </c>
      <c r="V607" s="59">
        <v>21</v>
      </c>
      <c r="W607" s="59">
        <v>431</v>
      </c>
      <c r="X607" s="59">
        <v>627</v>
      </c>
      <c r="Y607" s="59">
        <v>704</v>
      </c>
      <c r="Z607" s="59">
        <v>195</v>
      </c>
    </row>
    <row r="608" spans="1:26" x14ac:dyDescent="0.25">
      <c r="A608" t="s">
        <v>15</v>
      </c>
      <c r="B608" s="59">
        <v>1</v>
      </c>
      <c r="C608" s="59">
        <v>44</v>
      </c>
      <c r="D608" s="59">
        <v>77</v>
      </c>
      <c r="E608" s="59">
        <v>84</v>
      </c>
      <c r="F608" s="59">
        <v>21</v>
      </c>
      <c r="G608" s="59">
        <v>75</v>
      </c>
      <c r="H608" s="59">
        <v>189</v>
      </c>
      <c r="I608" s="59">
        <v>303</v>
      </c>
      <c r="J608" s="59">
        <v>283</v>
      </c>
      <c r="K608" s="59">
        <v>176</v>
      </c>
      <c r="L608" s="59">
        <v>31</v>
      </c>
      <c r="M608" s="59">
        <v>92</v>
      </c>
      <c r="N608" s="59">
        <v>160</v>
      </c>
      <c r="O608" s="59">
        <v>186</v>
      </c>
      <c r="P608" s="59">
        <v>62</v>
      </c>
      <c r="Q608" s="59">
        <v>0</v>
      </c>
      <c r="R608" s="59">
        <v>17</v>
      </c>
      <c r="S608" s="59">
        <v>43</v>
      </c>
      <c r="T608" s="59">
        <v>30</v>
      </c>
      <c r="U608" s="59">
        <v>8</v>
      </c>
      <c r="V608" s="59">
        <v>248</v>
      </c>
      <c r="W608" s="59">
        <v>384</v>
      </c>
      <c r="X608" s="59">
        <v>580</v>
      </c>
      <c r="Y608" s="59">
        <v>655</v>
      </c>
      <c r="Z608" s="59">
        <v>542</v>
      </c>
    </row>
    <row r="609" spans="1:26" x14ac:dyDescent="0.25">
      <c r="A609" t="s">
        <v>16</v>
      </c>
      <c r="B609" s="59">
        <v>169</v>
      </c>
      <c r="C609" s="59">
        <v>299</v>
      </c>
      <c r="D609" s="59">
        <v>361</v>
      </c>
      <c r="E609" s="59">
        <v>399</v>
      </c>
      <c r="F609" s="59">
        <v>212</v>
      </c>
      <c r="G609" s="59">
        <v>459</v>
      </c>
      <c r="H609" s="59">
        <v>586</v>
      </c>
      <c r="I609" s="59">
        <v>633</v>
      </c>
      <c r="J609" s="59">
        <v>698</v>
      </c>
      <c r="K609" s="59">
        <v>485</v>
      </c>
      <c r="L609" s="59">
        <v>342</v>
      </c>
      <c r="M609" s="59">
        <v>474</v>
      </c>
      <c r="N609" s="59">
        <v>531</v>
      </c>
      <c r="O609" s="59">
        <v>558</v>
      </c>
      <c r="P609" s="59">
        <v>374</v>
      </c>
      <c r="Q609" s="59">
        <v>99</v>
      </c>
      <c r="R609" s="59">
        <v>209</v>
      </c>
      <c r="S609" s="59">
        <v>273</v>
      </c>
      <c r="T609" s="59">
        <v>315</v>
      </c>
      <c r="U609" s="59">
        <v>142</v>
      </c>
      <c r="V609" s="59">
        <v>593</v>
      </c>
      <c r="W609" s="59">
        <v>685</v>
      </c>
      <c r="X609" s="59">
        <v>705</v>
      </c>
      <c r="Y609" s="59">
        <v>737</v>
      </c>
      <c r="Z609" s="59">
        <v>581</v>
      </c>
    </row>
    <row r="610" spans="1:26" x14ac:dyDescent="0.25">
      <c r="A610" t="s">
        <v>17</v>
      </c>
      <c r="B610" s="59">
        <v>375</v>
      </c>
      <c r="C610" s="59">
        <v>706</v>
      </c>
      <c r="D610" s="59">
        <v>744</v>
      </c>
      <c r="E610" s="59">
        <v>744</v>
      </c>
      <c r="F610" s="59">
        <v>707</v>
      </c>
      <c r="G610" s="59">
        <v>545</v>
      </c>
      <c r="H610" s="59">
        <v>720</v>
      </c>
      <c r="I610" s="59">
        <v>744</v>
      </c>
      <c r="J610" s="59">
        <v>744</v>
      </c>
      <c r="K610" s="59">
        <v>720</v>
      </c>
      <c r="L610" s="59">
        <v>496</v>
      </c>
      <c r="M610" s="59">
        <v>720</v>
      </c>
      <c r="N610" s="59">
        <v>744</v>
      </c>
      <c r="O610" s="59">
        <v>744</v>
      </c>
      <c r="P610" s="59">
        <v>717</v>
      </c>
      <c r="Q610" s="59">
        <v>368</v>
      </c>
      <c r="R610" s="59">
        <v>690</v>
      </c>
      <c r="S610" s="59">
        <v>731</v>
      </c>
      <c r="T610" s="59">
        <v>744</v>
      </c>
      <c r="U610" s="59">
        <v>698</v>
      </c>
      <c r="V610" s="59">
        <v>744</v>
      </c>
      <c r="W610" s="59">
        <v>720</v>
      </c>
      <c r="X610" s="59">
        <v>744</v>
      </c>
      <c r="Y610" s="59">
        <v>744</v>
      </c>
      <c r="Z610" s="59">
        <v>720</v>
      </c>
    </row>
    <row r="611" spans="1:26" x14ac:dyDescent="0.25">
      <c r="A611" t="s">
        <v>18</v>
      </c>
      <c r="B611" s="59">
        <v>742</v>
      </c>
      <c r="C611" s="59">
        <v>715</v>
      </c>
      <c r="D611" s="59">
        <v>744</v>
      </c>
      <c r="E611" s="59">
        <v>742</v>
      </c>
      <c r="F611" s="59">
        <v>645</v>
      </c>
      <c r="G611" s="59">
        <v>744</v>
      </c>
      <c r="H611" s="59">
        <v>703</v>
      </c>
      <c r="I611" s="59">
        <v>744</v>
      </c>
      <c r="J611" s="59">
        <v>742</v>
      </c>
      <c r="K611" s="59">
        <v>720</v>
      </c>
      <c r="L611" s="59">
        <v>744</v>
      </c>
      <c r="M611" s="59">
        <v>720</v>
      </c>
      <c r="N611" s="59">
        <v>744</v>
      </c>
      <c r="O611" s="59">
        <v>744</v>
      </c>
      <c r="P611" s="59">
        <v>719</v>
      </c>
      <c r="Q611" s="59">
        <v>738</v>
      </c>
      <c r="R611" s="59">
        <v>715</v>
      </c>
      <c r="S611" s="59">
        <v>744</v>
      </c>
      <c r="T611" s="59">
        <v>743</v>
      </c>
      <c r="U611" s="59">
        <v>620</v>
      </c>
      <c r="V611" s="59">
        <v>744</v>
      </c>
      <c r="W611" s="59">
        <v>720</v>
      </c>
      <c r="X611" s="59">
        <v>744</v>
      </c>
      <c r="Y611" s="59">
        <v>744</v>
      </c>
      <c r="Z611" s="59">
        <v>720</v>
      </c>
    </row>
    <row r="612" spans="1:26" x14ac:dyDescent="0.25">
      <c r="A612" t="s">
        <v>19</v>
      </c>
      <c r="B612" s="59">
        <v>0</v>
      </c>
      <c r="C612" s="59">
        <v>63</v>
      </c>
      <c r="D612" s="59">
        <v>185</v>
      </c>
      <c r="E612" s="59">
        <v>255</v>
      </c>
      <c r="F612" s="59">
        <v>44</v>
      </c>
      <c r="G612" s="59">
        <v>56</v>
      </c>
      <c r="H612" s="59">
        <v>293</v>
      </c>
      <c r="I612" s="59">
        <v>497</v>
      </c>
      <c r="J612" s="59">
        <v>539</v>
      </c>
      <c r="K612" s="59">
        <v>255</v>
      </c>
      <c r="L612" s="59">
        <v>18</v>
      </c>
      <c r="M612" s="59">
        <v>145</v>
      </c>
      <c r="N612" s="59">
        <v>326</v>
      </c>
      <c r="O612" s="59">
        <v>338</v>
      </c>
      <c r="P612" s="59">
        <v>87</v>
      </c>
      <c r="Q612" s="59">
        <v>0</v>
      </c>
      <c r="R612" s="59">
        <v>28</v>
      </c>
      <c r="S612" s="59">
        <v>126</v>
      </c>
      <c r="T612" s="59">
        <v>209</v>
      </c>
      <c r="U612" s="59">
        <v>29</v>
      </c>
      <c r="V612" s="59">
        <v>317</v>
      </c>
      <c r="W612" s="59">
        <v>566</v>
      </c>
      <c r="X612" s="59">
        <v>729</v>
      </c>
      <c r="Y612" s="59">
        <v>741</v>
      </c>
      <c r="Z612" s="59">
        <v>577</v>
      </c>
    </row>
    <row r="613" spans="1:26" x14ac:dyDescent="0.25">
      <c r="A613" t="s">
        <v>20</v>
      </c>
      <c r="B613" s="59">
        <v>135</v>
      </c>
      <c r="C613" s="59">
        <v>234</v>
      </c>
      <c r="D613" s="59">
        <v>273</v>
      </c>
      <c r="E613" s="59">
        <v>298</v>
      </c>
      <c r="F613" s="59">
        <v>121</v>
      </c>
      <c r="G613" s="59">
        <v>475</v>
      </c>
      <c r="H613" s="59">
        <v>513</v>
      </c>
      <c r="I613" s="59">
        <v>549</v>
      </c>
      <c r="J613" s="59">
        <v>590</v>
      </c>
      <c r="K613" s="59">
        <v>432</v>
      </c>
      <c r="L613" s="59">
        <v>342</v>
      </c>
      <c r="M613" s="59">
        <v>418</v>
      </c>
      <c r="N613" s="59">
        <v>452</v>
      </c>
      <c r="O613" s="59">
        <v>460</v>
      </c>
      <c r="P613" s="59">
        <v>326</v>
      </c>
      <c r="Q613" s="59">
        <v>52</v>
      </c>
      <c r="R613" s="59">
        <v>99</v>
      </c>
      <c r="S613" s="59">
        <v>129</v>
      </c>
      <c r="T613" s="59">
        <v>210</v>
      </c>
      <c r="U613" s="59">
        <v>46</v>
      </c>
      <c r="V613" s="59">
        <v>573</v>
      </c>
      <c r="W613" s="59">
        <v>567</v>
      </c>
      <c r="X613" s="59">
        <v>582</v>
      </c>
      <c r="Y613" s="59">
        <v>636</v>
      </c>
      <c r="Z613" s="59">
        <v>495</v>
      </c>
    </row>
    <row r="614" spans="1:26" x14ac:dyDescent="0.25">
      <c r="A614" t="s">
        <v>21</v>
      </c>
      <c r="B614" s="59">
        <v>0</v>
      </c>
      <c r="C614" s="59">
        <v>0</v>
      </c>
      <c r="D614" s="59">
        <v>0</v>
      </c>
      <c r="E614" s="59">
        <v>0</v>
      </c>
      <c r="F614" s="59">
        <v>0</v>
      </c>
      <c r="G614" s="59">
        <v>0</v>
      </c>
      <c r="H614" s="59">
        <v>0</v>
      </c>
      <c r="I614" s="59">
        <v>0</v>
      </c>
      <c r="J614" s="59">
        <v>0</v>
      </c>
      <c r="K614" s="59">
        <v>0</v>
      </c>
      <c r="L614" s="59">
        <v>0</v>
      </c>
      <c r="M614" s="59">
        <v>0</v>
      </c>
      <c r="N614" s="59">
        <v>0</v>
      </c>
      <c r="O614" s="59">
        <v>0</v>
      </c>
      <c r="P614" s="59">
        <v>0</v>
      </c>
      <c r="Q614" s="59">
        <v>0</v>
      </c>
      <c r="R614" s="59">
        <v>0</v>
      </c>
      <c r="S614" s="59">
        <v>0</v>
      </c>
      <c r="T614" s="59">
        <v>0</v>
      </c>
      <c r="U614" s="59">
        <v>0</v>
      </c>
      <c r="V614" s="59">
        <v>0</v>
      </c>
      <c r="W614" s="59">
        <v>0</v>
      </c>
      <c r="X614" s="59">
        <v>0</v>
      </c>
      <c r="Y614" s="59">
        <v>3</v>
      </c>
      <c r="Z614" s="59">
        <v>0</v>
      </c>
    </row>
    <row r="615" spans="1:26" x14ac:dyDescent="0.25">
      <c r="A615" t="s">
        <v>22</v>
      </c>
      <c r="B615" s="59">
        <v>0</v>
      </c>
      <c r="C615" s="59">
        <v>0</v>
      </c>
      <c r="D615" s="59">
        <v>0</v>
      </c>
      <c r="E615" s="59">
        <v>0</v>
      </c>
      <c r="F615" s="59">
        <v>0</v>
      </c>
      <c r="G615" s="59">
        <v>0</v>
      </c>
      <c r="H615" s="59">
        <v>46</v>
      </c>
      <c r="I615" s="59">
        <v>77</v>
      </c>
      <c r="J615" s="59">
        <v>12</v>
      </c>
      <c r="K615" s="59">
        <v>0</v>
      </c>
      <c r="L615" s="59">
        <v>69</v>
      </c>
      <c r="M615" s="59">
        <v>0</v>
      </c>
      <c r="N615" s="59">
        <v>0</v>
      </c>
      <c r="O615" s="59">
        <v>0</v>
      </c>
      <c r="P615" s="59">
        <v>14</v>
      </c>
      <c r="Q615" s="59">
        <v>0</v>
      </c>
      <c r="R615" s="59">
        <v>0</v>
      </c>
      <c r="S615" s="59">
        <v>0</v>
      </c>
      <c r="T615" s="59">
        <v>0</v>
      </c>
      <c r="U615" s="59">
        <v>0</v>
      </c>
      <c r="V615" s="59">
        <v>0</v>
      </c>
      <c r="W615" s="59">
        <v>106</v>
      </c>
      <c r="X615" s="59">
        <v>184</v>
      </c>
      <c r="Y615" s="59">
        <v>46</v>
      </c>
      <c r="Z615" s="59">
        <v>0</v>
      </c>
    </row>
    <row r="617" spans="1:26" x14ac:dyDescent="0.25">
      <c r="A617" s="39">
        <v>2008</v>
      </c>
      <c r="B617" s="107"/>
      <c r="C617" s="107"/>
      <c r="D617" s="107"/>
      <c r="E617" s="107"/>
      <c r="F617" s="107"/>
    </row>
    <row r="618" spans="1:26" x14ac:dyDescent="0.25">
      <c r="B618" s="108" t="s">
        <v>24</v>
      </c>
      <c r="C618" s="108"/>
      <c r="D618" s="108"/>
      <c r="E618" s="108"/>
      <c r="F618" s="108"/>
      <c r="G618" s="101" t="s">
        <v>25</v>
      </c>
      <c r="H618" s="101"/>
      <c r="I618" s="101"/>
      <c r="J618" s="101"/>
      <c r="K618" s="101"/>
      <c r="L618" s="102" t="s">
        <v>23</v>
      </c>
      <c r="M618" s="102"/>
      <c r="N618" s="102"/>
      <c r="O618" s="102"/>
      <c r="P618" s="102"/>
      <c r="Q618" s="103" t="s">
        <v>26</v>
      </c>
      <c r="R618" s="103"/>
      <c r="S618" s="103"/>
      <c r="T618" s="103"/>
      <c r="U618" s="103"/>
      <c r="V618" s="89" t="s">
        <v>27</v>
      </c>
      <c r="W618" s="89"/>
      <c r="X618" s="89"/>
      <c r="Y618" s="89"/>
      <c r="Z618" s="89"/>
    </row>
    <row r="619" spans="1:26" x14ac:dyDescent="0.25">
      <c r="B619" s="16" t="s">
        <v>0</v>
      </c>
      <c r="C619" s="16" t="s">
        <v>1</v>
      </c>
      <c r="D619" s="16" t="s">
        <v>2</v>
      </c>
      <c r="E619" s="16" t="s">
        <v>3</v>
      </c>
      <c r="F619" s="16" t="s">
        <v>4</v>
      </c>
      <c r="G619" s="16" t="s">
        <v>0</v>
      </c>
      <c r="H619" s="16" t="s">
        <v>1</v>
      </c>
      <c r="I619" s="16" t="s">
        <v>2</v>
      </c>
      <c r="J619" s="16" t="s">
        <v>3</v>
      </c>
      <c r="K619" s="16" t="s">
        <v>4</v>
      </c>
      <c r="L619" s="16" t="s">
        <v>0</v>
      </c>
      <c r="M619" s="16" t="s">
        <v>1</v>
      </c>
      <c r="N619" s="16" t="s">
        <v>2</v>
      </c>
      <c r="O619" s="16" t="s">
        <v>3</v>
      </c>
      <c r="P619" s="16" t="s">
        <v>4</v>
      </c>
      <c r="Q619" s="16" t="s">
        <v>0</v>
      </c>
      <c r="R619" s="16" t="s">
        <v>1</v>
      </c>
      <c r="S619" s="16" t="s">
        <v>2</v>
      </c>
      <c r="T619" s="16" t="s">
        <v>3</v>
      </c>
      <c r="U619" s="16" t="s">
        <v>4</v>
      </c>
      <c r="V619" s="16" t="s">
        <v>0</v>
      </c>
      <c r="W619" s="16" t="s">
        <v>1</v>
      </c>
      <c r="X619" s="16" t="s">
        <v>2</v>
      </c>
      <c r="Y619" s="16" t="s">
        <v>3</v>
      </c>
      <c r="Z619" s="16" t="s">
        <v>4</v>
      </c>
    </row>
    <row r="620" spans="1:26" x14ac:dyDescent="0.25">
      <c r="A620" t="s">
        <v>5</v>
      </c>
      <c r="B620" s="59">
        <v>404</v>
      </c>
      <c r="C620" s="59">
        <v>540</v>
      </c>
      <c r="D620" s="59">
        <v>720</v>
      </c>
      <c r="E620" s="59">
        <v>723</v>
      </c>
      <c r="F620" s="59">
        <v>643</v>
      </c>
      <c r="G620" s="59">
        <v>659</v>
      </c>
      <c r="H620" s="59">
        <v>699</v>
      </c>
      <c r="I620" s="59">
        <v>744</v>
      </c>
      <c r="J620" s="59">
        <v>744</v>
      </c>
      <c r="K620" s="59">
        <v>708</v>
      </c>
      <c r="L620" s="59">
        <v>549</v>
      </c>
      <c r="M620" s="59">
        <v>641</v>
      </c>
      <c r="N620" s="59">
        <v>738</v>
      </c>
      <c r="O620" s="59">
        <v>743</v>
      </c>
      <c r="P620" s="59">
        <v>683</v>
      </c>
      <c r="Q620" s="59">
        <v>336</v>
      </c>
      <c r="R620" s="59">
        <v>517</v>
      </c>
      <c r="S620" s="59">
        <v>711</v>
      </c>
      <c r="T620" s="59">
        <v>710</v>
      </c>
      <c r="U620" s="59">
        <v>630</v>
      </c>
      <c r="V620" s="59">
        <v>743</v>
      </c>
      <c r="W620" s="59">
        <v>720</v>
      </c>
      <c r="X620" s="59">
        <v>744</v>
      </c>
      <c r="Y620" s="59">
        <v>744</v>
      </c>
      <c r="Z620" s="59">
        <v>720</v>
      </c>
    </row>
    <row r="621" spans="1:26" x14ac:dyDescent="0.25">
      <c r="A621" t="s">
        <v>6</v>
      </c>
      <c r="B621" s="59">
        <v>0</v>
      </c>
      <c r="C621" s="59">
        <v>10</v>
      </c>
      <c r="D621" s="59">
        <v>0</v>
      </c>
      <c r="E621" s="59">
        <v>44</v>
      </c>
      <c r="F621" s="59">
        <v>27</v>
      </c>
      <c r="G621" s="59">
        <v>32</v>
      </c>
      <c r="H621" s="59">
        <v>153</v>
      </c>
      <c r="I621" s="59">
        <v>211</v>
      </c>
      <c r="J621" s="59">
        <v>246</v>
      </c>
      <c r="K621" s="59">
        <v>130</v>
      </c>
      <c r="L621" s="59">
        <v>42</v>
      </c>
      <c r="M621" s="59">
        <v>59</v>
      </c>
      <c r="N621" s="59">
        <v>82</v>
      </c>
      <c r="O621" s="59">
        <v>114</v>
      </c>
      <c r="P621" s="59">
        <v>55</v>
      </c>
      <c r="Q621" s="59">
        <v>0</v>
      </c>
      <c r="R621" s="59">
        <v>0</v>
      </c>
      <c r="S621" s="59">
        <v>0</v>
      </c>
      <c r="T621" s="59">
        <v>27</v>
      </c>
      <c r="U621" s="59">
        <v>12</v>
      </c>
      <c r="V621" s="59">
        <v>80</v>
      </c>
      <c r="W621" s="59">
        <v>331</v>
      </c>
      <c r="X621" s="59">
        <v>462</v>
      </c>
      <c r="Y621" s="59">
        <v>552</v>
      </c>
      <c r="Z621" s="59">
        <v>374</v>
      </c>
    </row>
    <row r="622" spans="1:26" x14ac:dyDescent="0.25">
      <c r="A622" t="s">
        <v>7</v>
      </c>
      <c r="B622" s="59">
        <v>0</v>
      </c>
      <c r="C622" s="59">
        <v>0</v>
      </c>
      <c r="D622" s="59">
        <v>0</v>
      </c>
      <c r="E622" s="59">
        <v>0</v>
      </c>
      <c r="F622" s="59">
        <v>0</v>
      </c>
      <c r="G622" s="59">
        <v>0</v>
      </c>
      <c r="H622" s="59">
        <v>13</v>
      </c>
      <c r="I622" s="59">
        <v>80</v>
      </c>
      <c r="J622" s="59">
        <v>126</v>
      </c>
      <c r="K622" s="59">
        <v>15</v>
      </c>
      <c r="L622" s="59">
        <v>268</v>
      </c>
      <c r="M622" s="59">
        <v>28</v>
      </c>
      <c r="N622" s="59">
        <v>21</v>
      </c>
      <c r="O622" s="59">
        <v>17</v>
      </c>
      <c r="P622" s="59">
        <v>72</v>
      </c>
      <c r="Q622" s="59">
        <v>0</v>
      </c>
      <c r="R622" s="59">
        <v>0</v>
      </c>
      <c r="S622" s="59">
        <v>0</v>
      </c>
      <c r="T622" s="59">
        <v>0</v>
      </c>
      <c r="U622" s="59">
        <v>0</v>
      </c>
      <c r="V622" s="59">
        <v>0</v>
      </c>
      <c r="W622" s="59">
        <v>47</v>
      </c>
      <c r="X622" s="59">
        <v>134</v>
      </c>
      <c r="Y622" s="59">
        <v>241</v>
      </c>
      <c r="Z622" s="59">
        <v>50</v>
      </c>
    </row>
    <row r="623" spans="1:26" x14ac:dyDescent="0.25">
      <c r="A623" t="s">
        <v>8</v>
      </c>
      <c r="B623" s="59">
        <v>0</v>
      </c>
      <c r="C623" s="59">
        <v>8</v>
      </c>
      <c r="D623" s="59">
        <v>33</v>
      </c>
      <c r="E623" s="59">
        <v>40</v>
      </c>
      <c r="F623" s="59">
        <v>0</v>
      </c>
      <c r="G623" s="59">
        <v>40</v>
      </c>
      <c r="H623" s="59">
        <v>175</v>
      </c>
      <c r="I623" s="59">
        <v>283</v>
      </c>
      <c r="J623" s="59">
        <v>272</v>
      </c>
      <c r="K623" s="59">
        <v>108</v>
      </c>
      <c r="L623" s="59">
        <v>6</v>
      </c>
      <c r="M623" s="59">
        <v>73</v>
      </c>
      <c r="N623" s="59">
        <v>117</v>
      </c>
      <c r="O623" s="59">
        <v>152</v>
      </c>
      <c r="P623" s="59">
        <v>31</v>
      </c>
      <c r="Q623" s="59">
        <v>0</v>
      </c>
      <c r="R623" s="59">
        <v>0</v>
      </c>
      <c r="S623" s="59">
        <v>7</v>
      </c>
      <c r="T623" s="59">
        <v>3</v>
      </c>
      <c r="U623" s="59">
        <v>0</v>
      </c>
      <c r="V623" s="59">
        <v>108</v>
      </c>
      <c r="W623" s="59">
        <v>443</v>
      </c>
      <c r="X623" s="59">
        <v>599</v>
      </c>
      <c r="Y623" s="59">
        <v>623</v>
      </c>
      <c r="Z623" s="59">
        <v>271</v>
      </c>
    </row>
    <row r="624" spans="1:26" x14ac:dyDescent="0.25">
      <c r="A624" t="s">
        <v>9</v>
      </c>
      <c r="B624" s="59">
        <v>88</v>
      </c>
      <c r="C624" s="59">
        <v>285</v>
      </c>
      <c r="D624" s="59">
        <v>395</v>
      </c>
      <c r="E624" s="59">
        <v>451</v>
      </c>
      <c r="F624" s="59">
        <v>267</v>
      </c>
      <c r="G624" s="59">
        <v>336</v>
      </c>
      <c r="H624" s="59">
        <v>549</v>
      </c>
      <c r="I624" s="59">
        <v>650</v>
      </c>
      <c r="J624" s="59">
        <v>710</v>
      </c>
      <c r="K624" s="59">
        <v>532</v>
      </c>
      <c r="L624" s="59">
        <v>228</v>
      </c>
      <c r="M624" s="59">
        <v>446</v>
      </c>
      <c r="N624" s="59">
        <v>539</v>
      </c>
      <c r="O624" s="59">
        <v>589</v>
      </c>
      <c r="P624" s="59">
        <v>418</v>
      </c>
      <c r="Q624" s="59">
        <v>28</v>
      </c>
      <c r="R624" s="59">
        <v>182</v>
      </c>
      <c r="S624" s="59">
        <v>333</v>
      </c>
      <c r="T624" s="59">
        <v>380</v>
      </c>
      <c r="U624" s="59">
        <v>203</v>
      </c>
      <c r="V624" s="59">
        <v>406</v>
      </c>
      <c r="W624" s="59">
        <v>645</v>
      </c>
      <c r="X624" s="59">
        <v>718</v>
      </c>
      <c r="Y624" s="59">
        <v>741</v>
      </c>
      <c r="Z624" s="59">
        <v>637</v>
      </c>
    </row>
    <row r="625" spans="1:26" x14ac:dyDescent="0.25">
      <c r="A625" t="s">
        <v>10</v>
      </c>
      <c r="B625" s="59">
        <v>0</v>
      </c>
      <c r="C625" s="59">
        <v>0</v>
      </c>
      <c r="D625" s="59">
        <v>0</v>
      </c>
      <c r="E625" s="59">
        <v>31</v>
      </c>
      <c r="F625" s="59">
        <v>4</v>
      </c>
      <c r="G625" s="59">
        <v>0</v>
      </c>
      <c r="H625" s="59">
        <v>51</v>
      </c>
      <c r="I625" s="59">
        <v>107</v>
      </c>
      <c r="J625" s="59">
        <v>275</v>
      </c>
      <c r="K625" s="59">
        <v>100</v>
      </c>
      <c r="L625" s="59">
        <v>0</v>
      </c>
      <c r="M625" s="59">
        <v>13</v>
      </c>
      <c r="N625" s="59">
        <v>30</v>
      </c>
      <c r="O625" s="59">
        <v>114</v>
      </c>
      <c r="P625" s="59">
        <v>34</v>
      </c>
      <c r="Q625" s="59">
        <v>0</v>
      </c>
      <c r="R625" s="59">
        <v>0</v>
      </c>
      <c r="S625" s="59">
        <v>0</v>
      </c>
      <c r="T625" s="59">
        <v>24</v>
      </c>
      <c r="U625" s="59">
        <v>4</v>
      </c>
      <c r="V625" s="59">
        <v>115</v>
      </c>
      <c r="W625" s="59">
        <v>572</v>
      </c>
      <c r="X625" s="59">
        <v>740</v>
      </c>
      <c r="Y625" s="59">
        <v>743</v>
      </c>
      <c r="Z625" s="59">
        <v>656</v>
      </c>
    </row>
    <row r="626" spans="1:26" x14ac:dyDescent="0.25">
      <c r="A626" t="s">
        <v>11</v>
      </c>
      <c r="B626" s="59">
        <v>7</v>
      </c>
      <c r="C626" s="59">
        <v>119</v>
      </c>
      <c r="D626" s="59">
        <v>195</v>
      </c>
      <c r="E626" s="59">
        <v>253</v>
      </c>
      <c r="F626" s="59">
        <v>117</v>
      </c>
      <c r="G626" s="59">
        <v>141</v>
      </c>
      <c r="H626" s="59">
        <v>336</v>
      </c>
      <c r="I626" s="59">
        <v>372</v>
      </c>
      <c r="J626" s="59">
        <v>416</v>
      </c>
      <c r="K626" s="59">
        <v>318</v>
      </c>
      <c r="L626" s="59">
        <v>54</v>
      </c>
      <c r="M626" s="59">
        <v>239</v>
      </c>
      <c r="N626" s="59">
        <v>304</v>
      </c>
      <c r="O626" s="59">
        <v>331</v>
      </c>
      <c r="P626" s="59">
        <v>204</v>
      </c>
      <c r="Q626" s="59">
        <v>0</v>
      </c>
      <c r="R626" s="59">
        <v>51</v>
      </c>
      <c r="S626" s="59">
        <v>114</v>
      </c>
      <c r="T626" s="59">
        <v>181</v>
      </c>
      <c r="U626" s="59">
        <v>43</v>
      </c>
      <c r="V626" s="59">
        <v>311</v>
      </c>
      <c r="W626" s="59">
        <v>608</v>
      </c>
      <c r="X626" s="59">
        <v>744</v>
      </c>
      <c r="Y626" s="59">
        <v>744</v>
      </c>
      <c r="Z626" s="59">
        <v>680</v>
      </c>
    </row>
    <row r="627" spans="1:26" x14ac:dyDescent="0.25">
      <c r="A627" t="s">
        <v>12</v>
      </c>
      <c r="B627" s="59">
        <v>0</v>
      </c>
      <c r="C627" s="59">
        <v>0</v>
      </c>
      <c r="D627" s="59">
        <v>0</v>
      </c>
      <c r="E627" s="59">
        <v>14</v>
      </c>
      <c r="F627" s="59">
        <v>12</v>
      </c>
      <c r="G627" s="59">
        <v>16</v>
      </c>
      <c r="H627" s="59">
        <v>132</v>
      </c>
      <c r="I627" s="59">
        <v>227</v>
      </c>
      <c r="J627" s="59">
        <v>266</v>
      </c>
      <c r="K627" s="59">
        <v>121</v>
      </c>
      <c r="L627" s="59">
        <v>97</v>
      </c>
      <c r="M627" s="59">
        <v>37</v>
      </c>
      <c r="N627" s="59">
        <v>80</v>
      </c>
      <c r="O627" s="59">
        <v>97</v>
      </c>
      <c r="P627" s="59">
        <v>54</v>
      </c>
      <c r="Q627" s="59">
        <v>0</v>
      </c>
      <c r="R627" s="59">
        <v>0</v>
      </c>
      <c r="S627" s="59">
        <v>0</v>
      </c>
      <c r="T627" s="59">
        <v>0</v>
      </c>
      <c r="U627" s="59">
        <v>0</v>
      </c>
      <c r="V627" s="59">
        <v>42</v>
      </c>
      <c r="W627" s="59">
        <v>230</v>
      </c>
      <c r="X627" s="59">
        <v>375</v>
      </c>
      <c r="Y627" s="59">
        <v>452</v>
      </c>
      <c r="Z627" s="59">
        <v>259</v>
      </c>
    </row>
    <row r="628" spans="1:26" x14ac:dyDescent="0.25">
      <c r="A628" t="s">
        <v>13</v>
      </c>
      <c r="B628" s="59">
        <v>319</v>
      </c>
      <c r="C628" s="59">
        <v>386</v>
      </c>
      <c r="D628" s="59">
        <v>648</v>
      </c>
      <c r="E628" s="59">
        <v>737</v>
      </c>
      <c r="F628" s="59">
        <v>594</v>
      </c>
      <c r="G628" s="59">
        <v>603</v>
      </c>
      <c r="H628" s="59">
        <v>657</v>
      </c>
      <c r="I628" s="59">
        <v>738</v>
      </c>
      <c r="J628" s="59">
        <v>744</v>
      </c>
      <c r="K628" s="59">
        <v>689</v>
      </c>
      <c r="L628" s="59">
        <v>466</v>
      </c>
      <c r="M628" s="59">
        <v>548</v>
      </c>
      <c r="N628" s="59">
        <v>709</v>
      </c>
      <c r="O628" s="59">
        <v>743</v>
      </c>
      <c r="P628" s="59">
        <v>655</v>
      </c>
      <c r="Q628" s="59">
        <v>233</v>
      </c>
      <c r="R628" s="59">
        <v>288</v>
      </c>
      <c r="S628" s="59">
        <v>607</v>
      </c>
      <c r="T628" s="59">
        <v>737</v>
      </c>
      <c r="U628" s="59">
        <v>577</v>
      </c>
      <c r="V628" s="59">
        <v>744</v>
      </c>
      <c r="W628" s="59">
        <v>720</v>
      </c>
      <c r="X628" s="59">
        <v>744</v>
      </c>
      <c r="Y628" s="59">
        <v>744</v>
      </c>
      <c r="Z628" s="59">
        <v>720</v>
      </c>
    </row>
    <row r="629" spans="1:26" x14ac:dyDescent="0.25">
      <c r="A629" t="s">
        <v>14</v>
      </c>
      <c r="B629" s="59">
        <v>0</v>
      </c>
      <c r="C629" s="59">
        <v>0</v>
      </c>
      <c r="D629" s="59">
        <v>0</v>
      </c>
      <c r="E629" s="59">
        <v>0</v>
      </c>
      <c r="F629" s="59">
        <v>0</v>
      </c>
      <c r="G629" s="59">
        <v>0</v>
      </c>
      <c r="H629" s="59">
        <v>7</v>
      </c>
      <c r="I629" s="59">
        <v>8</v>
      </c>
      <c r="J629" s="59">
        <v>39</v>
      </c>
      <c r="K629" s="59">
        <v>0</v>
      </c>
      <c r="L629" s="59">
        <v>17</v>
      </c>
      <c r="M629" s="59">
        <v>0</v>
      </c>
      <c r="N629" s="59">
        <v>0</v>
      </c>
      <c r="O629" s="59">
        <v>8</v>
      </c>
      <c r="P629" s="59">
        <v>0</v>
      </c>
      <c r="Q629" s="59">
        <v>0</v>
      </c>
      <c r="R629" s="59">
        <v>0</v>
      </c>
      <c r="S629" s="59">
        <v>0</v>
      </c>
      <c r="T629" s="59">
        <v>0</v>
      </c>
      <c r="U629" s="59">
        <v>0</v>
      </c>
      <c r="V629" s="59">
        <v>25</v>
      </c>
      <c r="W629" s="59">
        <v>376</v>
      </c>
      <c r="X629" s="59">
        <v>602</v>
      </c>
      <c r="Y629" s="59">
        <v>698</v>
      </c>
      <c r="Z629" s="59">
        <v>286</v>
      </c>
    </row>
    <row r="630" spans="1:26" x14ac:dyDescent="0.25">
      <c r="A630" t="s">
        <v>15</v>
      </c>
      <c r="B630" s="59">
        <v>0</v>
      </c>
      <c r="C630" s="59">
        <v>30</v>
      </c>
      <c r="D630" s="59">
        <v>70</v>
      </c>
      <c r="E630" s="59">
        <v>126</v>
      </c>
      <c r="F630" s="59">
        <v>36</v>
      </c>
      <c r="G630" s="59">
        <v>51</v>
      </c>
      <c r="H630" s="59">
        <v>217</v>
      </c>
      <c r="I630" s="59">
        <v>292</v>
      </c>
      <c r="J630" s="59">
        <v>320</v>
      </c>
      <c r="K630" s="59">
        <v>207</v>
      </c>
      <c r="L630" s="59">
        <v>7</v>
      </c>
      <c r="M630" s="59">
        <v>98</v>
      </c>
      <c r="N630" s="59">
        <v>187</v>
      </c>
      <c r="O630" s="59">
        <v>222</v>
      </c>
      <c r="P630" s="59">
        <v>99</v>
      </c>
      <c r="Q630" s="59">
        <v>0</v>
      </c>
      <c r="R630" s="59">
        <v>11</v>
      </c>
      <c r="S630" s="59">
        <v>19</v>
      </c>
      <c r="T630" s="59">
        <v>63</v>
      </c>
      <c r="U630" s="59">
        <v>23</v>
      </c>
      <c r="V630" s="59">
        <v>140</v>
      </c>
      <c r="W630" s="59">
        <v>448</v>
      </c>
      <c r="X630" s="59">
        <v>650</v>
      </c>
      <c r="Y630" s="59">
        <v>686</v>
      </c>
      <c r="Z630" s="59">
        <v>559</v>
      </c>
    </row>
    <row r="631" spans="1:26" x14ac:dyDescent="0.25">
      <c r="A631" t="s">
        <v>16</v>
      </c>
      <c r="B631" s="59">
        <v>109</v>
      </c>
      <c r="C631" s="59">
        <v>232</v>
      </c>
      <c r="D631" s="59">
        <v>365</v>
      </c>
      <c r="E631" s="59">
        <v>423</v>
      </c>
      <c r="F631" s="59">
        <v>326</v>
      </c>
      <c r="G631" s="59">
        <v>415</v>
      </c>
      <c r="H631" s="59">
        <v>545</v>
      </c>
      <c r="I631" s="59">
        <v>646</v>
      </c>
      <c r="J631" s="59">
        <v>690</v>
      </c>
      <c r="K631" s="59">
        <v>533</v>
      </c>
      <c r="L631" s="59">
        <v>270</v>
      </c>
      <c r="M631" s="59">
        <v>453</v>
      </c>
      <c r="N631" s="59">
        <v>533</v>
      </c>
      <c r="O631" s="59">
        <v>539</v>
      </c>
      <c r="P631" s="59">
        <v>439</v>
      </c>
      <c r="Q631" s="59">
        <v>55</v>
      </c>
      <c r="R631" s="59">
        <v>152</v>
      </c>
      <c r="S631" s="59">
        <v>276</v>
      </c>
      <c r="T631" s="59">
        <v>356</v>
      </c>
      <c r="U631" s="59">
        <v>256</v>
      </c>
      <c r="V631" s="59">
        <v>500</v>
      </c>
      <c r="W631" s="59">
        <v>647</v>
      </c>
      <c r="X631" s="59">
        <v>698</v>
      </c>
      <c r="Y631" s="59">
        <v>731</v>
      </c>
      <c r="Z631" s="59">
        <v>620</v>
      </c>
    </row>
    <row r="632" spans="1:26" x14ac:dyDescent="0.25">
      <c r="A632" t="s">
        <v>17</v>
      </c>
      <c r="B632" s="59">
        <v>208</v>
      </c>
      <c r="C632" s="59">
        <v>454</v>
      </c>
      <c r="D632" s="59">
        <v>742</v>
      </c>
      <c r="E632" s="59">
        <v>744</v>
      </c>
      <c r="F632" s="59">
        <v>711</v>
      </c>
      <c r="G632" s="59">
        <v>492</v>
      </c>
      <c r="H632" s="59">
        <v>701</v>
      </c>
      <c r="I632" s="59">
        <v>744</v>
      </c>
      <c r="J632" s="59">
        <v>744</v>
      </c>
      <c r="K632" s="59">
        <v>720</v>
      </c>
      <c r="L632" s="59">
        <v>383</v>
      </c>
      <c r="M632" s="59">
        <v>656</v>
      </c>
      <c r="N632" s="59">
        <v>744</v>
      </c>
      <c r="O632" s="59">
        <v>744</v>
      </c>
      <c r="P632" s="59">
        <v>720</v>
      </c>
      <c r="Q632" s="59">
        <v>198</v>
      </c>
      <c r="R632" s="59">
        <v>399</v>
      </c>
      <c r="S632" s="59">
        <v>737</v>
      </c>
      <c r="T632" s="59">
        <v>744</v>
      </c>
      <c r="U632" s="59">
        <v>690</v>
      </c>
      <c r="V632" s="59">
        <v>744</v>
      </c>
      <c r="W632" s="59">
        <v>720</v>
      </c>
      <c r="X632" s="59">
        <v>744</v>
      </c>
      <c r="Y632" s="59">
        <v>744</v>
      </c>
      <c r="Z632" s="59">
        <v>720</v>
      </c>
    </row>
    <row r="633" spans="1:26" x14ac:dyDescent="0.25">
      <c r="A633" t="s">
        <v>18</v>
      </c>
      <c r="B633" s="59">
        <v>699</v>
      </c>
      <c r="C633" s="59">
        <v>720</v>
      </c>
      <c r="D633" s="59">
        <v>744</v>
      </c>
      <c r="E633" s="59">
        <v>657</v>
      </c>
      <c r="F633" s="59">
        <v>703</v>
      </c>
      <c r="G633" s="59">
        <v>744</v>
      </c>
      <c r="H633" s="59">
        <v>720</v>
      </c>
      <c r="I633" s="59">
        <v>744</v>
      </c>
      <c r="J633" s="59">
        <v>706</v>
      </c>
      <c r="K633" s="59">
        <v>720</v>
      </c>
      <c r="L633" s="59">
        <v>742</v>
      </c>
      <c r="M633" s="59">
        <v>720</v>
      </c>
      <c r="N633" s="59">
        <v>744</v>
      </c>
      <c r="O633" s="59">
        <v>717</v>
      </c>
      <c r="P633" s="59">
        <v>720</v>
      </c>
      <c r="Q633" s="59">
        <v>662</v>
      </c>
      <c r="R633" s="59">
        <v>720</v>
      </c>
      <c r="S633" s="59">
        <v>744</v>
      </c>
      <c r="T633" s="59">
        <v>681</v>
      </c>
      <c r="U633" s="59">
        <v>704</v>
      </c>
      <c r="V633" s="59">
        <v>744</v>
      </c>
      <c r="W633" s="59">
        <v>720</v>
      </c>
      <c r="X633" s="59">
        <v>744</v>
      </c>
      <c r="Y633" s="59">
        <v>744</v>
      </c>
      <c r="Z633" s="59">
        <v>720</v>
      </c>
    </row>
    <row r="634" spans="1:26" x14ac:dyDescent="0.25">
      <c r="A634" t="s">
        <v>19</v>
      </c>
      <c r="B634" s="59">
        <v>0</v>
      </c>
      <c r="C634" s="59">
        <v>65</v>
      </c>
      <c r="D634" s="59">
        <v>210</v>
      </c>
      <c r="E634" s="59">
        <v>298</v>
      </c>
      <c r="F634" s="59">
        <v>91</v>
      </c>
      <c r="G634" s="59">
        <v>60</v>
      </c>
      <c r="H634" s="59">
        <v>317</v>
      </c>
      <c r="I634" s="59">
        <v>483</v>
      </c>
      <c r="J634" s="59">
        <v>603</v>
      </c>
      <c r="K634" s="59">
        <v>249</v>
      </c>
      <c r="L634" s="59">
        <v>6</v>
      </c>
      <c r="M634" s="59">
        <v>151</v>
      </c>
      <c r="N634" s="59">
        <v>325</v>
      </c>
      <c r="O634" s="59">
        <v>406</v>
      </c>
      <c r="P634" s="59">
        <v>150</v>
      </c>
      <c r="Q634" s="59">
        <v>0</v>
      </c>
      <c r="R634" s="59">
        <v>29</v>
      </c>
      <c r="S634" s="59">
        <v>135</v>
      </c>
      <c r="T634" s="59">
        <v>233</v>
      </c>
      <c r="U634" s="59">
        <v>56</v>
      </c>
      <c r="V634" s="59">
        <v>164</v>
      </c>
      <c r="W634" s="59">
        <v>580</v>
      </c>
      <c r="X634" s="59">
        <v>739</v>
      </c>
      <c r="Y634" s="59">
        <v>744</v>
      </c>
      <c r="Z634" s="59">
        <v>639</v>
      </c>
    </row>
    <row r="635" spans="1:26" x14ac:dyDescent="0.25">
      <c r="A635" t="s">
        <v>20</v>
      </c>
      <c r="B635" s="59">
        <v>136</v>
      </c>
      <c r="C635" s="59">
        <v>165</v>
      </c>
      <c r="D635" s="59">
        <v>303</v>
      </c>
      <c r="E635" s="59">
        <v>308</v>
      </c>
      <c r="F635" s="59">
        <v>183</v>
      </c>
      <c r="G635" s="59">
        <v>447</v>
      </c>
      <c r="H635" s="59">
        <v>477</v>
      </c>
      <c r="I635" s="59">
        <v>590</v>
      </c>
      <c r="J635" s="59">
        <v>585</v>
      </c>
      <c r="K635" s="59">
        <v>498</v>
      </c>
      <c r="L635" s="59">
        <v>330</v>
      </c>
      <c r="M635" s="59">
        <v>377</v>
      </c>
      <c r="N635" s="59">
        <v>486</v>
      </c>
      <c r="O635" s="59">
        <v>463</v>
      </c>
      <c r="P635" s="59">
        <v>366</v>
      </c>
      <c r="Q635" s="59">
        <v>53</v>
      </c>
      <c r="R635" s="59">
        <v>81</v>
      </c>
      <c r="S635" s="59">
        <v>203</v>
      </c>
      <c r="T635" s="59">
        <v>223</v>
      </c>
      <c r="U635" s="59">
        <v>95</v>
      </c>
      <c r="V635" s="59">
        <v>543</v>
      </c>
      <c r="W635" s="59">
        <v>524</v>
      </c>
      <c r="X635" s="59">
        <v>636</v>
      </c>
      <c r="Y635" s="59">
        <v>658</v>
      </c>
      <c r="Z635" s="59">
        <v>563</v>
      </c>
    </row>
    <row r="636" spans="1:26" x14ac:dyDescent="0.25">
      <c r="A636" t="s">
        <v>21</v>
      </c>
      <c r="B636" s="59">
        <v>0</v>
      </c>
      <c r="C636" s="59">
        <v>0</v>
      </c>
      <c r="D636" s="59">
        <v>0</v>
      </c>
      <c r="E636" s="59">
        <v>0</v>
      </c>
      <c r="F636" s="59">
        <v>0</v>
      </c>
      <c r="G636" s="59">
        <v>0</v>
      </c>
      <c r="H636" s="59">
        <v>0</v>
      </c>
      <c r="I636" s="59">
        <v>0</v>
      </c>
      <c r="J636" s="59">
        <v>0</v>
      </c>
      <c r="K636" s="59">
        <v>0</v>
      </c>
      <c r="L636" s="59">
        <v>0</v>
      </c>
      <c r="M636" s="59">
        <v>0</v>
      </c>
      <c r="N636" s="59">
        <v>0</v>
      </c>
      <c r="O636" s="59">
        <v>0</v>
      </c>
      <c r="P636" s="59">
        <v>0</v>
      </c>
      <c r="Q636" s="59">
        <v>0</v>
      </c>
      <c r="R636" s="59">
        <v>0</v>
      </c>
      <c r="S636" s="59">
        <v>0</v>
      </c>
      <c r="T636" s="59">
        <v>0</v>
      </c>
      <c r="U636" s="59">
        <v>0</v>
      </c>
      <c r="V636" s="59">
        <v>0</v>
      </c>
      <c r="W636" s="59">
        <v>0</v>
      </c>
      <c r="X636" s="59">
        <v>0</v>
      </c>
      <c r="Y636" s="59">
        <v>0</v>
      </c>
      <c r="Z636" s="59">
        <v>0</v>
      </c>
    </row>
    <row r="637" spans="1:26" x14ac:dyDescent="0.25">
      <c r="A637" t="s">
        <v>22</v>
      </c>
      <c r="B637" s="59">
        <v>0</v>
      </c>
      <c r="C637" s="59">
        <v>0</v>
      </c>
      <c r="D637" s="59">
        <v>0</v>
      </c>
      <c r="E637" s="59">
        <v>0</v>
      </c>
      <c r="F637" s="59">
        <v>0</v>
      </c>
      <c r="G637" s="59">
        <v>0</v>
      </c>
      <c r="H637" s="59">
        <v>8</v>
      </c>
      <c r="I637" s="59">
        <v>107</v>
      </c>
      <c r="J637" s="59">
        <v>27</v>
      </c>
      <c r="K637" s="59">
        <v>0</v>
      </c>
      <c r="L637" s="59">
        <v>17</v>
      </c>
      <c r="M637" s="59">
        <v>0</v>
      </c>
      <c r="N637" s="59">
        <v>10</v>
      </c>
      <c r="O637" s="59">
        <v>0</v>
      </c>
      <c r="P637" s="59">
        <v>2</v>
      </c>
      <c r="Q637" s="59">
        <v>0</v>
      </c>
      <c r="R637" s="59">
        <v>0</v>
      </c>
      <c r="S637" s="59">
        <v>0</v>
      </c>
      <c r="T637" s="59">
        <v>0</v>
      </c>
      <c r="U637" s="59">
        <v>0</v>
      </c>
      <c r="V637" s="59">
        <v>0</v>
      </c>
      <c r="W637" s="59">
        <v>39</v>
      </c>
      <c r="X637" s="59">
        <v>225</v>
      </c>
      <c r="Y637" s="59">
        <v>77</v>
      </c>
      <c r="Z637" s="59">
        <v>6</v>
      </c>
    </row>
    <row r="639" spans="1:26" x14ac:dyDescent="0.25">
      <c r="A639" s="39">
        <v>2009</v>
      </c>
      <c r="B639" s="107"/>
      <c r="C639" s="107"/>
      <c r="D639" s="107"/>
      <c r="E639" s="107"/>
      <c r="F639" s="107"/>
    </row>
    <row r="640" spans="1:26" x14ac:dyDescent="0.25">
      <c r="B640" s="108" t="s">
        <v>24</v>
      </c>
      <c r="C640" s="108"/>
      <c r="D640" s="108"/>
      <c r="E640" s="108"/>
      <c r="F640" s="108"/>
      <c r="G640" s="101" t="s">
        <v>25</v>
      </c>
      <c r="H640" s="101"/>
      <c r="I640" s="101"/>
      <c r="J640" s="101"/>
      <c r="K640" s="101"/>
      <c r="L640" s="102" t="s">
        <v>23</v>
      </c>
      <c r="M640" s="102"/>
      <c r="N640" s="102"/>
      <c r="O640" s="102"/>
      <c r="P640" s="102"/>
      <c r="Q640" s="103" t="s">
        <v>26</v>
      </c>
      <c r="R640" s="103"/>
      <c r="S640" s="103"/>
      <c r="T640" s="103"/>
      <c r="U640" s="103"/>
      <c r="V640" s="89" t="s">
        <v>27</v>
      </c>
      <c r="W640" s="89"/>
      <c r="X640" s="89"/>
      <c r="Y640" s="89"/>
      <c r="Z640" s="89"/>
    </row>
    <row r="641" spans="1:26" x14ac:dyDescent="0.25">
      <c r="B641" s="16" t="s">
        <v>0</v>
      </c>
      <c r="C641" s="16" t="s">
        <v>1</v>
      </c>
      <c r="D641" s="16" t="s">
        <v>2</v>
      </c>
      <c r="E641" s="16" t="s">
        <v>3</v>
      </c>
      <c r="F641" s="16" t="s">
        <v>4</v>
      </c>
      <c r="G641" s="16" t="s">
        <v>0</v>
      </c>
      <c r="H641" s="16" t="s">
        <v>1</v>
      </c>
      <c r="I641" s="16" t="s">
        <v>2</v>
      </c>
      <c r="J641" s="16" t="s">
        <v>3</v>
      </c>
      <c r="K641" s="16" t="s">
        <v>4</v>
      </c>
      <c r="L641" s="16" t="s">
        <v>0</v>
      </c>
      <c r="M641" s="16" t="s">
        <v>1</v>
      </c>
      <c r="N641" s="16" t="s">
        <v>2</v>
      </c>
      <c r="O641" s="16" t="s">
        <v>3</v>
      </c>
      <c r="P641" s="16" t="s">
        <v>4</v>
      </c>
      <c r="Q641" s="16" t="s">
        <v>0</v>
      </c>
      <c r="R641" s="16" t="s">
        <v>1</v>
      </c>
      <c r="S641" s="16" t="s">
        <v>2</v>
      </c>
      <c r="T641" s="16" t="s">
        <v>3</v>
      </c>
      <c r="U641" s="16" t="s">
        <v>4</v>
      </c>
      <c r="V641" s="16" t="s">
        <v>0</v>
      </c>
      <c r="W641" s="16" t="s">
        <v>1</v>
      </c>
      <c r="X641" s="16" t="s">
        <v>2</v>
      </c>
      <c r="Y641" s="16" t="s">
        <v>3</v>
      </c>
      <c r="Z641" s="16" t="s">
        <v>4</v>
      </c>
    </row>
    <row r="642" spans="1:26" x14ac:dyDescent="0.25">
      <c r="A642" t="s">
        <v>5</v>
      </c>
      <c r="B642" s="59">
        <v>396</v>
      </c>
      <c r="C642" s="59">
        <v>643</v>
      </c>
      <c r="D642" s="59">
        <v>744</v>
      </c>
      <c r="E642" s="59">
        <v>743</v>
      </c>
      <c r="F642" s="59">
        <v>677</v>
      </c>
      <c r="G642" s="59">
        <v>610</v>
      </c>
      <c r="H642" s="59">
        <v>716</v>
      </c>
      <c r="I642" s="59">
        <v>744</v>
      </c>
      <c r="J642" s="59">
        <v>744</v>
      </c>
      <c r="K642" s="59">
        <v>710</v>
      </c>
      <c r="L642" s="59">
        <v>514</v>
      </c>
      <c r="M642" s="59">
        <v>674</v>
      </c>
      <c r="N642" s="59">
        <v>744</v>
      </c>
      <c r="O642" s="59">
        <v>744</v>
      </c>
      <c r="P642" s="59">
        <v>695</v>
      </c>
      <c r="Q642" s="59">
        <v>342</v>
      </c>
      <c r="R642" s="59">
        <v>630</v>
      </c>
      <c r="S642" s="59">
        <v>744</v>
      </c>
      <c r="T642" s="59">
        <v>738</v>
      </c>
      <c r="U642" s="59">
        <v>670</v>
      </c>
      <c r="V642" s="59">
        <v>743</v>
      </c>
      <c r="W642" s="59">
        <v>720</v>
      </c>
      <c r="X642" s="59">
        <v>744</v>
      </c>
      <c r="Y642" s="59">
        <v>744</v>
      </c>
      <c r="Z642" s="59">
        <v>720</v>
      </c>
    </row>
    <row r="643" spans="1:26" x14ac:dyDescent="0.25">
      <c r="A643" t="s">
        <v>6</v>
      </c>
      <c r="B643" s="59">
        <v>0</v>
      </c>
      <c r="C643" s="59">
        <v>1</v>
      </c>
      <c r="D643" s="59">
        <v>6</v>
      </c>
      <c r="E643" s="59">
        <v>0</v>
      </c>
      <c r="F643" s="59">
        <v>0</v>
      </c>
      <c r="G643" s="59">
        <v>38</v>
      </c>
      <c r="H643" s="59">
        <v>164</v>
      </c>
      <c r="I643" s="59">
        <v>189</v>
      </c>
      <c r="J643" s="59">
        <v>196</v>
      </c>
      <c r="K643" s="59">
        <v>40</v>
      </c>
      <c r="L643" s="59">
        <v>28</v>
      </c>
      <c r="M643" s="59">
        <v>40</v>
      </c>
      <c r="N643" s="59">
        <v>69</v>
      </c>
      <c r="O643" s="59">
        <v>59</v>
      </c>
      <c r="P643" s="59">
        <v>10</v>
      </c>
      <c r="Q643" s="59">
        <v>0</v>
      </c>
      <c r="R643" s="59">
        <v>0</v>
      </c>
      <c r="S643" s="59">
        <v>0</v>
      </c>
      <c r="T643" s="59">
        <v>0</v>
      </c>
      <c r="U643" s="59">
        <v>0</v>
      </c>
      <c r="V643" s="59">
        <v>85</v>
      </c>
      <c r="W643" s="59">
        <v>333</v>
      </c>
      <c r="X643" s="59">
        <v>446</v>
      </c>
      <c r="Y643" s="59">
        <v>461</v>
      </c>
      <c r="Z643" s="59">
        <v>281</v>
      </c>
    </row>
    <row r="644" spans="1:26" x14ac:dyDescent="0.25">
      <c r="A644" t="s">
        <v>7</v>
      </c>
      <c r="B644" s="59">
        <v>0</v>
      </c>
      <c r="C644" s="59">
        <v>0</v>
      </c>
      <c r="D644" s="59">
        <v>0</v>
      </c>
      <c r="E644" s="59">
        <v>0</v>
      </c>
      <c r="F644" s="59">
        <v>0</v>
      </c>
      <c r="G644" s="59">
        <v>0</v>
      </c>
      <c r="H644" s="59">
        <v>7</v>
      </c>
      <c r="I644" s="59">
        <v>47</v>
      </c>
      <c r="J644" s="59">
        <v>32</v>
      </c>
      <c r="K644" s="59">
        <v>0</v>
      </c>
      <c r="L644" s="59">
        <v>242</v>
      </c>
      <c r="M644" s="59">
        <v>40</v>
      </c>
      <c r="N644" s="59">
        <v>0</v>
      </c>
      <c r="O644" s="59">
        <v>22</v>
      </c>
      <c r="P644" s="59">
        <v>126</v>
      </c>
      <c r="Q644" s="59">
        <v>0</v>
      </c>
      <c r="R644" s="59">
        <v>0</v>
      </c>
      <c r="S644" s="59">
        <v>0</v>
      </c>
      <c r="T644" s="59">
        <v>0</v>
      </c>
      <c r="U644" s="59">
        <v>0</v>
      </c>
      <c r="V644" s="59">
        <v>0</v>
      </c>
      <c r="W644" s="59">
        <v>57</v>
      </c>
      <c r="X644" s="59">
        <v>136</v>
      </c>
      <c r="Y644" s="59">
        <v>56</v>
      </c>
      <c r="Z644" s="59">
        <v>5</v>
      </c>
    </row>
    <row r="645" spans="1:26" x14ac:dyDescent="0.25">
      <c r="A645" t="s">
        <v>8</v>
      </c>
      <c r="B645" s="59">
        <v>0</v>
      </c>
      <c r="C645" s="59">
        <v>0</v>
      </c>
      <c r="D645" s="59">
        <v>33</v>
      </c>
      <c r="E645" s="59">
        <v>0</v>
      </c>
      <c r="F645" s="59">
        <v>0</v>
      </c>
      <c r="G645" s="59">
        <v>28</v>
      </c>
      <c r="H645" s="59">
        <v>125</v>
      </c>
      <c r="I645" s="59">
        <v>308</v>
      </c>
      <c r="J645" s="59">
        <v>163</v>
      </c>
      <c r="K645" s="59">
        <v>56</v>
      </c>
      <c r="L645" s="59">
        <v>0</v>
      </c>
      <c r="M645" s="59">
        <v>42</v>
      </c>
      <c r="N645" s="59">
        <v>122</v>
      </c>
      <c r="O645" s="59">
        <v>39</v>
      </c>
      <c r="P645" s="59">
        <v>8</v>
      </c>
      <c r="Q645" s="59">
        <v>0</v>
      </c>
      <c r="R645" s="59">
        <v>0</v>
      </c>
      <c r="S645" s="59">
        <v>13</v>
      </c>
      <c r="T645" s="59">
        <v>0</v>
      </c>
      <c r="U645" s="59">
        <v>0</v>
      </c>
      <c r="V645" s="59">
        <v>104</v>
      </c>
      <c r="W645" s="59">
        <v>426</v>
      </c>
      <c r="X645" s="59">
        <v>643</v>
      </c>
      <c r="Y645" s="59">
        <v>563</v>
      </c>
      <c r="Z645" s="59">
        <v>273</v>
      </c>
    </row>
    <row r="646" spans="1:26" x14ac:dyDescent="0.25">
      <c r="A646" t="s">
        <v>9</v>
      </c>
      <c r="B646" s="59">
        <v>107</v>
      </c>
      <c r="C646" s="59">
        <v>308</v>
      </c>
      <c r="D646" s="59">
        <v>403</v>
      </c>
      <c r="E646" s="59">
        <v>357</v>
      </c>
      <c r="F646" s="59">
        <v>160</v>
      </c>
      <c r="G646" s="59">
        <v>364</v>
      </c>
      <c r="H646" s="59">
        <v>600</v>
      </c>
      <c r="I646" s="59">
        <v>680</v>
      </c>
      <c r="J646" s="59">
        <v>617</v>
      </c>
      <c r="K646" s="59">
        <v>399</v>
      </c>
      <c r="L646" s="59">
        <v>242</v>
      </c>
      <c r="M646" s="59">
        <v>457</v>
      </c>
      <c r="N646" s="59">
        <v>527</v>
      </c>
      <c r="O646" s="59">
        <v>493</v>
      </c>
      <c r="P646" s="59">
        <v>302</v>
      </c>
      <c r="Q646" s="59">
        <v>52</v>
      </c>
      <c r="R646" s="59">
        <v>225</v>
      </c>
      <c r="S646" s="59">
        <v>323</v>
      </c>
      <c r="T646" s="59">
        <v>288</v>
      </c>
      <c r="U646" s="59">
        <v>107</v>
      </c>
      <c r="V646" s="59">
        <v>438</v>
      </c>
      <c r="W646" s="59">
        <v>650</v>
      </c>
      <c r="X646" s="59">
        <v>738</v>
      </c>
      <c r="Y646" s="59">
        <v>710</v>
      </c>
      <c r="Z646" s="59">
        <v>529</v>
      </c>
    </row>
    <row r="647" spans="1:26" x14ac:dyDescent="0.25">
      <c r="A647" t="s">
        <v>10</v>
      </c>
      <c r="B647" s="59">
        <v>0</v>
      </c>
      <c r="C647" s="59">
        <v>0</v>
      </c>
      <c r="D647" s="59">
        <v>7</v>
      </c>
      <c r="E647" s="59">
        <v>3</v>
      </c>
      <c r="F647" s="59">
        <v>0</v>
      </c>
      <c r="G647" s="59">
        <v>1</v>
      </c>
      <c r="H647" s="59">
        <v>54</v>
      </c>
      <c r="I647" s="59">
        <v>147</v>
      </c>
      <c r="J647" s="59">
        <v>187</v>
      </c>
      <c r="K647" s="59">
        <v>19</v>
      </c>
      <c r="L647" s="59">
        <v>0</v>
      </c>
      <c r="M647" s="59">
        <v>2</v>
      </c>
      <c r="N647" s="59">
        <v>72</v>
      </c>
      <c r="O647" s="59">
        <v>46</v>
      </c>
      <c r="P647" s="59">
        <v>2</v>
      </c>
      <c r="Q647" s="59">
        <v>0</v>
      </c>
      <c r="R647" s="59">
        <v>0</v>
      </c>
      <c r="S647" s="59">
        <v>5</v>
      </c>
      <c r="T647" s="59">
        <v>0</v>
      </c>
      <c r="U647" s="59">
        <v>0</v>
      </c>
      <c r="V647" s="59">
        <v>153</v>
      </c>
      <c r="W647" s="59">
        <v>603</v>
      </c>
      <c r="X647" s="59">
        <v>737</v>
      </c>
      <c r="Y647" s="59">
        <v>742</v>
      </c>
      <c r="Z647" s="59">
        <v>617</v>
      </c>
    </row>
    <row r="648" spans="1:26" x14ac:dyDescent="0.25">
      <c r="A648" t="s">
        <v>11</v>
      </c>
      <c r="B648" s="59">
        <v>9</v>
      </c>
      <c r="C648" s="59">
        <v>117</v>
      </c>
      <c r="D648" s="59">
        <v>223</v>
      </c>
      <c r="E648" s="59">
        <v>143</v>
      </c>
      <c r="F648" s="59">
        <v>43</v>
      </c>
      <c r="G648" s="59">
        <v>127</v>
      </c>
      <c r="H648" s="59">
        <v>336</v>
      </c>
      <c r="I648" s="59">
        <v>405</v>
      </c>
      <c r="J648" s="59">
        <v>365</v>
      </c>
      <c r="K648" s="59">
        <v>276</v>
      </c>
      <c r="L648" s="59">
        <v>34</v>
      </c>
      <c r="M648" s="59">
        <v>244</v>
      </c>
      <c r="N648" s="59">
        <v>325</v>
      </c>
      <c r="O648" s="59">
        <v>262</v>
      </c>
      <c r="P648" s="59">
        <v>166</v>
      </c>
      <c r="Q648" s="59">
        <v>3</v>
      </c>
      <c r="R648" s="59">
        <v>48</v>
      </c>
      <c r="S648" s="59">
        <v>155</v>
      </c>
      <c r="T648" s="59">
        <v>58</v>
      </c>
      <c r="U648" s="59">
        <v>10</v>
      </c>
      <c r="V648" s="59">
        <v>301</v>
      </c>
      <c r="W648" s="59">
        <v>632</v>
      </c>
      <c r="X648" s="59">
        <v>744</v>
      </c>
      <c r="Y648" s="59">
        <v>744</v>
      </c>
      <c r="Z648" s="59">
        <v>684</v>
      </c>
    </row>
    <row r="649" spans="1:26" x14ac:dyDescent="0.25">
      <c r="A649" t="s">
        <v>12</v>
      </c>
      <c r="B649" s="59">
        <v>0</v>
      </c>
      <c r="C649" s="59">
        <v>0</v>
      </c>
      <c r="D649" s="59">
        <v>0</v>
      </c>
      <c r="E649" s="59">
        <v>0</v>
      </c>
      <c r="F649" s="59">
        <v>0</v>
      </c>
      <c r="G649" s="59">
        <v>13</v>
      </c>
      <c r="H649" s="59">
        <v>123</v>
      </c>
      <c r="I649" s="59">
        <v>172</v>
      </c>
      <c r="J649" s="59">
        <v>201</v>
      </c>
      <c r="K649" s="59">
        <v>39</v>
      </c>
      <c r="L649" s="59">
        <v>65</v>
      </c>
      <c r="M649" s="59">
        <v>15</v>
      </c>
      <c r="N649" s="59">
        <v>51</v>
      </c>
      <c r="O649" s="59">
        <v>56</v>
      </c>
      <c r="P649" s="59">
        <v>8</v>
      </c>
      <c r="Q649" s="59">
        <v>0</v>
      </c>
      <c r="R649" s="59">
        <v>0</v>
      </c>
      <c r="S649" s="59">
        <v>0</v>
      </c>
      <c r="T649" s="59">
        <v>0</v>
      </c>
      <c r="U649" s="59">
        <v>0</v>
      </c>
      <c r="V649" s="59">
        <v>20</v>
      </c>
      <c r="W649" s="59">
        <v>238</v>
      </c>
      <c r="X649" s="59">
        <v>354</v>
      </c>
      <c r="Y649" s="59">
        <v>382</v>
      </c>
      <c r="Z649" s="59">
        <v>158</v>
      </c>
    </row>
    <row r="650" spans="1:26" x14ac:dyDescent="0.25">
      <c r="A650" t="s">
        <v>13</v>
      </c>
      <c r="B650" s="59">
        <v>324</v>
      </c>
      <c r="C650" s="59">
        <v>531</v>
      </c>
      <c r="D650" s="59">
        <v>606</v>
      </c>
      <c r="E650" s="59">
        <v>701</v>
      </c>
      <c r="F650" s="59">
        <v>555</v>
      </c>
      <c r="G650" s="59">
        <v>557</v>
      </c>
      <c r="H650" s="59">
        <v>677</v>
      </c>
      <c r="I650" s="59">
        <v>744</v>
      </c>
      <c r="J650" s="59">
        <v>742</v>
      </c>
      <c r="K650" s="59">
        <v>671</v>
      </c>
      <c r="L650" s="59">
        <v>445</v>
      </c>
      <c r="M650" s="59">
        <v>609</v>
      </c>
      <c r="N650" s="59">
        <v>714</v>
      </c>
      <c r="O650" s="59">
        <v>734</v>
      </c>
      <c r="P650" s="59">
        <v>629</v>
      </c>
      <c r="Q650" s="59">
        <v>242</v>
      </c>
      <c r="R650" s="59">
        <v>478</v>
      </c>
      <c r="S650" s="59">
        <v>547</v>
      </c>
      <c r="T650" s="59">
        <v>683</v>
      </c>
      <c r="U650" s="59">
        <v>531</v>
      </c>
      <c r="V650" s="59">
        <v>731</v>
      </c>
      <c r="W650" s="59">
        <v>720</v>
      </c>
      <c r="X650" s="59">
        <v>744</v>
      </c>
      <c r="Y650" s="59">
        <v>744</v>
      </c>
      <c r="Z650" s="59">
        <v>720</v>
      </c>
    </row>
    <row r="651" spans="1:26" x14ac:dyDescent="0.25">
      <c r="A651" t="s">
        <v>14</v>
      </c>
      <c r="B651" s="59">
        <v>0</v>
      </c>
      <c r="C651" s="59">
        <v>0</v>
      </c>
      <c r="D651" s="59">
        <v>0</v>
      </c>
      <c r="E651" s="59">
        <v>0</v>
      </c>
      <c r="F651" s="59">
        <v>0</v>
      </c>
      <c r="G651" s="59">
        <v>0</v>
      </c>
      <c r="H651" s="59">
        <v>10</v>
      </c>
      <c r="I651" s="59">
        <v>44</v>
      </c>
      <c r="J651" s="59">
        <v>0</v>
      </c>
      <c r="K651" s="59">
        <v>3</v>
      </c>
      <c r="L651" s="59">
        <v>0</v>
      </c>
      <c r="M651" s="59">
        <v>0</v>
      </c>
      <c r="N651" s="59">
        <v>5</v>
      </c>
      <c r="O651" s="59">
        <v>0</v>
      </c>
      <c r="P651" s="59">
        <v>0</v>
      </c>
      <c r="Q651" s="59">
        <v>0</v>
      </c>
      <c r="R651" s="59">
        <v>0</v>
      </c>
      <c r="S651" s="59">
        <v>0</v>
      </c>
      <c r="T651" s="59">
        <v>0</v>
      </c>
      <c r="U651" s="59">
        <v>0</v>
      </c>
      <c r="V651" s="59">
        <v>13</v>
      </c>
      <c r="W651" s="59">
        <v>330</v>
      </c>
      <c r="X651" s="59">
        <v>679</v>
      </c>
      <c r="Y651" s="59">
        <v>523</v>
      </c>
      <c r="Z651" s="59">
        <v>225</v>
      </c>
    </row>
    <row r="652" spans="1:26" x14ac:dyDescent="0.25">
      <c r="A652" t="s">
        <v>15</v>
      </c>
      <c r="B652" s="59">
        <v>0</v>
      </c>
      <c r="C652" s="59">
        <v>23</v>
      </c>
      <c r="D652" s="59">
        <v>72</v>
      </c>
      <c r="E652" s="59">
        <v>75</v>
      </c>
      <c r="F652" s="59">
        <v>7</v>
      </c>
      <c r="G652" s="59">
        <v>47</v>
      </c>
      <c r="H652" s="59">
        <v>248</v>
      </c>
      <c r="I652" s="59">
        <v>333</v>
      </c>
      <c r="J652" s="59">
        <v>298</v>
      </c>
      <c r="K652" s="59">
        <v>163</v>
      </c>
      <c r="L652" s="59">
        <v>16</v>
      </c>
      <c r="M652" s="59">
        <v>97</v>
      </c>
      <c r="N652" s="59">
        <v>184</v>
      </c>
      <c r="O652" s="59">
        <v>172</v>
      </c>
      <c r="P652" s="59">
        <v>32</v>
      </c>
      <c r="Q652" s="59">
        <v>0</v>
      </c>
      <c r="R652" s="59">
        <v>8</v>
      </c>
      <c r="S652" s="59">
        <v>20</v>
      </c>
      <c r="T652" s="59">
        <v>30</v>
      </c>
      <c r="U652" s="59">
        <v>0</v>
      </c>
      <c r="V652" s="59">
        <v>170</v>
      </c>
      <c r="W652" s="59">
        <v>467</v>
      </c>
      <c r="X652" s="59">
        <v>688</v>
      </c>
      <c r="Y652" s="59">
        <v>694</v>
      </c>
      <c r="Z652" s="59">
        <v>531</v>
      </c>
    </row>
    <row r="653" spans="1:26" x14ac:dyDescent="0.25">
      <c r="A653" t="s">
        <v>16</v>
      </c>
      <c r="B653" s="59">
        <v>131</v>
      </c>
      <c r="C653" s="59">
        <v>311</v>
      </c>
      <c r="D653" s="59">
        <v>339</v>
      </c>
      <c r="E653" s="59">
        <v>402</v>
      </c>
      <c r="F653" s="59">
        <v>204</v>
      </c>
      <c r="G653" s="59">
        <v>410</v>
      </c>
      <c r="H653" s="59">
        <v>574</v>
      </c>
      <c r="I653" s="59">
        <v>625</v>
      </c>
      <c r="J653" s="59">
        <v>633</v>
      </c>
      <c r="K653" s="59">
        <v>455</v>
      </c>
      <c r="L653" s="59">
        <v>299</v>
      </c>
      <c r="M653" s="59">
        <v>471</v>
      </c>
      <c r="N653" s="59">
        <v>513</v>
      </c>
      <c r="O653" s="59">
        <v>530</v>
      </c>
      <c r="P653" s="59">
        <v>351</v>
      </c>
      <c r="Q653" s="59">
        <v>77</v>
      </c>
      <c r="R653" s="59">
        <v>196</v>
      </c>
      <c r="S653" s="59">
        <v>248</v>
      </c>
      <c r="T653" s="59">
        <v>332</v>
      </c>
      <c r="U653" s="59">
        <v>149</v>
      </c>
      <c r="V653" s="59">
        <v>550</v>
      </c>
      <c r="W653" s="59">
        <v>655</v>
      </c>
      <c r="X653" s="59">
        <v>732</v>
      </c>
      <c r="Y653" s="59">
        <v>723</v>
      </c>
      <c r="Z653" s="59">
        <v>576</v>
      </c>
    </row>
    <row r="654" spans="1:26" x14ac:dyDescent="0.25">
      <c r="A654" t="s">
        <v>17</v>
      </c>
      <c r="B654" s="59">
        <v>245</v>
      </c>
      <c r="C654" s="59">
        <v>654</v>
      </c>
      <c r="D654" s="59">
        <v>741</v>
      </c>
      <c r="E654" s="59">
        <v>742</v>
      </c>
      <c r="F654" s="59">
        <v>686</v>
      </c>
      <c r="G654" s="59">
        <v>393</v>
      </c>
      <c r="H654" s="59">
        <v>720</v>
      </c>
      <c r="I654" s="59">
        <v>744</v>
      </c>
      <c r="J654" s="59">
        <v>744</v>
      </c>
      <c r="K654" s="59">
        <v>716</v>
      </c>
      <c r="L654" s="59">
        <v>344</v>
      </c>
      <c r="M654" s="59">
        <v>717</v>
      </c>
      <c r="N654" s="59">
        <v>744</v>
      </c>
      <c r="O654" s="59">
        <v>744</v>
      </c>
      <c r="P654" s="59">
        <v>713</v>
      </c>
      <c r="Q654" s="59">
        <v>232</v>
      </c>
      <c r="R654" s="59">
        <v>638</v>
      </c>
      <c r="S654" s="59">
        <v>733</v>
      </c>
      <c r="T654" s="59">
        <v>740</v>
      </c>
      <c r="U654" s="59">
        <v>673</v>
      </c>
      <c r="V654" s="59">
        <v>744</v>
      </c>
      <c r="W654" s="59">
        <v>720</v>
      </c>
      <c r="X654" s="59">
        <v>744</v>
      </c>
      <c r="Y654" s="59">
        <v>744</v>
      </c>
      <c r="Z654" s="59">
        <v>720</v>
      </c>
    </row>
    <row r="655" spans="1:26" x14ac:dyDescent="0.25">
      <c r="A655" t="s">
        <v>18</v>
      </c>
      <c r="B655" s="59">
        <v>620</v>
      </c>
      <c r="C655" s="59">
        <v>720</v>
      </c>
      <c r="D655" s="59">
        <v>744</v>
      </c>
      <c r="E655" s="59">
        <v>744</v>
      </c>
      <c r="F655" s="59">
        <v>720</v>
      </c>
      <c r="G655" s="59">
        <v>725</v>
      </c>
      <c r="H655" s="59">
        <v>720</v>
      </c>
      <c r="I655" s="59">
        <v>744</v>
      </c>
      <c r="J655" s="59">
        <v>744</v>
      </c>
      <c r="K655" s="59">
        <v>720</v>
      </c>
      <c r="L655" s="59">
        <v>687</v>
      </c>
      <c r="M655" s="59">
        <v>720</v>
      </c>
      <c r="N655" s="59">
        <v>744</v>
      </c>
      <c r="O655" s="59">
        <v>744</v>
      </c>
      <c r="P655" s="59">
        <v>720</v>
      </c>
      <c r="Q655" s="59">
        <v>599</v>
      </c>
      <c r="R655" s="59">
        <v>720</v>
      </c>
      <c r="S655" s="59">
        <v>744</v>
      </c>
      <c r="T655" s="59">
        <v>743</v>
      </c>
      <c r="U655" s="59">
        <v>712</v>
      </c>
      <c r="V655" s="59">
        <v>744</v>
      </c>
      <c r="W655" s="59">
        <v>720</v>
      </c>
      <c r="X655" s="59">
        <v>744</v>
      </c>
      <c r="Y655" s="59">
        <v>744</v>
      </c>
      <c r="Z655" s="59">
        <v>720</v>
      </c>
    </row>
    <row r="656" spans="1:26" x14ac:dyDescent="0.25">
      <c r="A656" t="s">
        <v>19</v>
      </c>
      <c r="B656" s="59">
        <v>0</v>
      </c>
      <c r="C656" s="59">
        <v>30</v>
      </c>
      <c r="D656" s="59">
        <v>205</v>
      </c>
      <c r="E656" s="59">
        <v>193</v>
      </c>
      <c r="F656" s="59">
        <v>22</v>
      </c>
      <c r="G656" s="59">
        <v>54</v>
      </c>
      <c r="H656" s="59">
        <v>319</v>
      </c>
      <c r="I656" s="59">
        <v>467</v>
      </c>
      <c r="J656" s="59">
        <v>446</v>
      </c>
      <c r="K656" s="59">
        <v>191</v>
      </c>
      <c r="L656" s="59">
        <v>8</v>
      </c>
      <c r="M656" s="59">
        <v>168</v>
      </c>
      <c r="N656" s="59">
        <v>316</v>
      </c>
      <c r="O656" s="59">
        <v>304</v>
      </c>
      <c r="P656" s="59">
        <v>73</v>
      </c>
      <c r="Q656" s="59">
        <v>0</v>
      </c>
      <c r="R656" s="59">
        <v>10</v>
      </c>
      <c r="S656" s="59">
        <v>121</v>
      </c>
      <c r="T656" s="59">
        <v>119</v>
      </c>
      <c r="U656" s="59">
        <v>8</v>
      </c>
      <c r="V656" s="59">
        <v>170</v>
      </c>
      <c r="W656" s="59">
        <v>589</v>
      </c>
      <c r="X656" s="59">
        <v>737</v>
      </c>
      <c r="Y656" s="59">
        <v>744</v>
      </c>
      <c r="Z656" s="59">
        <v>595</v>
      </c>
    </row>
    <row r="657" spans="1:26" x14ac:dyDescent="0.25">
      <c r="A657" t="s">
        <v>20</v>
      </c>
      <c r="B657" s="59">
        <v>144</v>
      </c>
      <c r="C657" s="59">
        <v>243</v>
      </c>
      <c r="D657" s="59">
        <v>276</v>
      </c>
      <c r="E657" s="59">
        <v>328</v>
      </c>
      <c r="F657" s="59">
        <v>180</v>
      </c>
      <c r="G657" s="59">
        <v>440</v>
      </c>
      <c r="H657" s="59">
        <v>572</v>
      </c>
      <c r="I657" s="59">
        <v>568</v>
      </c>
      <c r="J657" s="59">
        <v>628</v>
      </c>
      <c r="K657" s="59">
        <v>452</v>
      </c>
      <c r="L657" s="59">
        <v>339</v>
      </c>
      <c r="M657" s="59">
        <v>460</v>
      </c>
      <c r="N657" s="59">
        <v>452</v>
      </c>
      <c r="O657" s="59">
        <v>491</v>
      </c>
      <c r="P657" s="59">
        <v>339</v>
      </c>
      <c r="Q657" s="59">
        <v>65</v>
      </c>
      <c r="R657" s="59">
        <v>138</v>
      </c>
      <c r="S657" s="59">
        <v>169</v>
      </c>
      <c r="T657" s="59">
        <v>239</v>
      </c>
      <c r="U657" s="59">
        <v>80</v>
      </c>
      <c r="V657" s="59">
        <v>540</v>
      </c>
      <c r="W657" s="59">
        <v>611</v>
      </c>
      <c r="X657" s="59">
        <v>660</v>
      </c>
      <c r="Y657" s="59">
        <v>702</v>
      </c>
      <c r="Z657" s="59">
        <v>556</v>
      </c>
    </row>
    <row r="658" spans="1:26" x14ac:dyDescent="0.25">
      <c r="A658" t="s">
        <v>21</v>
      </c>
      <c r="B658" s="59">
        <v>0</v>
      </c>
      <c r="C658" s="59">
        <v>0</v>
      </c>
      <c r="D658" s="59">
        <v>0</v>
      </c>
      <c r="E658" s="59">
        <v>0</v>
      </c>
      <c r="F658" s="59">
        <v>0</v>
      </c>
      <c r="G658" s="59">
        <v>0</v>
      </c>
      <c r="H658" s="59">
        <v>0</v>
      </c>
      <c r="I658" s="59">
        <v>0</v>
      </c>
      <c r="J658" s="59">
        <v>0</v>
      </c>
      <c r="K658" s="59">
        <v>0</v>
      </c>
      <c r="L658" s="59">
        <v>0</v>
      </c>
      <c r="M658" s="59">
        <v>0</v>
      </c>
      <c r="N658" s="59">
        <v>0</v>
      </c>
      <c r="O658" s="59">
        <v>0</v>
      </c>
      <c r="P658" s="59">
        <v>7</v>
      </c>
      <c r="Q658" s="59">
        <v>0</v>
      </c>
      <c r="R658" s="59">
        <v>0</v>
      </c>
      <c r="S658" s="59">
        <v>0</v>
      </c>
      <c r="T658" s="59">
        <v>0</v>
      </c>
      <c r="U658" s="59">
        <v>0</v>
      </c>
      <c r="V658" s="59">
        <v>0</v>
      </c>
      <c r="W658" s="59">
        <v>0</v>
      </c>
      <c r="X658" s="59">
        <v>0</v>
      </c>
      <c r="Y658" s="59">
        <v>0</v>
      </c>
      <c r="Z658" s="59">
        <v>0</v>
      </c>
    </row>
    <row r="659" spans="1:26" x14ac:dyDescent="0.25">
      <c r="A659" t="s">
        <v>22</v>
      </c>
      <c r="B659" s="59">
        <v>0</v>
      </c>
      <c r="C659" s="59">
        <v>0</v>
      </c>
      <c r="D659" s="59">
        <v>0</v>
      </c>
      <c r="E659" s="59">
        <v>0</v>
      </c>
      <c r="F659" s="59">
        <v>0</v>
      </c>
      <c r="G659" s="59">
        <v>0</v>
      </c>
      <c r="H659" s="59">
        <v>4</v>
      </c>
      <c r="I659" s="59">
        <v>117</v>
      </c>
      <c r="J659" s="59">
        <v>47</v>
      </c>
      <c r="K659" s="59">
        <v>0</v>
      </c>
      <c r="L659" s="59">
        <v>87</v>
      </c>
      <c r="M659" s="59">
        <v>15</v>
      </c>
      <c r="N659" s="59">
        <v>8</v>
      </c>
      <c r="O659" s="59">
        <v>0</v>
      </c>
      <c r="P659" s="59">
        <v>18</v>
      </c>
      <c r="Q659" s="59">
        <v>0</v>
      </c>
      <c r="R659" s="59">
        <v>0</v>
      </c>
      <c r="S659" s="59">
        <v>0</v>
      </c>
      <c r="T659" s="59">
        <v>0</v>
      </c>
      <c r="U659" s="59">
        <v>0</v>
      </c>
      <c r="V659" s="59">
        <v>0</v>
      </c>
      <c r="W659" s="59">
        <v>13</v>
      </c>
      <c r="X659" s="59">
        <v>177</v>
      </c>
      <c r="Y659" s="59">
        <v>184</v>
      </c>
      <c r="Z659" s="59">
        <v>0</v>
      </c>
    </row>
    <row r="661" spans="1:26" x14ac:dyDescent="0.25">
      <c r="A661" s="39">
        <v>2010</v>
      </c>
      <c r="B661" s="107"/>
      <c r="C661" s="107"/>
      <c r="D661" s="107"/>
      <c r="E661" s="107"/>
      <c r="F661" s="107"/>
    </row>
    <row r="662" spans="1:26" x14ac:dyDescent="0.25">
      <c r="B662" s="108" t="s">
        <v>24</v>
      </c>
      <c r="C662" s="108"/>
      <c r="D662" s="108"/>
      <c r="E662" s="108"/>
      <c r="F662" s="108"/>
      <c r="G662" s="101" t="s">
        <v>25</v>
      </c>
      <c r="H662" s="101"/>
      <c r="I662" s="101"/>
      <c r="J662" s="101"/>
      <c r="K662" s="101"/>
      <c r="L662" s="102" t="s">
        <v>23</v>
      </c>
      <c r="M662" s="102"/>
      <c r="N662" s="102"/>
      <c r="O662" s="102"/>
      <c r="P662" s="102"/>
      <c r="Q662" s="103" t="s">
        <v>26</v>
      </c>
      <c r="R662" s="103"/>
      <c r="S662" s="103"/>
      <c r="T662" s="103"/>
      <c r="U662" s="103"/>
      <c r="V662" s="89" t="s">
        <v>27</v>
      </c>
      <c r="W662" s="89"/>
      <c r="X662" s="89"/>
      <c r="Y662" s="89"/>
      <c r="Z662" s="89"/>
    </row>
    <row r="663" spans="1:26" x14ac:dyDescent="0.25">
      <c r="B663" s="16" t="s">
        <v>0</v>
      </c>
      <c r="C663" s="16" t="s">
        <v>1</v>
      </c>
      <c r="D663" s="16" t="s">
        <v>2</v>
      </c>
      <c r="E663" s="16" t="s">
        <v>3</v>
      </c>
      <c r="F663" s="16" t="s">
        <v>4</v>
      </c>
      <c r="G663" s="16" t="s">
        <v>0</v>
      </c>
      <c r="H663" s="16" t="s">
        <v>1</v>
      </c>
      <c r="I663" s="16" t="s">
        <v>2</v>
      </c>
      <c r="J663" s="16" t="s">
        <v>3</v>
      </c>
      <c r="K663" s="16" t="s">
        <v>4</v>
      </c>
      <c r="L663" s="16" t="s">
        <v>0</v>
      </c>
      <c r="M663" s="16" t="s">
        <v>1</v>
      </c>
      <c r="N663" s="16" t="s">
        <v>2</v>
      </c>
      <c r="O663" s="16" t="s">
        <v>3</v>
      </c>
      <c r="P663" s="16" t="s">
        <v>4</v>
      </c>
      <c r="Q663" s="16" t="s">
        <v>0</v>
      </c>
      <c r="R663" s="16" t="s">
        <v>1</v>
      </c>
      <c r="S663" s="16" t="s">
        <v>2</v>
      </c>
      <c r="T663" s="16" t="s">
        <v>3</v>
      </c>
      <c r="U663" s="16" t="s">
        <v>4</v>
      </c>
      <c r="V663" s="16" t="s">
        <v>0</v>
      </c>
      <c r="W663" s="16" t="s">
        <v>1</v>
      </c>
      <c r="X663" s="16" t="s">
        <v>2</v>
      </c>
      <c r="Y663" s="16" t="s">
        <v>3</v>
      </c>
      <c r="Z663" s="16" t="s">
        <v>4</v>
      </c>
    </row>
    <row r="664" spans="1:26" x14ac:dyDescent="0.25">
      <c r="A664" t="s">
        <v>5</v>
      </c>
      <c r="B664" s="59">
        <v>373</v>
      </c>
      <c r="C664" s="59">
        <v>676</v>
      </c>
      <c r="D664" s="59">
        <v>743</v>
      </c>
      <c r="E664" s="59">
        <v>724</v>
      </c>
      <c r="F664" s="59">
        <v>645</v>
      </c>
      <c r="G664" s="59">
        <v>613</v>
      </c>
      <c r="H664" s="59">
        <v>718</v>
      </c>
      <c r="I664" s="59">
        <v>744</v>
      </c>
      <c r="J664" s="59">
        <v>744</v>
      </c>
      <c r="K664" s="59">
        <v>697</v>
      </c>
      <c r="L664" s="59">
        <v>493</v>
      </c>
      <c r="M664" s="59">
        <v>710</v>
      </c>
      <c r="N664" s="59">
        <v>744</v>
      </c>
      <c r="O664" s="59">
        <v>744</v>
      </c>
      <c r="P664" s="59">
        <v>678</v>
      </c>
      <c r="Q664" s="59">
        <v>315</v>
      </c>
      <c r="R664" s="59">
        <v>651</v>
      </c>
      <c r="S664" s="59">
        <v>735</v>
      </c>
      <c r="T664" s="59">
        <v>692</v>
      </c>
      <c r="U664" s="59">
        <v>629</v>
      </c>
      <c r="V664" s="59">
        <v>740</v>
      </c>
      <c r="W664" s="59">
        <v>720</v>
      </c>
      <c r="X664" s="59">
        <v>744</v>
      </c>
      <c r="Y664" s="59">
        <v>744</v>
      </c>
      <c r="Z664" s="59">
        <v>720</v>
      </c>
    </row>
    <row r="665" spans="1:26" x14ac:dyDescent="0.25">
      <c r="A665" t="s">
        <v>6</v>
      </c>
      <c r="B665" s="59">
        <v>0</v>
      </c>
      <c r="C665" s="59">
        <v>0</v>
      </c>
      <c r="D665" s="59">
        <v>35</v>
      </c>
      <c r="E665" s="59">
        <v>117</v>
      </c>
      <c r="F665" s="59">
        <v>6</v>
      </c>
      <c r="G665" s="59">
        <v>53</v>
      </c>
      <c r="H665" s="59">
        <v>122</v>
      </c>
      <c r="I665" s="59">
        <v>231</v>
      </c>
      <c r="J665" s="59">
        <v>341</v>
      </c>
      <c r="K665" s="59">
        <v>180</v>
      </c>
      <c r="L665" s="59">
        <v>20</v>
      </c>
      <c r="M665" s="59">
        <v>40</v>
      </c>
      <c r="N665" s="59">
        <v>110</v>
      </c>
      <c r="O665" s="59">
        <v>232</v>
      </c>
      <c r="P665" s="59">
        <v>62</v>
      </c>
      <c r="Q665" s="59">
        <v>0</v>
      </c>
      <c r="R665" s="59">
        <v>0</v>
      </c>
      <c r="S665" s="59">
        <v>29</v>
      </c>
      <c r="T665" s="59">
        <v>77</v>
      </c>
      <c r="U665" s="59">
        <v>0</v>
      </c>
      <c r="V665" s="59">
        <v>124</v>
      </c>
      <c r="W665" s="59">
        <v>303</v>
      </c>
      <c r="X665" s="59">
        <v>501</v>
      </c>
      <c r="Y665" s="59">
        <v>668</v>
      </c>
      <c r="Z665" s="59">
        <v>462</v>
      </c>
    </row>
    <row r="666" spans="1:26" x14ac:dyDescent="0.25">
      <c r="A666" t="s">
        <v>7</v>
      </c>
      <c r="B666" s="59">
        <v>0</v>
      </c>
      <c r="C666" s="59">
        <v>0</v>
      </c>
      <c r="D666" s="59">
        <v>0</v>
      </c>
      <c r="E666" s="59">
        <v>0</v>
      </c>
      <c r="F666" s="59">
        <v>0</v>
      </c>
      <c r="G666" s="59">
        <v>0</v>
      </c>
      <c r="H666" s="59">
        <v>4</v>
      </c>
      <c r="I666" s="59">
        <v>111</v>
      </c>
      <c r="J666" s="59">
        <v>224</v>
      </c>
      <c r="K666" s="59">
        <v>11</v>
      </c>
      <c r="L666" s="59">
        <v>168</v>
      </c>
      <c r="M666" s="59">
        <v>0</v>
      </c>
      <c r="N666" s="59">
        <v>23</v>
      </c>
      <c r="O666" s="59">
        <v>96</v>
      </c>
      <c r="P666" s="59">
        <v>15</v>
      </c>
      <c r="Q666" s="59">
        <v>0</v>
      </c>
      <c r="R666" s="59">
        <v>0</v>
      </c>
      <c r="S666" s="59">
        <v>0</v>
      </c>
      <c r="T666" s="59">
        <v>0</v>
      </c>
      <c r="U666" s="59">
        <v>0</v>
      </c>
      <c r="V666" s="59">
        <v>0</v>
      </c>
      <c r="W666" s="59">
        <v>65</v>
      </c>
      <c r="X666" s="59">
        <v>312</v>
      </c>
      <c r="Y666" s="59">
        <v>330</v>
      </c>
      <c r="Z666" s="59">
        <v>46</v>
      </c>
    </row>
    <row r="667" spans="1:26" x14ac:dyDescent="0.25">
      <c r="A667" t="s">
        <v>8</v>
      </c>
      <c r="B667" s="59">
        <v>0</v>
      </c>
      <c r="C667" s="59">
        <v>26</v>
      </c>
      <c r="D667" s="59">
        <v>46</v>
      </c>
      <c r="E667" s="59">
        <v>168</v>
      </c>
      <c r="F667" s="59">
        <v>0</v>
      </c>
      <c r="G667" s="59">
        <v>32</v>
      </c>
      <c r="H667" s="59">
        <v>135</v>
      </c>
      <c r="I667" s="59">
        <v>340</v>
      </c>
      <c r="J667" s="59">
        <v>413</v>
      </c>
      <c r="K667" s="59">
        <v>73</v>
      </c>
      <c r="L667" s="59">
        <v>3</v>
      </c>
      <c r="M667" s="59">
        <v>55</v>
      </c>
      <c r="N667" s="59">
        <v>150</v>
      </c>
      <c r="O667" s="59">
        <v>273</v>
      </c>
      <c r="P667" s="59">
        <v>0</v>
      </c>
      <c r="Q667" s="59">
        <v>0</v>
      </c>
      <c r="R667" s="59">
        <v>5</v>
      </c>
      <c r="S667" s="59">
        <v>19</v>
      </c>
      <c r="T667" s="59">
        <v>100</v>
      </c>
      <c r="U667" s="59">
        <v>0</v>
      </c>
      <c r="V667" s="59">
        <v>102</v>
      </c>
      <c r="W667" s="59">
        <v>426</v>
      </c>
      <c r="X667" s="59">
        <v>669</v>
      </c>
      <c r="Y667" s="59">
        <v>718</v>
      </c>
      <c r="Z667" s="59">
        <v>378</v>
      </c>
    </row>
    <row r="668" spans="1:26" x14ac:dyDescent="0.25">
      <c r="A668" t="s">
        <v>9</v>
      </c>
      <c r="B668" s="59">
        <v>151</v>
      </c>
      <c r="C668" s="59">
        <v>352</v>
      </c>
      <c r="D668" s="59">
        <v>484</v>
      </c>
      <c r="E668" s="59">
        <v>502</v>
      </c>
      <c r="F668" s="59">
        <v>299</v>
      </c>
      <c r="G668" s="59">
        <v>420</v>
      </c>
      <c r="H668" s="59">
        <v>629</v>
      </c>
      <c r="I668" s="59">
        <v>727</v>
      </c>
      <c r="J668" s="59">
        <v>740</v>
      </c>
      <c r="K668" s="59">
        <v>559</v>
      </c>
      <c r="L668" s="59">
        <v>288</v>
      </c>
      <c r="M668" s="59">
        <v>469</v>
      </c>
      <c r="N668" s="59">
        <v>618</v>
      </c>
      <c r="O668" s="59">
        <v>633</v>
      </c>
      <c r="P668" s="59">
        <v>404</v>
      </c>
      <c r="Q668" s="59">
        <v>87</v>
      </c>
      <c r="R668" s="59">
        <v>282</v>
      </c>
      <c r="S668" s="59">
        <v>413</v>
      </c>
      <c r="T668" s="59">
        <v>423</v>
      </c>
      <c r="U668" s="59">
        <v>237</v>
      </c>
      <c r="V668" s="59">
        <v>560</v>
      </c>
      <c r="W668" s="59">
        <v>717</v>
      </c>
      <c r="X668" s="59">
        <v>743</v>
      </c>
      <c r="Y668" s="59">
        <v>744</v>
      </c>
      <c r="Z668" s="59">
        <v>694</v>
      </c>
    </row>
    <row r="669" spans="1:26" x14ac:dyDescent="0.25">
      <c r="A669" t="s">
        <v>10</v>
      </c>
      <c r="B669" s="59">
        <v>0</v>
      </c>
      <c r="C669" s="59">
        <v>0</v>
      </c>
      <c r="D669" s="59">
        <v>13</v>
      </c>
      <c r="E669" s="59">
        <v>177</v>
      </c>
      <c r="F669" s="59">
        <v>6</v>
      </c>
      <c r="G669" s="59">
        <v>8</v>
      </c>
      <c r="H669" s="59">
        <v>40</v>
      </c>
      <c r="I669" s="59">
        <v>86</v>
      </c>
      <c r="J669" s="59">
        <v>481</v>
      </c>
      <c r="K669" s="59">
        <v>147</v>
      </c>
      <c r="L669" s="59">
        <v>0</v>
      </c>
      <c r="M669" s="59">
        <v>2</v>
      </c>
      <c r="N669" s="59">
        <v>37</v>
      </c>
      <c r="O669" s="59">
        <v>295</v>
      </c>
      <c r="P669" s="59">
        <v>44</v>
      </c>
      <c r="Q669" s="59">
        <v>0</v>
      </c>
      <c r="R669" s="59">
        <v>0</v>
      </c>
      <c r="S669" s="59">
        <v>13</v>
      </c>
      <c r="T669" s="59">
        <v>175</v>
      </c>
      <c r="U669" s="59">
        <v>7</v>
      </c>
      <c r="V669" s="59">
        <v>220</v>
      </c>
      <c r="W669" s="59">
        <v>567</v>
      </c>
      <c r="X669" s="59">
        <v>735</v>
      </c>
      <c r="Y669" s="59">
        <v>744</v>
      </c>
      <c r="Z669" s="59">
        <v>720</v>
      </c>
    </row>
    <row r="670" spans="1:26" x14ac:dyDescent="0.25">
      <c r="A670" t="s">
        <v>11</v>
      </c>
      <c r="B670" s="59">
        <v>18</v>
      </c>
      <c r="C670" s="59">
        <v>116</v>
      </c>
      <c r="D670" s="59">
        <v>199</v>
      </c>
      <c r="E670" s="59">
        <v>327</v>
      </c>
      <c r="F670" s="59">
        <v>93</v>
      </c>
      <c r="G670" s="59">
        <v>170</v>
      </c>
      <c r="H670" s="59">
        <v>330</v>
      </c>
      <c r="I670" s="59">
        <v>371</v>
      </c>
      <c r="J670" s="59">
        <v>464</v>
      </c>
      <c r="K670" s="59">
        <v>290</v>
      </c>
      <c r="L670" s="59">
        <v>76</v>
      </c>
      <c r="M670" s="59">
        <v>194</v>
      </c>
      <c r="N670" s="59">
        <v>294</v>
      </c>
      <c r="O670" s="59">
        <v>389</v>
      </c>
      <c r="P670" s="59">
        <v>205</v>
      </c>
      <c r="Q670" s="59">
        <v>16</v>
      </c>
      <c r="R670" s="59">
        <v>70</v>
      </c>
      <c r="S670" s="59">
        <v>126</v>
      </c>
      <c r="T670" s="59">
        <v>271</v>
      </c>
      <c r="U670" s="59">
        <v>50</v>
      </c>
      <c r="V670" s="59">
        <v>354</v>
      </c>
      <c r="W670" s="59">
        <v>624</v>
      </c>
      <c r="X670" s="59">
        <v>739</v>
      </c>
      <c r="Y670" s="59">
        <v>744</v>
      </c>
      <c r="Z670" s="59">
        <v>696</v>
      </c>
    </row>
    <row r="671" spans="1:26" x14ac:dyDescent="0.25">
      <c r="A671" t="s">
        <v>12</v>
      </c>
      <c r="B671" s="59">
        <v>0</v>
      </c>
      <c r="C671" s="59">
        <v>0</v>
      </c>
      <c r="D671" s="59">
        <v>37</v>
      </c>
      <c r="E671" s="59">
        <v>70</v>
      </c>
      <c r="F671" s="59">
        <v>0</v>
      </c>
      <c r="G671" s="59">
        <v>23</v>
      </c>
      <c r="H671" s="59">
        <v>101</v>
      </c>
      <c r="I671" s="59">
        <v>278</v>
      </c>
      <c r="J671" s="59">
        <v>354</v>
      </c>
      <c r="K671" s="59">
        <v>148</v>
      </c>
      <c r="L671" s="59">
        <v>36</v>
      </c>
      <c r="M671" s="59">
        <v>19</v>
      </c>
      <c r="N671" s="59">
        <v>131</v>
      </c>
      <c r="O671" s="59">
        <v>228</v>
      </c>
      <c r="P671" s="59">
        <v>12</v>
      </c>
      <c r="Q671" s="59">
        <v>0</v>
      </c>
      <c r="R671" s="59">
        <v>0</v>
      </c>
      <c r="S671" s="59">
        <v>13</v>
      </c>
      <c r="T671" s="59">
        <v>19</v>
      </c>
      <c r="U671" s="59">
        <v>0</v>
      </c>
      <c r="V671" s="59">
        <v>79</v>
      </c>
      <c r="W671" s="59">
        <v>211</v>
      </c>
      <c r="X671" s="59">
        <v>423</v>
      </c>
      <c r="Y671" s="59">
        <v>573</v>
      </c>
      <c r="Z671" s="59">
        <v>294</v>
      </c>
    </row>
    <row r="672" spans="1:26" x14ac:dyDescent="0.25">
      <c r="A672" t="s">
        <v>13</v>
      </c>
      <c r="B672" s="59">
        <v>250</v>
      </c>
      <c r="C672" s="59">
        <v>575</v>
      </c>
      <c r="D672" s="59">
        <v>699</v>
      </c>
      <c r="E672" s="59">
        <v>742</v>
      </c>
      <c r="F672" s="59">
        <v>687</v>
      </c>
      <c r="G672" s="59">
        <v>548</v>
      </c>
      <c r="H672" s="59">
        <v>696</v>
      </c>
      <c r="I672" s="59">
        <v>739</v>
      </c>
      <c r="J672" s="59">
        <v>744</v>
      </c>
      <c r="K672" s="59">
        <v>714</v>
      </c>
      <c r="L672" s="59">
        <v>410</v>
      </c>
      <c r="M672" s="59">
        <v>647</v>
      </c>
      <c r="N672" s="59">
        <v>727</v>
      </c>
      <c r="O672" s="59">
        <v>744</v>
      </c>
      <c r="P672" s="59">
        <v>699</v>
      </c>
      <c r="Q672" s="59">
        <v>175</v>
      </c>
      <c r="R672" s="59">
        <v>536</v>
      </c>
      <c r="S672" s="59">
        <v>686</v>
      </c>
      <c r="T672" s="59">
        <v>742</v>
      </c>
      <c r="U672" s="59">
        <v>687</v>
      </c>
      <c r="V672" s="59">
        <v>730</v>
      </c>
      <c r="W672" s="59">
        <v>720</v>
      </c>
      <c r="X672" s="59">
        <v>744</v>
      </c>
      <c r="Y672" s="59">
        <v>744</v>
      </c>
      <c r="Z672" s="59">
        <v>720</v>
      </c>
    </row>
    <row r="673" spans="1:26" x14ac:dyDescent="0.25">
      <c r="A673" t="s">
        <v>14</v>
      </c>
      <c r="B673" s="59">
        <v>0</v>
      </c>
      <c r="C673" s="59">
        <v>0</v>
      </c>
      <c r="D673" s="59">
        <v>0</v>
      </c>
      <c r="E673" s="59">
        <v>86</v>
      </c>
      <c r="F673" s="59">
        <v>0</v>
      </c>
      <c r="G673" s="59">
        <v>0</v>
      </c>
      <c r="H673" s="59">
        <v>10</v>
      </c>
      <c r="I673" s="59">
        <v>49</v>
      </c>
      <c r="J673" s="59">
        <v>210</v>
      </c>
      <c r="K673" s="59">
        <v>0</v>
      </c>
      <c r="L673" s="59">
        <v>0</v>
      </c>
      <c r="M673" s="59">
        <v>0</v>
      </c>
      <c r="N673" s="59">
        <v>14</v>
      </c>
      <c r="O673" s="59">
        <v>146</v>
      </c>
      <c r="P673" s="59">
        <v>0</v>
      </c>
      <c r="Q673" s="59">
        <v>0</v>
      </c>
      <c r="R673" s="59">
        <v>0</v>
      </c>
      <c r="S673" s="59">
        <v>0</v>
      </c>
      <c r="T673" s="59">
        <v>76</v>
      </c>
      <c r="U673" s="59">
        <v>0</v>
      </c>
      <c r="V673" s="59">
        <v>64</v>
      </c>
      <c r="W673" s="59">
        <v>366</v>
      </c>
      <c r="X673" s="59">
        <v>713</v>
      </c>
      <c r="Y673" s="59">
        <v>738</v>
      </c>
      <c r="Z673" s="59">
        <v>284</v>
      </c>
    </row>
    <row r="674" spans="1:26" x14ac:dyDescent="0.25">
      <c r="A674" t="s">
        <v>15</v>
      </c>
      <c r="B674" s="59">
        <v>0</v>
      </c>
      <c r="C674" s="59">
        <v>23</v>
      </c>
      <c r="D674" s="59">
        <v>89</v>
      </c>
      <c r="E674" s="59">
        <v>234</v>
      </c>
      <c r="F674" s="59">
        <v>59</v>
      </c>
      <c r="G674" s="59">
        <v>84</v>
      </c>
      <c r="H674" s="59">
        <v>202</v>
      </c>
      <c r="I674" s="59">
        <v>291</v>
      </c>
      <c r="J674" s="59">
        <v>423</v>
      </c>
      <c r="K674" s="59">
        <v>271</v>
      </c>
      <c r="L674" s="59">
        <v>20</v>
      </c>
      <c r="M674" s="59">
        <v>91</v>
      </c>
      <c r="N674" s="59">
        <v>192</v>
      </c>
      <c r="O674" s="59">
        <v>308</v>
      </c>
      <c r="P674" s="59">
        <v>151</v>
      </c>
      <c r="Q674" s="59">
        <v>0</v>
      </c>
      <c r="R674" s="59">
        <v>1</v>
      </c>
      <c r="S674" s="59">
        <v>48</v>
      </c>
      <c r="T674" s="59">
        <v>176</v>
      </c>
      <c r="U674" s="59">
        <v>19</v>
      </c>
      <c r="V674" s="59">
        <v>202</v>
      </c>
      <c r="W674" s="59">
        <v>464</v>
      </c>
      <c r="X674" s="59">
        <v>686</v>
      </c>
      <c r="Y674" s="59">
        <v>738</v>
      </c>
      <c r="Z674" s="59">
        <v>651</v>
      </c>
    </row>
    <row r="675" spans="1:26" x14ac:dyDescent="0.25">
      <c r="A675" t="s">
        <v>16</v>
      </c>
      <c r="B675" s="59">
        <v>132</v>
      </c>
      <c r="C675" s="59">
        <v>347</v>
      </c>
      <c r="D675" s="59">
        <v>456</v>
      </c>
      <c r="E675" s="59">
        <v>496</v>
      </c>
      <c r="F675" s="59">
        <v>278</v>
      </c>
      <c r="G675" s="59">
        <v>424</v>
      </c>
      <c r="H675" s="59">
        <v>607</v>
      </c>
      <c r="I675" s="59">
        <v>706</v>
      </c>
      <c r="J675" s="59">
        <v>716</v>
      </c>
      <c r="K675" s="59">
        <v>516</v>
      </c>
      <c r="L675" s="59">
        <v>287</v>
      </c>
      <c r="M675" s="59">
        <v>511</v>
      </c>
      <c r="N675" s="59">
        <v>585</v>
      </c>
      <c r="O675" s="59">
        <v>629</v>
      </c>
      <c r="P675" s="59">
        <v>405</v>
      </c>
      <c r="Q675" s="59">
        <v>60</v>
      </c>
      <c r="R675" s="59">
        <v>259</v>
      </c>
      <c r="S675" s="59">
        <v>362</v>
      </c>
      <c r="T675" s="59">
        <v>430</v>
      </c>
      <c r="U675" s="59">
        <v>194</v>
      </c>
      <c r="V675" s="59">
        <v>586</v>
      </c>
      <c r="W675" s="59">
        <v>685</v>
      </c>
      <c r="X675" s="59">
        <v>741</v>
      </c>
      <c r="Y675" s="59">
        <v>742</v>
      </c>
      <c r="Z675" s="59">
        <v>653</v>
      </c>
    </row>
    <row r="676" spans="1:26" x14ac:dyDescent="0.25">
      <c r="A676" t="s">
        <v>17</v>
      </c>
      <c r="B676" s="59">
        <v>337</v>
      </c>
      <c r="C676" s="59">
        <v>708</v>
      </c>
      <c r="D676" s="59">
        <v>744</v>
      </c>
      <c r="E676" s="59">
        <v>744</v>
      </c>
      <c r="F676" s="59">
        <v>720</v>
      </c>
      <c r="G676" s="59">
        <v>566</v>
      </c>
      <c r="H676" s="59">
        <v>720</v>
      </c>
      <c r="I676" s="59">
        <v>744</v>
      </c>
      <c r="J676" s="59">
        <v>744</v>
      </c>
      <c r="K676" s="59">
        <v>720</v>
      </c>
      <c r="L676" s="59">
        <v>493</v>
      </c>
      <c r="M676" s="59">
        <v>720</v>
      </c>
      <c r="N676" s="59">
        <v>744</v>
      </c>
      <c r="O676" s="59">
        <v>744</v>
      </c>
      <c r="P676" s="59">
        <v>720</v>
      </c>
      <c r="Q676" s="59">
        <v>305</v>
      </c>
      <c r="R676" s="59">
        <v>704</v>
      </c>
      <c r="S676" s="59">
        <v>739</v>
      </c>
      <c r="T676" s="59">
        <v>744</v>
      </c>
      <c r="U676" s="59">
        <v>718</v>
      </c>
      <c r="V676" s="59">
        <v>744</v>
      </c>
      <c r="W676" s="59">
        <v>720</v>
      </c>
      <c r="X676" s="59">
        <v>744</v>
      </c>
      <c r="Y676" s="59">
        <v>744</v>
      </c>
      <c r="Z676" s="59">
        <v>720</v>
      </c>
    </row>
    <row r="677" spans="1:26" x14ac:dyDescent="0.25">
      <c r="A677" t="s">
        <v>18</v>
      </c>
      <c r="B677" s="59">
        <v>694</v>
      </c>
      <c r="C677" s="59">
        <v>707</v>
      </c>
      <c r="D677" s="59">
        <v>744</v>
      </c>
      <c r="E677" s="59">
        <v>744</v>
      </c>
      <c r="F677" s="59">
        <v>618</v>
      </c>
      <c r="G677" s="59">
        <v>744</v>
      </c>
      <c r="H677" s="59">
        <v>693</v>
      </c>
      <c r="I677" s="59">
        <v>744</v>
      </c>
      <c r="J677" s="59">
        <v>743</v>
      </c>
      <c r="K677" s="59">
        <v>720</v>
      </c>
      <c r="L677" s="59">
        <v>730</v>
      </c>
      <c r="M677" s="59">
        <v>714</v>
      </c>
      <c r="N677" s="59">
        <v>744</v>
      </c>
      <c r="O677" s="59">
        <v>744</v>
      </c>
      <c r="P677" s="59">
        <v>698</v>
      </c>
      <c r="Q677" s="59">
        <v>683</v>
      </c>
      <c r="R677" s="59">
        <v>711</v>
      </c>
      <c r="S677" s="59">
        <v>744</v>
      </c>
      <c r="T677" s="59">
        <v>744</v>
      </c>
      <c r="U677" s="59">
        <v>607</v>
      </c>
      <c r="V677" s="59">
        <v>744</v>
      </c>
      <c r="W677" s="59">
        <v>720</v>
      </c>
      <c r="X677" s="59">
        <v>744</v>
      </c>
      <c r="Y677" s="59">
        <v>744</v>
      </c>
      <c r="Z677" s="59">
        <v>720</v>
      </c>
    </row>
    <row r="678" spans="1:26" x14ac:dyDescent="0.25">
      <c r="A678" t="s">
        <v>19</v>
      </c>
      <c r="B678" s="59">
        <v>0</v>
      </c>
      <c r="C678" s="59">
        <v>40</v>
      </c>
      <c r="D678" s="59">
        <v>213</v>
      </c>
      <c r="E678" s="59">
        <v>374</v>
      </c>
      <c r="F678" s="59">
        <v>89</v>
      </c>
      <c r="G678" s="59">
        <v>87</v>
      </c>
      <c r="H678" s="59">
        <v>210</v>
      </c>
      <c r="I678" s="59">
        <v>487</v>
      </c>
      <c r="J678" s="59">
        <v>628</v>
      </c>
      <c r="K678" s="59">
        <v>329</v>
      </c>
      <c r="L678" s="59">
        <v>8</v>
      </c>
      <c r="M678" s="59">
        <v>88</v>
      </c>
      <c r="N678" s="59">
        <v>305</v>
      </c>
      <c r="O678" s="59">
        <v>476</v>
      </c>
      <c r="P678" s="59">
        <v>199</v>
      </c>
      <c r="Q678" s="59">
        <v>0</v>
      </c>
      <c r="R678" s="59">
        <v>14</v>
      </c>
      <c r="S678" s="59">
        <v>149</v>
      </c>
      <c r="T678" s="59">
        <v>345</v>
      </c>
      <c r="U678" s="59">
        <v>40</v>
      </c>
      <c r="V678" s="59">
        <v>253</v>
      </c>
      <c r="W678" s="59">
        <v>614</v>
      </c>
      <c r="X678" s="59">
        <v>744</v>
      </c>
      <c r="Y678" s="59">
        <v>744</v>
      </c>
      <c r="Z678" s="59">
        <v>709</v>
      </c>
    </row>
    <row r="679" spans="1:26" x14ac:dyDescent="0.25">
      <c r="A679" t="s">
        <v>20</v>
      </c>
      <c r="B679" s="59">
        <v>128</v>
      </c>
      <c r="C679" s="59">
        <v>260</v>
      </c>
      <c r="D679" s="59">
        <v>336</v>
      </c>
      <c r="E679" s="59">
        <v>372</v>
      </c>
      <c r="F679" s="59">
        <v>162</v>
      </c>
      <c r="G679" s="59">
        <v>429</v>
      </c>
      <c r="H679" s="59">
        <v>587</v>
      </c>
      <c r="I679" s="59">
        <v>632</v>
      </c>
      <c r="J679" s="59">
        <v>688</v>
      </c>
      <c r="K679" s="59">
        <v>467</v>
      </c>
      <c r="L679" s="59">
        <v>306</v>
      </c>
      <c r="M679" s="59">
        <v>452</v>
      </c>
      <c r="N679" s="59">
        <v>519</v>
      </c>
      <c r="O679" s="59">
        <v>533</v>
      </c>
      <c r="P679" s="59">
        <v>342</v>
      </c>
      <c r="Q679" s="59">
        <v>48</v>
      </c>
      <c r="R679" s="59">
        <v>164</v>
      </c>
      <c r="S679" s="59">
        <v>232</v>
      </c>
      <c r="T679" s="59">
        <v>283</v>
      </c>
      <c r="U679" s="59">
        <v>42</v>
      </c>
      <c r="V679" s="59">
        <v>617</v>
      </c>
      <c r="W679" s="59">
        <v>634</v>
      </c>
      <c r="X679" s="59">
        <v>691</v>
      </c>
      <c r="Y679" s="59">
        <v>725</v>
      </c>
      <c r="Z679" s="59">
        <v>532</v>
      </c>
    </row>
    <row r="680" spans="1:26" x14ac:dyDescent="0.25">
      <c r="A680" t="s">
        <v>21</v>
      </c>
      <c r="B680" s="59">
        <v>0</v>
      </c>
      <c r="C680" s="59">
        <v>0</v>
      </c>
      <c r="D680" s="59">
        <v>0</v>
      </c>
      <c r="E680" s="59">
        <v>0</v>
      </c>
      <c r="F680" s="59">
        <v>0</v>
      </c>
      <c r="G680" s="59">
        <v>0</v>
      </c>
      <c r="H680" s="59">
        <v>0</v>
      </c>
      <c r="I680" s="59">
        <v>0</v>
      </c>
      <c r="J680" s="59">
        <v>0</v>
      </c>
      <c r="K680" s="59">
        <v>0</v>
      </c>
      <c r="L680" s="59">
        <v>0</v>
      </c>
      <c r="M680" s="59">
        <v>0</v>
      </c>
      <c r="N680" s="59">
        <v>0</v>
      </c>
      <c r="O680" s="59">
        <v>0</v>
      </c>
      <c r="P680" s="59">
        <v>5</v>
      </c>
      <c r="Q680" s="59">
        <v>0</v>
      </c>
      <c r="R680" s="59">
        <v>0</v>
      </c>
      <c r="S680" s="59">
        <v>0</v>
      </c>
      <c r="T680" s="59">
        <v>0</v>
      </c>
      <c r="U680" s="59">
        <v>0</v>
      </c>
      <c r="V680" s="59">
        <v>0</v>
      </c>
      <c r="W680" s="59">
        <v>0</v>
      </c>
      <c r="X680" s="59">
        <v>13</v>
      </c>
      <c r="Y680" s="59">
        <v>8</v>
      </c>
      <c r="Z680" s="59">
        <v>0</v>
      </c>
    </row>
    <row r="681" spans="1:26" x14ac:dyDescent="0.25">
      <c r="A681" t="s">
        <v>22</v>
      </c>
      <c r="B681" s="59">
        <v>0</v>
      </c>
      <c r="C681" s="59">
        <v>0</v>
      </c>
      <c r="D681" s="59">
        <v>0</v>
      </c>
      <c r="E681" s="59">
        <v>0</v>
      </c>
      <c r="F681" s="59">
        <v>0</v>
      </c>
      <c r="G681" s="59">
        <v>0</v>
      </c>
      <c r="H681" s="59">
        <v>19</v>
      </c>
      <c r="I681" s="59">
        <v>185</v>
      </c>
      <c r="J681" s="59">
        <v>19</v>
      </c>
      <c r="K681" s="59">
        <v>5</v>
      </c>
      <c r="L681" s="59">
        <v>118</v>
      </c>
      <c r="M681" s="59">
        <v>0</v>
      </c>
      <c r="N681" s="59">
        <v>15</v>
      </c>
      <c r="O681" s="59">
        <v>0</v>
      </c>
      <c r="P681" s="59">
        <v>8</v>
      </c>
      <c r="Q681" s="59">
        <v>0</v>
      </c>
      <c r="R681" s="59">
        <v>0</v>
      </c>
      <c r="S681" s="59">
        <v>0</v>
      </c>
      <c r="T681" s="59">
        <v>0</v>
      </c>
      <c r="U681" s="59">
        <v>0</v>
      </c>
      <c r="V681" s="59">
        <v>0</v>
      </c>
      <c r="W681" s="59">
        <v>26</v>
      </c>
      <c r="X681" s="59">
        <v>246</v>
      </c>
      <c r="Y681" s="59">
        <v>32</v>
      </c>
      <c r="Z681" s="59">
        <v>4</v>
      </c>
    </row>
    <row r="683" spans="1:26" x14ac:dyDescent="0.25">
      <c r="A683" s="39">
        <v>2011</v>
      </c>
      <c r="B683" s="107"/>
      <c r="C683" s="107"/>
      <c r="D683" s="107"/>
      <c r="E683" s="107"/>
      <c r="F683" s="107"/>
    </row>
    <row r="684" spans="1:26" x14ac:dyDescent="0.25">
      <c r="B684" s="108" t="s">
        <v>24</v>
      </c>
      <c r="C684" s="108"/>
      <c r="D684" s="108"/>
      <c r="E684" s="108"/>
      <c r="F684" s="108"/>
      <c r="G684" s="101" t="s">
        <v>25</v>
      </c>
      <c r="H684" s="101"/>
      <c r="I684" s="101"/>
      <c r="J684" s="101"/>
      <c r="K684" s="101"/>
      <c r="L684" s="102" t="s">
        <v>23</v>
      </c>
      <c r="M684" s="102"/>
      <c r="N684" s="102"/>
      <c r="O684" s="102"/>
      <c r="P684" s="102"/>
      <c r="Q684" s="103" t="s">
        <v>26</v>
      </c>
      <c r="R684" s="103"/>
      <c r="S684" s="103"/>
      <c r="T684" s="103"/>
      <c r="U684" s="103"/>
      <c r="V684" s="89" t="s">
        <v>27</v>
      </c>
      <c r="W684" s="89"/>
      <c r="X684" s="89"/>
      <c r="Y684" s="89"/>
      <c r="Z684" s="89"/>
    </row>
    <row r="685" spans="1:26" x14ac:dyDescent="0.25">
      <c r="B685" s="16" t="s">
        <v>0</v>
      </c>
      <c r="C685" s="16" t="s">
        <v>1</v>
      </c>
      <c r="D685" s="16" t="s">
        <v>2</v>
      </c>
      <c r="E685" s="16" t="s">
        <v>3</v>
      </c>
      <c r="F685" s="16" t="s">
        <v>4</v>
      </c>
      <c r="G685" s="16" t="s">
        <v>0</v>
      </c>
      <c r="H685" s="16" t="s">
        <v>1</v>
      </c>
      <c r="I685" s="16" t="s">
        <v>2</v>
      </c>
      <c r="J685" s="16" t="s">
        <v>3</v>
      </c>
      <c r="K685" s="16" t="s">
        <v>4</v>
      </c>
      <c r="L685" s="16" t="s">
        <v>0</v>
      </c>
      <c r="M685" s="16" t="s">
        <v>1</v>
      </c>
      <c r="N685" s="16" t="s">
        <v>2</v>
      </c>
      <c r="O685" s="16" t="s">
        <v>3</v>
      </c>
      <c r="P685" s="16" t="s">
        <v>4</v>
      </c>
      <c r="Q685" s="16" t="s">
        <v>0</v>
      </c>
      <c r="R685" s="16" t="s">
        <v>1</v>
      </c>
      <c r="S685" s="16" t="s">
        <v>2</v>
      </c>
      <c r="T685" s="16" t="s">
        <v>3</v>
      </c>
      <c r="U685" s="16" t="s">
        <v>4</v>
      </c>
      <c r="V685" s="16" t="s">
        <v>0</v>
      </c>
      <c r="W685" s="16" t="s">
        <v>1</v>
      </c>
      <c r="X685" s="16" t="s">
        <v>2</v>
      </c>
      <c r="Y685" s="16" t="s">
        <v>3</v>
      </c>
      <c r="Z685" s="16" t="s">
        <v>4</v>
      </c>
    </row>
    <row r="686" spans="1:26" x14ac:dyDescent="0.25">
      <c r="A686" t="s">
        <v>5</v>
      </c>
      <c r="B686" s="59">
        <v>455</v>
      </c>
      <c r="C686" s="59">
        <v>706</v>
      </c>
      <c r="D686" s="59">
        <v>734</v>
      </c>
      <c r="E686" s="59">
        <v>744</v>
      </c>
      <c r="F686" s="59">
        <v>678</v>
      </c>
      <c r="G686" s="59">
        <v>614</v>
      </c>
      <c r="H686" s="59">
        <v>720</v>
      </c>
      <c r="I686" s="59">
        <v>744</v>
      </c>
      <c r="J686" s="59">
        <v>744</v>
      </c>
      <c r="K686" s="59">
        <v>713</v>
      </c>
      <c r="L686" s="59">
        <v>537</v>
      </c>
      <c r="M686" s="59">
        <v>716</v>
      </c>
      <c r="N686" s="59">
        <v>744</v>
      </c>
      <c r="O686" s="59">
        <v>744</v>
      </c>
      <c r="P686" s="59">
        <v>697</v>
      </c>
      <c r="Q686" s="59">
        <v>408</v>
      </c>
      <c r="R686" s="59">
        <v>701</v>
      </c>
      <c r="S686" s="59">
        <v>727</v>
      </c>
      <c r="T686" s="59">
        <v>744</v>
      </c>
      <c r="U686" s="59">
        <v>679</v>
      </c>
      <c r="V686" s="59">
        <v>744</v>
      </c>
      <c r="W686" s="59">
        <v>720</v>
      </c>
      <c r="X686" s="59">
        <v>744</v>
      </c>
      <c r="Y686" s="59">
        <v>744</v>
      </c>
      <c r="Z686" s="59">
        <v>720</v>
      </c>
    </row>
    <row r="687" spans="1:26" x14ac:dyDescent="0.25">
      <c r="A687" t="s">
        <v>6</v>
      </c>
      <c r="B687" s="59">
        <v>0</v>
      </c>
      <c r="C687" s="59">
        <v>0</v>
      </c>
      <c r="D687" s="59">
        <v>43</v>
      </c>
      <c r="E687" s="59">
        <v>5</v>
      </c>
      <c r="F687" s="59">
        <v>0</v>
      </c>
      <c r="G687" s="59">
        <v>9</v>
      </c>
      <c r="H687" s="59">
        <v>67</v>
      </c>
      <c r="I687" s="59">
        <v>244</v>
      </c>
      <c r="J687" s="59">
        <v>194</v>
      </c>
      <c r="K687" s="59">
        <v>94</v>
      </c>
      <c r="L687" s="59">
        <v>19</v>
      </c>
      <c r="M687" s="59">
        <v>0</v>
      </c>
      <c r="N687" s="59">
        <v>130</v>
      </c>
      <c r="O687" s="59">
        <v>60</v>
      </c>
      <c r="P687" s="59">
        <v>2</v>
      </c>
      <c r="Q687" s="59">
        <v>0</v>
      </c>
      <c r="R687" s="59">
        <v>0</v>
      </c>
      <c r="S687" s="59">
        <v>18</v>
      </c>
      <c r="T687" s="59">
        <v>2</v>
      </c>
      <c r="U687" s="59">
        <v>0</v>
      </c>
      <c r="V687" s="59">
        <v>68</v>
      </c>
      <c r="W687" s="59">
        <v>249</v>
      </c>
      <c r="X687" s="59">
        <v>460</v>
      </c>
      <c r="Y687" s="59">
        <v>485</v>
      </c>
      <c r="Z687" s="59">
        <v>342</v>
      </c>
    </row>
    <row r="688" spans="1:26" x14ac:dyDescent="0.25">
      <c r="A688" t="s">
        <v>7</v>
      </c>
      <c r="B688" s="59">
        <v>0</v>
      </c>
      <c r="C688" s="59">
        <v>0</v>
      </c>
      <c r="D688" s="59">
        <v>0</v>
      </c>
      <c r="E688" s="59">
        <v>0</v>
      </c>
      <c r="F688" s="59">
        <v>0</v>
      </c>
      <c r="G688" s="59">
        <v>0</v>
      </c>
      <c r="H688" s="59">
        <v>0</v>
      </c>
      <c r="I688" s="59">
        <v>103</v>
      </c>
      <c r="J688" s="59">
        <v>39</v>
      </c>
      <c r="K688" s="59">
        <v>0</v>
      </c>
      <c r="L688" s="59">
        <v>179</v>
      </c>
      <c r="M688" s="59">
        <v>43</v>
      </c>
      <c r="N688" s="59">
        <v>31</v>
      </c>
      <c r="O688" s="59">
        <v>10</v>
      </c>
      <c r="P688" s="59">
        <v>111</v>
      </c>
      <c r="Q688" s="59">
        <v>0</v>
      </c>
      <c r="R688" s="59">
        <v>0</v>
      </c>
      <c r="S688" s="59">
        <v>0</v>
      </c>
      <c r="T688" s="59">
        <v>0</v>
      </c>
      <c r="U688" s="59">
        <v>0</v>
      </c>
      <c r="V688" s="59">
        <v>0</v>
      </c>
      <c r="W688" s="59">
        <v>15</v>
      </c>
      <c r="X688" s="59">
        <v>223</v>
      </c>
      <c r="Y688" s="59">
        <v>113</v>
      </c>
      <c r="Z688" s="59">
        <v>0</v>
      </c>
    </row>
    <row r="689" spans="1:26" x14ac:dyDescent="0.25">
      <c r="A689" t="s">
        <v>8</v>
      </c>
      <c r="B689" s="59">
        <v>0</v>
      </c>
      <c r="C689" s="59">
        <v>0</v>
      </c>
      <c r="D689" s="59">
        <v>35</v>
      </c>
      <c r="E689" s="59">
        <v>10</v>
      </c>
      <c r="F689" s="59">
        <v>0</v>
      </c>
      <c r="G689" s="59">
        <v>0</v>
      </c>
      <c r="H689" s="59">
        <v>94</v>
      </c>
      <c r="I689" s="59">
        <v>347</v>
      </c>
      <c r="J689" s="59">
        <v>228</v>
      </c>
      <c r="K689" s="59">
        <v>132</v>
      </c>
      <c r="L689" s="59">
        <v>6</v>
      </c>
      <c r="M689" s="59">
        <v>16</v>
      </c>
      <c r="N689" s="59">
        <v>164</v>
      </c>
      <c r="O689" s="59">
        <v>88</v>
      </c>
      <c r="P689" s="59">
        <v>25</v>
      </c>
      <c r="Q689" s="59">
        <v>0</v>
      </c>
      <c r="R689" s="59">
        <v>0</v>
      </c>
      <c r="S689" s="59">
        <v>10</v>
      </c>
      <c r="T689" s="59">
        <v>1</v>
      </c>
      <c r="U689" s="59">
        <v>0</v>
      </c>
      <c r="V689" s="59">
        <v>63</v>
      </c>
      <c r="W689" s="59">
        <v>388</v>
      </c>
      <c r="X689" s="59">
        <v>641</v>
      </c>
      <c r="Y689" s="59">
        <v>608</v>
      </c>
      <c r="Z689" s="59">
        <v>370</v>
      </c>
    </row>
    <row r="690" spans="1:26" x14ac:dyDescent="0.25">
      <c r="A690" t="s">
        <v>9</v>
      </c>
      <c r="B690" s="59">
        <v>108</v>
      </c>
      <c r="C690" s="59">
        <v>316</v>
      </c>
      <c r="D690" s="59">
        <v>467</v>
      </c>
      <c r="E690" s="59">
        <v>433</v>
      </c>
      <c r="F690" s="59">
        <v>238</v>
      </c>
      <c r="G690" s="59">
        <v>348</v>
      </c>
      <c r="H690" s="59">
        <v>580</v>
      </c>
      <c r="I690" s="59">
        <v>703</v>
      </c>
      <c r="J690" s="59">
        <v>679</v>
      </c>
      <c r="K690" s="59">
        <v>465</v>
      </c>
      <c r="L690" s="59">
        <v>209</v>
      </c>
      <c r="M690" s="59">
        <v>442</v>
      </c>
      <c r="N690" s="59">
        <v>587</v>
      </c>
      <c r="O690" s="59">
        <v>571</v>
      </c>
      <c r="P690" s="59">
        <v>343</v>
      </c>
      <c r="Q690" s="59">
        <v>56</v>
      </c>
      <c r="R690" s="59">
        <v>225</v>
      </c>
      <c r="S690" s="59">
        <v>401</v>
      </c>
      <c r="T690" s="59">
        <v>365</v>
      </c>
      <c r="U690" s="59">
        <v>171</v>
      </c>
      <c r="V690" s="59">
        <v>523</v>
      </c>
      <c r="W690" s="59">
        <v>700</v>
      </c>
      <c r="X690" s="59">
        <v>744</v>
      </c>
      <c r="Y690" s="59">
        <v>743</v>
      </c>
      <c r="Z690" s="59">
        <v>618</v>
      </c>
    </row>
    <row r="691" spans="1:26" x14ac:dyDescent="0.25">
      <c r="A691" t="s">
        <v>10</v>
      </c>
      <c r="B691" s="59">
        <v>0</v>
      </c>
      <c r="C691" s="59">
        <v>0</v>
      </c>
      <c r="D691" s="59">
        <v>13</v>
      </c>
      <c r="E691" s="59">
        <v>0</v>
      </c>
      <c r="F691" s="59">
        <v>0</v>
      </c>
      <c r="G691" s="59">
        <v>0</v>
      </c>
      <c r="H691" s="59">
        <v>4</v>
      </c>
      <c r="I691" s="59">
        <v>165</v>
      </c>
      <c r="J691" s="59">
        <v>148</v>
      </c>
      <c r="K691" s="59">
        <v>46</v>
      </c>
      <c r="L691" s="59">
        <v>0</v>
      </c>
      <c r="M691" s="59">
        <v>0</v>
      </c>
      <c r="N691" s="59">
        <v>54</v>
      </c>
      <c r="O691" s="59">
        <v>55</v>
      </c>
      <c r="P691" s="59">
        <v>6</v>
      </c>
      <c r="Q691" s="59">
        <v>0</v>
      </c>
      <c r="R691" s="59">
        <v>0</v>
      </c>
      <c r="S691" s="59">
        <v>12</v>
      </c>
      <c r="T691" s="59">
        <v>0</v>
      </c>
      <c r="U691" s="59">
        <v>0</v>
      </c>
      <c r="V691" s="59">
        <v>137</v>
      </c>
      <c r="W691" s="59">
        <v>563</v>
      </c>
      <c r="X691" s="59">
        <v>721</v>
      </c>
      <c r="Y691" s="59">
        <v>744</v>
      </c>
      <c r="Z691" s="59">
        <v>717</v>
      </c>
    </row>
    <row r="692" spans="1:26" x14ac:dyDescent="0.25">
      <c r="A692" t="s">
        <v>11</v>
      </c>
      <c r="B692" s="59">
        <v>8</v>
      </c>
      <c r="C692" s="59">
        <v>38</v>
      </c>
      <c r="D692" s="59">
        <v>207</v>
      </c>
      <c r="E692" s="59">
        <v>122</v>
      </c>
      <c r="F692" s="59">
        <v>31</v>
      </c>
      <c r="G692" s="59">
        <v>146</v>
      </c>
      <c r="H692" s="59">
        <v>262</v>
      </c>
      <c r="I692" s="59">
        <v>373</v>
      </c>
      <c r="J692" s="59">
        <v>347</v>
      </c>
      <c r="K692" s="59">
        <v>279</v>
      </c>
      <c r="L692" s="59">
        <v>47</v>
      </c>
      <c r="M692" s="59">
        <v>126</v>
      </c>
      <c r="N692" s="59">
        <v>289</v>
      </c>
      <c r="O692" s="59">
        <v>267</v>
      </c>
      <c r="P692" s="59">
        <v>159</v>
      </c>
      <c r="Q692" s="59">
        <v>0</v>
      </c>
      <c r="R692" s="59">
        <v>15</v>
      </c>
      <c r="S692" s="59">
        <v>121</v>
      </c>
      <c r="T692" s="59">
        <v>58</v>
      </c>
      <c r="U692" s="59">
        <v>4</v>
      </c>
      <c r="V692" s="59">
        <v>285</v>
      </c>
      <c r="W692" s="59">
        <v>547</v>
      </c>
      <c r="X692" s="59">
        <v>720</v>
      </c>
      <c r="Y692" s="59">
        <v>744</v>
      </c>
      <c r="Z692" s="59">
        <v>684</v>
      </c>
    </row>
    <row r="693" spans="1:26" x14ac:dyDescent="0.25">
      <c r="A693" t="s">
        <v>12</v>
      </c>
      <c r="B693" s="59">
        <v>0</v>
      </c>
      <c r="C693" s="59">
        <v>0</v>
      </c>
      <c r="D693" s="59">
        <v>24</v>
      </c>
      <c r="E693" s="59">
        <v>8</v>
      </c>
      <c r="F693" s="59">
        <v>0</v>
      </c>
      <c r="G693" s="59">
        <v>1</v>
      </c>
      <c r="H693" s="59">
        <v>77</v>
      </c>
      <c r="I693" s="59">
        <v>256</v>
      </c>
      <c r="J693" s="59">
        <v>218</v>
      </c>
      <c r="K693" s="59">
        <v>82</v>
      </c>
      <c r="L693" s="59">
        <v>76</v>
      </c>
      <c r="M693" s="59">
        <v>3</v>
      </c>
      <c r="N693" s="59">
        <v>129</v>
      </c>
      <c r="O693" s="59">
        <v>80</v>
      </c>
      <c r="P693" s="59">
        <v>0</v>
      </c>
      <c r="Q693" s="59">
        <v>0</v>
      </c>
      <c r="R693" s="59">
        <v>0</v>
      </c>
      <c r="S693" s="59">
        <v>10</v>
      </c>
      <c r="T693" s="59">
        <v>4</v>
      </c>
      <c r="U693" s="59">
        <v>0</v>
      </c>
      <c r="V693" s="59">
        <v>19</v>
      </c>
      <c r="W693" s="59">
        <v>192</v>
      </c>
      <c r="X693" s="59">
        <v>381</v>
      </c>
      <c r="Y693" s="59">
        <v>403</v>
      </c>
      <c r="Z693" s="59">
        <v>206</v>
      </c>
    </row>
    <row r="694" spans="1:26" x14ac:dyDescent="0.25">
      <c r="A694" t="s">
        <v>13</v>
      </c>
      <c r="B694" s="59">
        <v>349</v>
      </c>
      <c r="C694" s="59">
        <v>475</v>
      </c>
      <c r="D694" s="59">
        <v>670</v>
      </c>
      <c r="E694" s="59">
        <v>731</v>
      </c>
      <c r="F694" s="59">
        <v>607</v>
      </c>
      <c r="G694" s="59">
        <v>620</v>
      </c>
      <c r="H694" s="59">
        <v>707</v>
      </c>
      <c r="I694" s="59">
        <v>742</v>
      </c>
      <c r="J694" s="59">
        <v>744</v>
      </c>
      <c r="K694" s="59">
        <v>705</v>
      </c>
      <c r="L694" s="59">
        <v>479</v>
      </c>
      <c r="M694" s="59">
        <v>625</v>
      </c>
      <c r="N694" s="59">
        <v>719</v>
      </c>
      <c r="O694" s="59">
        <v>742</v>
      </c>
      <c r="P694" s="59">
        <v>672</v>
      </c>
      <c r="Q694" s="59">
        <v>264</v>
      </c>
      <c r="R694" s="59">
        <v>404</v>
      </c>
      <c r="S694" s="59">
        <v>645</v>
      </c>
      <c r="T694" s="59">
        <v>719</v>
      </c>
      <c r="U694" s="59">
        <v>581</v>
      </c>
      <c r="V694" s="59">
        <v>744</v>
      </c>
      <c r="W694" s="59">
        <v>720</v>
      </c>
      <c r="X694" s="59">
        <v>744</v>
      </c>
      <c r="Y694" s="59">
        <v>744</v>
      </c>
      <c r="Z694" s="59">
        <v>720</v>
      </c>
    </row>
    <row r="695" spans="1:26" x14ac:dyDescent="0.25">
      <c r="A695" t="s">
        <v>14</v>
      </c>
      <c r="B695" s="59">
        <v>0</v>
      </c>
      <c r="C695" s="59">
        <v>0</v>
      </c>
      <c r="D695" s="59">
        <v>0</v>
      </c>
      <c r="E695" s="59">
        <v>0</v>
      </c>
      <c r="F695" s="59">
        <v>0</v>
      </c>
      <c r="G695" s="59">
        <v>0</v>
      </c>
      <c r="H695" s="59">
        <v>0</v>
      </c>
      <c r="I695" s="59">
        <v>72</v>
      </c>
      <c r="J695" s="59">
        <v>0</v>
      </c>
      <c r="K695" s="59">
        <v>0</v>
      </c>
      <c r="L695" s="59">
        <v>39</v>
      </c>
      <c r="M695" s="59">
        <v>0</v>
      </c>
      <c r="N695" s="59">
        <v>14</v>
      </c>
      <c r="O695" s="59">
        <v>0</v>
      </c>
      <c r="P695" s="59">
        <v>0</v>
      </c>
      <c r="Q695" s="59">
        <v>0</v>
      </c>
      <c r="R695" s="59">
        <v>0</v>
      </c>
      <c r="S695" s="59">
        <v>0</v>
      </c>
      <c r="T695" s="59">
        <v>0</v>
      </c>
      <c r="U695" s="59">
        <v>0</v>
      </c>
      <c r="V695" s="59">
        <v>0</v>
      </c>
      <c r="W695" s="59">
        <v>251</v>
      </c>
      <c r="X695" s="59">
        <v>685</v>
      </c>
      <c r="Y695" s="59">
        <v>568</v>
      </c>
      <c r="Z695" s="59">
        <v>343</v>
      </c>
    </row>
    <row r="696" spans="1:26" x14ac:dyDescent="0.25">
      <c r="A696" t="s">
        <v>15</v>
      </c>
      <c r="B696" s="59">
        <v>0</v>
      </c>
      <c r="C696" s="59">
        <v>0</v>
      </c>
      <c r="D696" s="59">
        <v>101</v>
      </c>
      <c r="E696" s="59">
        <v>66</v>
      </c>
      <c r="F696" s="59">
        <v>8</v>
      </c>
      <c r="G696" s="59">
        <v>32</v>
      </c>
      <c r="H696" s="59">
        <v>130</v>
      </c>
      <c r="I696" s="59">
        <v>312</v>
      </c>
      <c r="J696" s="59">
        <v>279</v>
      </c>
      <c r="K696" s="59">
        <v>201</v>
      </c>
      <c r="L696" s="59">
        <v>4</v>
      </c>
      <c r="M696" s="59">
        <v>32</v>
      </c>
      <c r="N696" s="59">
        <v>203</v>
      </c>
      <c r="O696" s="59">
        <v>173</v>
      </c>
      <c r="P696" s="59">
        <v>66</v>
      </c>
      <c r="Q696" s="59">
        <v>0</v>
      </c>
      <c r="R696" s="59">
        <v>0</v>
      </c>
      <c r="S696" s="59">
        <v>61</v>
      </c>
      <c r="T696" s="59">
        <v>11</v>
      </c>
      <c r="U696" s="59">
        <v>0</v>
      </c>
      <c r="V696" s="59">
        <v>156</v>
      </c>
      <c r="W696" s="59">
        <v>398</v>
      </c>
      <c r="X696" s="59">
        <v>615</v>
      </c>
      <c r="Y696" s="59">
        <v>709</v>
      </c>
      <c r="Z696" s="59">
        <v>581</v>
      </c>
    </row>
    <row r="697" spans="1:26" x14ac:dyDescent="0.25">
      <c r="A697" t="s">
        <v>16</v>
      </c>
      <c r="B697" s="59">
        <v>172</v>
      </c>
      <c r="C697" s="59">
        <v>278</v>
      </c>
      <c r="D697" s="59">
        <v>405</v>
      </c>
      <c r="E697" s="59">
        <v>363</v>
      </c>
      <c r="F697" s="59">
        <v>208</v>
      </c>
      <c r="G697" s="59">
        <v>426</v>
      </c>
      <c r="H697" s="59">
        <v>570</v>
      </c>
      <c r="I697" s="59">
        <v>679</v>
      </c>
      <c r="J697" s="59">
        <v>617</v>
      </c>
      <c r="K697" s="59">
        <v>469</v>
      </c>
      <c r="L697" s="59">
        <v>309</v>
      </c>
      <c r="M697" s="59">
        <v>459</v>
      </c>
      <c r="N697" s="59">
        <v>568</v>
      </c>
      <c r="O697" s="59">
        <v>518</v>
      </c>
      <c r="P697" s="59">
        <v>353</v>
      </c>
      <c r="Q697" s="59">
        <v>93</v>
      </c>
      <c r="R697" s="59">
        <v>183</v>
      </c>
      <c r="S697" s="59">
        <v>312</v>
      </c>
      <c r="T697" s="59">
        <v>287</v>
      </c>
      <c r="U697" s="59">
        <v>117</v>
      </c>
      <c r="V697" s="59">
        <v>575</v>
      </c>
      <c r="W697" s="59">
        <v>671</v>
      </c>
      <c r="X697" s="59">
        <v>724</v>
      </c>
      <c r="Y697" s="59">
        <v>724</v>
      </c>
      <c r="Z697" s="59">
        <v>589</v>
      </c>
    </row>
    <row r="698" spans="1:26" x14ac:dyDescent="0.25">
      <c r="A698" t="s">
        <v>17</v>
      </c>
      <c r="B698" s="59">
        <v>346</v>
      </c>
      <c r="C698" s="59">
        <v>692</v>
      </c>
      <c r="D698" s="59">
        <v>729</v>
      </c>
      <c r="E698" s="59">
        <v>744</v>
      </c>
      <c r="F698" s="59">
        <v>712</v>
      </c>
      <c r="G698" s="59">
        <v>570</v>
      </c>
      <c r="H698" s="59">
        <v>720</v>
      </c>
      <c r="I698" s="59">
        <v>744</v>
      </c>
      <c r="J698" s="59">
        <v>744</v>
      </c>
      <c r="K698" s="59">
        <v>720</v>
      </c>
      <c r="L698" s="59">
        <v>525</v>
      </c>
      <c r="M698" s="59">
        <v>720</v>
      </c>
      <c r="N698" s="59">
        <v>744</v>
      </c>
      <c r="O698" s="59">
        <v>744</v>
      </c>
      <c r="P698" s="59">
        <v>720</v>
      </c>
      <c r="Q698" s="59">
        <v>302</v>
      </c>
      <c r="R698" s="59">
        <v>662</v>
      </c>
      <c r="S698" s="59">
        <v>723</v>
      </c>
      <c r="T698" s="59">
        <v>744</v>
      </c>
      <c r="U698" s="59">
        <v>709</v>
      </c>
      <c r="V698" s="59">
        <v>744</v>
      </c>
      <c r="W698" s="59">
        <v>720</v>
      </c>
      <c r="X698" s="59">
        <v>744</v>
      </c>
      <c r="Y698" s="59">
        <v>744</v>
      </c>
      <c r="Z698" s="59">
        <v>720</v>
      </c>
    </row>
    <row r="699" spans="1:26" x14ac:dyDescent="0.25">
      <c r="A699" t="s">
        <v>18</v>
      </c>
      <c r="B699" s="59">
        <v>646</v>
      </c>
      <c r="C699" s="59">
        <v>720</v>
      </c>
      <c r="D699" s="59">
        <v>744</v>
      </c>
      <c r="E699" s="59">
        <v>726</v>
      </c>
      <c r="F699" s="59">
        <v>720</v>
      </c>
      <c r="G699" s="59">
        <v>735</v>
      </c>
      <c r="H699" s="59">
        <v>720</v>
      </c>
      <c r="I699" s="59">
        <v>744</v>
      </c>
      <c r="J699" s="59">
        <v>736</v>
      </c>
      <c r="K699" s="59">
        <v>720</v>
      </c>
      <c r="L699" s="59">
        <v>697</v>
      </c>
      <c r="M699" s="59">
        <v>720</v>
      </c>
      <c r="N699" s="59">
        <v>744</v>
      </c>
      <c r="O699" s="59">
        <v>744</v>
      </c>
      <c r="P699" s="59">
        <v>720</v>
      </c>
      <c r="Q699" s="59">
        <v>644</v>
      </c>
      <c r="R699" s="59">
        <v>720</v>
      </c>
      <c r="S699" s="59">
        <v>744</v>
      </c>
      <c r="T699" s="59">
        <v>744</v>
      </c>
      <c r="U699" s="59">
        <v>720</v>
      </c>
      <c r="V699" s="59">
        <v>744</v>
      </c>
      <c r="W699" s="59">
        <v>720</v>
      </c>
      <c r="X699" s="59">
        <v>744</v>
      </c>
      <c r="Y699" s="59">
        <v>744</v>
      </c>
      <c r="Z699" s="59">
        <v>720</v>
      </c>
    </row>
    <row r="700" spans="1:26" x14ac:dyDescent="0.25">
      <c r="A700" t="s">
        <v>19</v>
      </c>
      <c r="B700" s="59">
        <v>0</v>
      </c>
      <c r="C700" s="59">
        <v>28</v>
      </c>
      <c r="D700" s="59">
        <v>237</v>
      </c>
      <c r="E700" s="59">
        <v>217</v>
      </c>
      <c r="F700" s="59">
        <v>70</v>
      </c>
      <c r="G700" s="59">
        <v>26</v>
      </c>
      <c r="H700" s="59">
        <v>239</v>
      </c>
      <c r="I700" s="59">
        <v>500</v>
      </c>
      <c r="J700" s="59">
        <v>472</v>
      </c>
      <c r="K700" s="59">
        <v>289</v>
      </c>
      <c r="L700" s="59">
        <v>0</v>
      </c>
      <c r="M700" s="59">
        <v>92</v>
      </c>
      <c r="N700" s="59">
        <v>332</v>
      </c>
      <c r="O700" s="59">
        <v>321</v>
      </c>
      <c r="P700" s="59">
        <v>161</v>
      </c>
      <c r="Q700" s="59">
        <v>0</v>
      </c>
      <c r="R700" s="59">
        <v>1</v>
      </c>
      <c r="S700" s="59">
        <v>188</v>
      </c>
      <c r="T700" s="59">
        <v>142</v>
      </c>
      <c r="U700" s="59">
        <v>15</v>
      </c>
      <c r="V700" s="59">
        <v>184</v>
      </c>
      <c r="W700" s="59">
        <v>603</v>
      </c>
      <c r="X700" s="59">
        <v>730</v>
      </c>
      <c r="Y700" s="59">
        <v>743</v>
      </c>
      <c r="Z700" s="59">
        <v>701</v>
      </c>
    </row>
    <row r="701" spans="1:26" x14ac:dyDescent="0.25">
      <c r="A701" t="s">
        <v>20</v>
      </c>
      <c r="B701" s="59">
        <v>163</v>
      </c>
      <c r="C701" s="59">
        <v>246</v>
      </c>
      <c r="D701" s="59">
        <v>312</v>
      </c>
      <c r="E701" s="59">
        <v>295</v>
      </c>
      <c r="F701" s="59">
        <v>147</v>
      </c>
      <c r="G701" s="59">
        <v>486</v>
      </c>
      <c r="H701" s="59">
        <v>540</v>
      </c>
      <c r="I701" s="59">
        <v>591</v>
      </c>
      <c r="J701" s="59">
        <v>578</v>
      </c>
      <c r="K701" s="59">
        <v>424</v>
      </c>
      <c r="L701" s="59">
        <v>350</v>
      </c>
      <c r="M701" s="59">
        <v>430</v>
      </c>
      <c r="N701" s="59">
        <v>484</v>
      </c>
      <c r="O701" s="59">
        <v>456</v>
      </c>
      <c r="P701" s="59">
        <v>324</v>
      </c>
      <c r="Q701" s="59">
        <v>47</v>
      </c>
      <c r="R701" s="59">
        <v>133</v>
      </c>
      <c r="S701" s="59">
        <v>222</v>
      </c>
      <c r="T701" s="59">
        <v>203</v>
      </c>
      <c r="U701" s="59">
        <v>28</v>
      </c>
      <c r="V701" s="59">
        <v>590</v>
      </c>
      <c r="W701" s="59">
        <v>598</v>
      </c>
      <c r="X701" s="59">
        <v>654</v>
      </c>
      <c r="Y701" s="59">
        <v>629</v>
      </c>
      <c r="Z701" s="59">
        <v>469</v>
      </c>
    </row>
    <row r="702" spans="1:26" x14ac:dyDescent="0.25">
      <c r="A702" t="s">
        <v>21</v>
      </c>
      <c r="B702" s="59">
        <v>0</v>
      </c>
      <c r="C702" s="59">
        <v>0</v>
      </c>
      <c r="D702" s="59">
        <v>0</v>
      </c>
      <c r="E702" s="59">
        <v>0</v>
      </c>
      <c r="F702" s="59">
        <v>0</v>
      </c>
      <c r="G702" s="59">
        <v>0</v>
      </c>
      <c r="H702" s="59">
        <v>0</v>
      </c>
      <c r="I702" s="59">
        <v>0</v>
      </c>
      <c r="J702" s="59">
        <v>0</v>
      </c>
      <c r="K702" s="59">
        <v>0</v>
      </c>
      <c r="L702" s="59">
        <v>3</v>
      </c>
      <c r="M702" s="59">
        <v>0</v>
      </c>
      <c r="N702" s="59">
        <v>0</v>
      </c>
      <c r="O702" s="59">
        <v>0</v>
      </c>
      <c r="P702" s="59">
        <v>5</v>
      </c>
      <c r="Q702" s="59">
        <v>0</v>
      </c>
      <c r="R702" s="59">
        <v>0</v>
      </c>
      <c r="S702" s="59">
        <v>0</v>
      </c>
      <c r="T702" s="59">
        <v>0</v>
      </c>
      <c r="U702" s="59">
        <v>0</v>
      </c>
      <c r="V702" s="59">
        <v>0</v>
      </c>
      <c r="W702" s="59">
        <v>0</v>
      </c>
      <c r="X702" s="59">
        <v>1</v>
      </c>
      <c r="Y702" s="59">
        <v>2</v>
      </c>
      <c r="Z702" s="59">
        <v>0</v>
      </c>
    </row>
    <row r="703" spans="1:26" x14ac:dyDescent="0.25">
      <c r="A703" t="s">
        <v>22</v>
      </c>
      <c r="B703" s="59">
        <v>0</v>
      </c>
      <c r="C703" s="59">
        <v>0</v>
      </c>
      <c r="D703" s="59">
        <v>0</v>
      </c>
      <c r="E703" s="59">
        <v>0</v>
      </c>
      <c r="F703" s="59">
        <v>0</v>
      </c>
      <c r="G703" s="59">
        <v>0</v>
      </c>
      <c r="H703" s="59">
        <v>44</v>
      </c>
      <c r="I703" s="59">
        <v>110</v>
      </c>
      <c r="J703" s="59">
        <v>99</v>
      </c>
      <c r="K703" s="59">
        <v>0</v>
      </c>
      <c r="L703" s="59">
        <v>74</v>
      </c>
      <c r="M703" s="59">
        <v>0</v>
      </c>
      <c r="N703" s="59">
        <v>19</v>
      </c>
      <c r="O703" s="59">
        <v>10</v>
      </c>
      <c r="P703" s="59">
        <v>0</v>
      </c>
      <c r="Q703" s="59">
        <v>0</v>
      </c>
      <c r="R703" s="59">
        <v>0</v>
      </c>
      <c r="S703" s="59">
        <v>0</v>
      </c>
      <c r="T703" s="59">
        <v>0</v>
      </c>
      <c r="U703" s="59">
        <v>0</v>
      </c>
      <c r="V703" s="59">
        <v>0</v>
      </c>
      <c r="W703" s="59">
        <v>77</v>
      </c>
      <c r="X703" s="59">
        <v>179</v>
      </c>
      <c r="Y703" s="59">
        <v>181</v>
      </c>
      <c r="Z703" s="59">
        <v>0</v>
      </c>
    </row>
    <row r="705" spans="1:26" x14ac:dyDescent="0.25">
      <c r="A705" s="39">
        <v>2012</v>
      </c>
      <c r="B705" s="107"/>
      <c r="C705" s="107"/>
      <c r="D705" s="107"/>
      <c r="E705" s="107"/>
      <c r="F705" s="107"/>
    </row>
    <row r="706" spans="1:26" x14ac:dyDescent="0.25">
      <c r="B706" s="108" t="s">
        <v>24</v>
      </c>
      <c r="C706" s="108"/>
      <c r="D706" s="108"/>
      <c r="E706" s="108"/>
      <c r="F706" s="108"/>
      <c r="G706" s="101" t="s">
        <v>25</v>
      </c>
      <c r="H706" s="101"/>
      <c r="I706" s="101"/>
      <c r="J706" s="101"/>
      <c r="K706" s="101"/>
      <c r="L706" s="102" t="s">
        <v>23</v>
      </c>
      <c r="M706" s="102"/>
      <c r="N706" s="102"/>
      <c r="O706" s="102"/>
      <c r="P706" s="102"/>
      <c r="Q706" s="103" t="s">
        <v>26</v>
      </c>
      <c r="R706" s="103"/>
      <c r="S706" s="103"/>
      <c r="T706" s="103"/>
      <c r="U706" s="103"/>
      <c r="V706" s="89" t="s">
        <v>27</v>
      </c>
      <c r="W706" s="89"/>
      <c r="X706" s="89"/>
      <c r="Y706" s="89"/>
      <c r="Z706" s="89"/>
    </row>
    <row r="707" spans="1:26" x14ac:dyDescent="0.25">
      <c r="B707" s="16" t="s">
        <v>0</v>
      </c>
      <c r="C707" s="16" t="s">
        <v>1</v>
      </c>
      <c r="D707" s="16" t="s">
        <v>2</v>
      </c>
      <c r="E707" s="16" t="s">
        <v>3</v>
      </c>
      <c r="F707" s="16" t="s">
        <v>4</v>
      </c>
      <c r="G707" s="16" t="s">
        <v>0</v>
      </c>
      <c r="H707" s="16" t="s">
        <v>1</v>
      </c>
      <c r="I707" s="16" t="s">
        <v>2</v>
      </c>
      <c r="J707" s="16" t="s">
        <v>3</v>
      </c>
      <c r="K707" s="16" t="s">
        <v>4</v>
      </c>
      <c r="L707" s="16" t="s">
        <v>0</v>
      </c>
      <c r="M707" s="16" t="s">
        <v>1</v>
      </c>
      <c r="N707" s="16" t="s">
        <v>2</v>
      </c>
      <c r="O707" s="16" t="s">
        <v>3</v>
      </c>
      <c r="P707" s="16" t="s">
        <v>4</v>
      </c>
      <c r="Q707" s="16" t="s">
        <v>0</v>
      </c>
      <c r="R707" s="16" t="s">
        <v>1</v>
      </c>
      <c r="S707" s="16" t="s">
        <v>2</v>
      </c>
      <c r="T707" s="16" t="s">
        <v>3</v>
      </c>
      <c r="U707" s="16" t="s">
        <v>4</v>
      </c>
      <c r="V707" s="16" t="s">
        <v>0</v>
      </c>
      <c r="W707" s="16" t="s">
        <v>1</v>
      </c>
      <c r="X707" s="16" t="s">
        <v>2</v>
      </c>
      <c r="Y707" s="16" t="s">
        <v>3</v>
      </c>
      <c r="Z707" s="16" t="s">
        <v>4</v>
      </c>
    </row>
    <row r="708" spans="1:26" x14ac:dyDescent="0.25">
      <c r="A708" t="s">
        <v>5</v>
      </c>
      <c r="B708" s="59">
        <v>373</v>
      </c>
      <c r="C708" s="59">
        <v>676</v>
      </c>
      <c r="D708" s="59">
        <v>743</v>
      </c>
      <c r="E708" s="59">
        <v>724</v>
      </c>
      <c r="F708" s="59">
        <v>645</v>
      </c>
      <c r="G708" s="59">
        <v>613</v>
      </c>
      <c r="H708" s="59">
        <v>718</v>
      </c>
      <c r="I708" s="59">
        <v>744</v>
      </c>
      <c r="J708" s="59">
        <v>744</v>
      </c>
      <c r="K708" s="59">
        <v>697</v>
      </c>
      <c r="L708" s="59">
        <v>493</v>
      </c>
      <c r="M708" s="59">
        <v>710</v>
      </c>
      <c r="N708" s="59">
        <v>744</v>
      </c>
      <c r="O708" s="59">
        <v>744</v>
      </c>
      <c r="P708" s="59">
        <v>678</v>
      </c>
      <c r="Q708" s="59">
        <v>315</v>
      </c>
      <c r="R708" s="59">
        <v>651</v>
      </c>
      <c r="S708" s="59">
        <v>735</v>
      </c>
      <c r="T708" s="59">
        <v>692</v>
      </c>
      <c r="U708" s="59">
        <v>629</v>
      </c>
      <c r="V708" s="59">
        <v>740</v>
      </c>
      <c r="W708" s="59">
        <v>720</v>
      </c>
      <c r="X708" s="59">
        <v>744</v>
      </c>
      <c r="Y708" s="59">
        <v>744</v>
      </c>
      <c r="Z708" s="59">
        <v>720</v>
      </c>
    </row>
    <row r="709" spans="1:26" x14ac:dyDescent="0.25">
      <c r="A709" t="s">
        <v>6</v>
      </c>
      <c r="B709" s="59">
        <v>0</v>
      </c>
      <c r="C709" s="59">
        <v>0</v>
      </c>
      <c r="D709" s="59">
        <v>35</v>
      </c>
      <c r="E709" s="59">
        <v>117</v>
      </c>
      <c r="F709" s="59">
        <v>6</v>
      </c>
      <c r="G709" s="59">
        <v>53</v>
      </c>
      <c r="H709" s="59">
        <v>122</v>
      </c>
      <c r="I709" s="59">
        <v>231</v>
      </c>
      <c r="J709" s="59">
        <v>341</v>
      </c>
      <c r="K709" s="59">
        <v>180</v>
      </c>
      <c r="L709" s="59">
        <v>20</v>
      </c>
      <c r="M709" s="59">
        <v>40</v>
      </c>
      <c r="N709" s="59">
        <v>110</v>
      </c>
      <c r="O709" s="59">
        <v>232</v>
      </c>
      <c r="P709" s="59">
        <v>62</v>
      </c>
      <c r="Q709" s="59">
        <v>0</v>
      </c>
      <c r="R709" s="59">
        <v>0</v>
      </c>
      <c r="S709" s="59">
        <v>29</v>
      </c>
      <c r="T709" s="59">
        <v>77</v>
      </c>
      <c r="U709" s="59">
        <v>0</v>
      </c>
      <c r="V709" s="59">
        <v>124</v>
      </c>
      <c r="W709" s="59">
        <v>303</v>
      </c>
      <c r="X709" s="59">
        <v>501</v>
      </c>
      <c r="Y709" s="59">
        <v>668</v>
      </c>
      <c r="Z709" s="59">
        <v>462</v>
      </c>
    </row>
    <row r="710" spans="1:26" x14ac:dyDescent="0.25">
      <c r="A710" t="s">
        <v>7</v>
      </c>
      <c r="B710" s="59">
        <v>0</v>
      </c>
      <c r="C710" s="59">
        <v>0</v>
      </c>
      <c r="D710" s="59">
        <v>0</v>
      </c>
      <c r="E710" s="59">
        <v>0</v>
      </c>
      <c r="F710" s="59">
        <v>0</v>
      </c>
      <c r="G710" s="59">
        <v>0</v>
      </c>
      <c r="H710" s="59">
        <v>4</v>
      </c>
      <c r="I710" s="59">
        <v>111</v>
      </c>
      <c r="J710" s="59">
        <v>224</v>
      </c>
      <c r="K710" s="59">
        <v>11</v>
      </c>
      <c r="L710" s="59">
        <v>168</v>
      </c>
      <c r="M710" s="59">
        <v>0</v>
      </c>
      <c r="N710" s="59">
        <v>23</v>
      </c>
      <c r="O710" s="59">
        <v>96</v>
      </c>
      <c r="P710" s="59">
        <v>15</v>
      </c>
      <c r="Q710" s="59">
        <v>0</v>
      </c>
      <c r="R710" s="59">
        <v>0</v>
      </c>
      <c r="S710" s="59">
        <v>0</v>
      </c>
      <c r="T710" s="59">
        <v>0</v>
      </c>
      <c r="U710" s="59">
        <v>0</v>
      </c>
      <c r="V710" s="59">
        <v>0</v>
      </c>
      <c r="W710" s="59">
        <v>65</v>
      </c>
      <c r="X710" s="59">
        <v>312</v>
      </c>
      <c r="Y710" s="59">
        <v>330</v>
      </c>
      <c r="Z710" s="59">
        <v>46</v>
      </c>
    </row>
    <row r="711" spans="1:26" x14ac:dyDescent="0.25">
      <c r="A711" t="s">
        <v>8</v>
      </c>
      <c r="B711" s="59">
        <v>0</v>
      </c>
      <c r="C711" s="59">
        <v>26</v>
      </c>
      <c r="D711" s="59">
        <v>46</v>
      </c>
      <c r="E711" s="59">
        <v>168</v>
      </c>
      <c r="F711" s="59">
        <v>0</v>
      </c>
      <c r="G711" s="59">
        <v>32</v>
      </c>
      <c r="H711" s="59">
        <v>135</v>
      </c>
      <c r="I711" s="59">
        <v>340</v>
      </c>
      <c r="J711" s="59">
        <v>413</v>
      </c>
      <c r="K711" s="59">
        <v>73</v>
      </c>
      <c r="L711" s="59">
        <v>3</v>
      </c>
      <c r="M711" s="59">
        <v>55</v>
      </c>
      <c r="N711" s="59">
        <v>150</v>
      </c>
      <c r="O711" s="59">
        <v>273</v>
      </c>
      <c r="P711" s="59">
        <v>0</v>
      </c>
      <c r="Q711" s="59">
        <v>0</v>
      </c>
      <c r="R711" s="59">
        <v>5</v>
      </c>
      <c r="S711" s="59">
        <v>19</v>
      </c>
      <c r="T711" s="59">
        <v>100</v>
      </c>
      <c r="U711" s="59">
        <v>0</v>
      </c>
      <c r="V711" s="59">
        <v>102</v>
      </c>
      <c r="W711" s="59">
        <v>426</v>
      </c>
      <c r="X711" s="59">
        <v>669</v>
      </c>
      <c r="Y711" s="59">
        <v>718</v>
      </c>
      <c r="Z711" s="59">
        <v>378</v>
      </c>
    </row>
    <row r="712" spans="1:26" x14ac:dyDescent="0.25">
      <c r="A712" t="s">
        <v>9</v>
      </c>
      <c r="B712" s="59">
        <v>151</v>
      </c>
      <c r="C712" s="59">
        <v>352</v>
      </c>
      <c r="D712" s="59">
        <v>484</v>
      </c>
      <c r="E712" s="59">
        <v>502</v>
      </c>
      <c r="F712" s="59">
        <v>299</v>
      </c>
      <c r="G712" s="59">
        <v>420</v>
      </c>
      <c r="H712" s="59">
        <v>629</v>
      </c>
      <c r="I712" s="59">
        <v>727</v>
      </c>
      <c r="J712" s="59">
        <v>740</v>
      </c>
      <c r="K712" s="59">
        <v>559</v>
      </c>
      <c r="L712" s="59">
        <v>288</v>
      </c>
      <c r="M712" s="59">
        <v>469</v>
      </c>
      <c r="N712" s="59">
        <v>618</v>
      </c>
      <c r="O712" s="59">
        <v>633</v>
      </c>
      <c r="P712" s="59">
        <v>404</v>
      </c>
      <c r="Q712" s="59">
        <v>87</v>
      </c>
      <c r="R712" s="59">
        <v>282</v>
      </c>
      <c r="S712" s="59">
        <v>413</v>
      </c>
      <c r="T712" s="59">
        <v>423</v>
      </c>
      <c r="U712" s="59">
        <v>237</v>
      </c>
      <c r="V712" s="59">
        <v>560</v>
      </c>
      <c r="W712" s="59">
        <v>717</v>
      </c>
      <c r="X712" s="59">
        <v>743</v>
      </c>
      <c r="Y712" s="59">
        <v>744</v>
      </c>
      <c r="Z712" s="59">
        <v>694</v>
      </c>
    </row>
    <row r="713" spans="1:26" x14ac:dyDescent="0.25">
      <c r="A713" t="s">
        <v>10</v>
      </c>
      <c r="B713" s="59">
        <v>0</v>
      </c>
      <c r="C713" s="59">
        <v>0</v>
      </c>
      <c r="D713" s="59">
        <v>13</v>
      </c>
      <c r="E713" s="59">
        <v>177</v>
      </c>
      <c r="F713" s="59">
        <v>6</v>
      </c>
      <c r="G713" s="59">
        <v>8</v>
      </c>
      <c r="H713" s="59">
        <v>40</v>
      </c>
      <c r="I713" s="59">
        <v>86</v>
      </c>
      <c r="J713" s="59">
        <v>481</v>
      </c>
      <c r="K713" s="59">
        <v>147</v>
      </c>
      <c r="L713" s="59">
        <v>0</v>
      </c>
      <c r="M713" s="59">
        <v>2</v>
      </c>
      <c r="N713" s="59">
        <v>37</v>
      </c>
      <c r="O713" s="59">
        <v>295</v>
      </c>
      <c r="P713" s="59">
        <v>44</v>
      </c>
      <c r="Q713" s="59">
        <v>0</v>
      </c>
      <c r="R713" s="59">
        <v>0</v>
      </c>
      <c r="S713" s="59">
        <v>13</v>
      </c>
      <c r="T713" s="59">
        <v>175</v>
      </c>
      <c r="U713" s="59">
        <v>7</v>
      </c>
      <c r="V713" s="59">
        <v>220</v>
      </c>
      <c r="W713" s="59">
        <v>567</v>
      </c>
      <c r="X713" s="59">
        <v>735</v>
      </c>
      <c r="Y713" s="59">
        <v>744</v>
      </c>
      <c r="Z713" s="59">
        <v>720</v>
      </c>
    </row>
    <row r="714" spans="1:26" x14ac:dyDescent="0.25">
      <c r="A714" t="s">
        <v>11</v>
      </c>
      <c r="B714" s="59">
        <v>18</v>
      </c>
      <c r="C714" s="59">
        <v>116</v>
      </c>
      <c r="D714" s="59">
        <v>199</v>
      </c>
      <c r="E714" s="59">
        <v>327</v>
      </c>
      <c r="F714" s="59">
        <v>93</v>
      </c>
      <c r="G714" s="59">
        <v>170</v>
      </c>
      <c r="H714" s="59">
        <v>330</v>
      </c>
      <c r="I714" s="59">
        <v>371</v>
      </c>
      <c r="J714" s="59">
        <v>464</v>
      </c>
      <c r="K714" s="59">
        <v>290</v>
      </c>
      <c r="L714" s="59">
        <v>76</v>
      </c>
      <c r="M714" s="59">
        <v>194</v>
      </c>
      <c r="N714" s="59">
        <v>294</v>
      </c>
      <c r="O714" s="59">
        <v>389</v>
      </c>
      <c r="P714" s="59">
        <v>205</v>
      </c>
      <c r="Q714" s="59">
        <v>16</v>
      </c>
      <c r="R714" s="59">
        <v>70</v>
      </c>
      <c r="S714" s="59">
        <v>126</v>
      </c>
      <c r="T714" s="59">
        <v>271</v>
      </c>
      <c r="U714" s="59">
        <v>50</v>
      </c>
      <c r="V714" s="59">
        <v>354</v>
      </c>
      <c r="W714" s="59">
        <v>624</v>
      </c>
      <c r="X714" s="59">
        <v>739</v>
      </c>
      <c r="Y714" s="59">
        <v>744</v>
      </c>
      <c r="Z714" s="59">
        <v>696</v>
      </c>
    </row>
    <row r="715" spans="1:26" x14ac:dyDescent="0.25">
      <c r="A715" t="s">
        <v>12</v>
      </c>
      <c r="B715" s="59">
        <v>0</v>
      </c>
      <c r="C715" s="59">
        <v>0</v>
      </c>
      <c r="D715" s="59">
        <v>37</v>
      </c>
      <c r="E715" s="59">
        <v>70</v>
      </c>
      <c r="F715" s="59">
        <v>0</v>
      </c>
      <c r="G715" s="59">
        <v>23</v>
      </c>
      <c r="H715" s="59">
        <v>101</v>
      </c>
      <c r="I715" s="59">
        <v>278</v>
      </c>
      <c r="J715" s="59">
        <v>354</v>
      </c>
      <c r="K715" s="59">
        <v>148</v>
      </c>
      <c r="L715" s="59">
        <v>36</v>
      </c>
      <c r="M715" s="59">
        <v>19</v>
      </c>
      <c r="N715" s="59">
        <v>131</v>
      </c>
      <c r="O715" s="59">
        <v>228</v>
      </c>
      <c r="P715" s="59">
        <v>12</v>
      </c>
      <c r="Q715" s="59">
        <v>0</v>
      </c>
      <c r="R715" s="59">
        <v>0</v>
      </c>
      <c r="S715" s="59">
        <v>13</v>
      </c>
      <c r="T715" s="59">
        <v>19</v>
      </c>
      <c r="U715" s="59">
        <v>0</v>
      </c>
      <c r="V715" s="59">
        <v>79</v>
      </c>
      <c r="W715" s="59">
        <v>211</v>
      </c>
      <c r="X715" s="59">
        <v>423</v>
      </c>
      <c r="Y715" s="59">
        <v>573</v>
      </c>
      <c r="Z715" s="59">
        <v>294</v>
      </c>
    </row>
    <row r="716" spans="1:26" x14ac:dyDescent="0.25">
      <c r="A716" t="s">
        <v>13</v>
      </c>
      <c r="B716" s="59">
        <v>250</v>
      </c>
      <c r="C716" s="59">
        <v>575</v>
      </c>
      <c r="D716" s="59">
        <v>699</v>
      </c>
      <c r="E716" s="59">
        <v>742</v>
      </c>
      <c r="F716" s="59">
        <v>687</v>
      </c>
      <c r="G716" s="59">
        <v>548</v>
      </c>
      <c r="H716" s="59">
        <v>696</v>
      </c>
      <c r="I716" s="59">
        <v>739</v>
      </c>
      <c r="J716" s="59">
        <v>744</v>
      </c>
      <c r="K716" s="59">
        <v>714</v>
      </c>
      <c r="L716" s="59">
        <v>410</v>
      </c>
      <c r="M716" s="59">
        <v>647</v>
      </c>
      <c r="N716" s="59">
        <v>727</v>
      </c>
      <c r="O716" s="59">
        <v>744</v>
      </c>
      <c r="P716" s="59">
        <v>699</v>
      </c>
      <c r="Q716" s="59">
        <v>175</v>
      </c>
      <c r="R716" s="59">
        <v>536</v>
      </c>
      <c r="S716" s="59">
        <v>686</v>
      </c>
      <c r="T716" s="59">
        <v>742</v>
      </c>
      <c r="U716" s="59">
        <v>687</v>
      </c>
      <c r="V716" s="59">
        <v>730</v>
      </c>
      <c r="W716" s="59">
        <v>720</v>
      </c>
      <c r="X716" s="59">
        <v>744</v>
      </c>
      <c r="Y716" s="59">
        <v>744</v>
      </c>
      <c r="Z716" s="59">
        <v>720</v>
      </c>
    </row>
    <row r="717" spans="1:26" x14ac:dyDescent="0.25">
      <c r="A717" t="s">
        <v>14</v>
      </c>
      <c r="B717" s="59">
        <v>0</v>
      </c>
      <c r="C717" s="59">
        <v>0</v>
      </c>
      <c r="D717" s="59">
        <v>0</v>
      </c>
      <c r="E717" s="59">
        <v>86</v>
      </c>
      <c r="F717" s="59">
        <v>0</v>
      </c>
      <c r="G717" s="59">
        <v>0</v>
      </c>
      <c r="H717" s="59">
        <v>10</v>
      </c>
      <c r="I717" s="59">
        <v>49</v>
      </c>
      <c r="J717" s="59">
        <v>210</v>
      </c>
      <c r="K717" s="59">
        <v>0</v>
      </c>
      <c r="L717" s="59">
        <v>0</v>
      </c>
      <c r="M717" s="59">
        <v>0</v>
      </c>
      <c r="N717" s="59">
        <v>14</v>
      </c>
      <c r="O717" s="59">
        <v>146</v>
      </c>
      <c r="P717" s="59">
        <v>0</v>
      </c>
      <c r="Q717" s="59">
        <v>0</v>
      </c>
      <c r="R717" s="59">
        <v>0</v>
      </c>
      <c r="S717" s="59">
        <v>0</v>
      </c>
      <c r="T717" s="59">
        <v>76</v>
      </c>
      <c r="U717" s="59">
        <v>0</v>
      </c>
      <c r="V717" s="59">
        <v>64</v>
      </c>
      <c r="W717" s="59">
        <v>366</v>
      </c>
      <c r="X717" s="59">
        <v>713</v>
      </c>
      <c r="Y717" s="59">
        <v>738</v>
      </c>
      <c r="Z717" s="59">
        <v>284</v>
      </c>
    </row>
    <row r="718" spans="1:26" x14ac:dyDescent="0.25">
      <c r="A718" t="s">
        <v>15</v>
      </c>
      <c r="B718" s="59">
        <v>0</v>
      </c>
      <c r="C718" s="59">
        <v>23</v>
      </c>
      <c r="D718" s="59">
        <v>89</v>
      </c>
      <c r="E718" s="59">
        <v>234</v>
      </c>
      <c r="F718" s="59">
        <v>59</v>
      </c>
      <c r="G718" s="59">
        <v>84</v>
      </c>
      <c r="H718" s="59">
        <v>202</v>
      </c>
      <c r="I718" s="59">
        <v>291</v>
      </c>
      <c r="J718" s="59">
        <v>423</v>
      </c>
      <c r="K718" s="59">
        <v>271</v>
      </c>
      <c r="L718" s="59">
        <v>20</v>
      </c>
      <c r="M718" s="59">
        <v>91</v>
      </c>
      <c r="N718" s="59">
        <v>192</v>
      </c>
      <c r="O718" s="59">
        <v>308</v>
      </c>
      <c r="P718" s="59">
        <v>151</v>
      </c>
      <c r="Q718" s="59">
        <v>0</v>
      </c>
      <c r="R718" s="59">
        <v>1</v>
      </c>
      <c r="S718" s="59">
        <v>48</v>
      </c>
      <c r="T718" s="59">
        <v>176</v>
      </c>
      <c r="U718" s="59">
        <v>19</v>
      </c>
      <c r="V718" s="59">
        <v>202</v>
      </c>
      <c r="W718" s="59">
        <v>464</v>
      </c>
      <c r="X718" s="59">
        <v>686</v>
      </c>
      <c r="Y718" s="59">
        <v>738</v>
      </c>
      <c r="Z718" s="59">
        <v>651</v>
      </c>
    </row>
    <row r="719" spans="1:26" x14ac:dyDescent="0.25">
      <c r="A719" t="s">
        <v>16</v>
      </c>
      <c r="B719" s="59">
        <v>132</v>
      </c>
      <c r="C719" s="59">
        <v>347</v>
      </c>
      <c r="D719" s="59">
        <v>456</v>
      </c>
      <c r="E719" s="59">
        <v>496</v>
      </c>
      <c r="F719" s="59">
        <v>278</v>
      </c>
      <c r="G719" s="59">
        <v>424</v>
      </c>
      <c r="H719" s="59">
        <v>607</v>
      </c>
      <c r="I719" s="59">
        <v>706</v>
      </c>
      <c r="J719" s="59">
        <v>716</v>
      </c>
      <c r="K719" s="59">
        <v>516</v>
      </c>
      <c r="L719" s="59">
        <v>287</v>
      </c>
      <c r="M719" s="59">
        <v>511</v>
      </c>
      <c r="N719" s="59">
        <v>585</v>
      </c>
      <c r="O719" s="59">
        <v>629</v>
      </c>
      <c r="P719" s="59">
        <v>405</v>
      </c>
      <c r="Q719" s="59">
        <v>60</v>
      </c>
      <c r="R719" s="59">
        <v>259</v>
      </c>
      <c r="S719" s="59">
        <v>362</v>
      </c>
      <c r="T719" s="59">
        <v>430</v>
      </c>
      <c r="U719" s="59">
        <v>194</v>
      </c>
      <c r="V719" s="59">
        <v>586</v>
      </c>
      <c r="W719" s="59">
        <v>685</v>
      </c>
      <c r="X719" s="59">
        <v>741</v>
      </c>
      <c r="Y719" s="59">
        <v>742</v>
      </c>
      <c r="Z719" s="59">
        <v>653</v>
      </c>
    </row>
    <row r="720" spans="1:26" x14ac:dyDescent="0.25">
      <c r="A720" t="s">
        <v>17</v>
      </c>
      <c r="B720" s="59">
        <v>337</v>
      </c>
      <c r="C720" s="59">
        <v>708</v>
      </c>
      <c r="D720" s="59">
        <v>744</v>
      </c>
      <c r="E720" s="59">
        <v>744</v>
      </c>
      <c r="F720" s="59">
        <v>720</v>
      </c>
      <c r="G720" s="59">
        <v>566</v>
      </c>
      <c r="H720" s="59">
        <v>720</v>
      </c>
      <c r="I720" s="59">
        <v>744</v>
      </c>
      <c r="J720" s="59">
        <v>744</v>
      </c>
      <c r="K720" s="59">
        <v>720</v>
      </c>
      <c r="L720" s="59">
        <v>493</v>
      </c>
      <c r="M720" s="59">
        <v>720</v>
      </c>
      <c r="N720" s="59">
        <v>744</v>
      </c>
      <c r="O720" s="59">
        <v>744</v>
      </c>
      <c r="P720" s="59">
        <v>720</v>
      </c>
      <c r="Q720" s="59">
        <v>305</v>
      </c>
      <c r="R720" s="59">
        <v>704</v>
      </c>
      <c r="S720" s="59">
        <v>739</v>
      </c>
      <c r="T720" s="59">
        <v>744</v>
      </c>
      <c r="U720" s="59">
        <v>718</v>
      </c>
      <c r="V720" s="59">
        <v>744</v>
      </c>
      <c r="W720" s="59">
        <v>720</v>
      </c>
      <c r="X720" s="59">
        <v>744</v>
      </c>
      <c r="Y720" s="59">
        <v>744</v>
      </c>
      <c r="Z720" s="59">
        <v>720</v>
      </c>
    </row>
    <row r="721" spans="1:26" x14ac:dyDescent="0.25">
      <c r="A721" t="s">
        <v>18</v>
      </c>
      <c r="B721" s="59">
        <v>694</v>
      </c>
      <c r="C721" s="59">
        <v>707</v>
      </c>
      <c r="D721" s="59">
        <v>744</v>
      </c>
      <c r="E721" s="59">
        <v>744</v>
      </c>
      <c r="F721" s="59">
        <v>618</v>
      </c>
      <c r="G721" s="59">
        <v>744</v>
      </c>
      <c r="H721" s="59">
        <v>693</v>
      </c>
      <c r="I721" s="59">
        <v>744</v>
      </c>
      <c r="J721" s="59">
        <v>743</v>
      </c>
      <c r="K721" s="59">
        <v>720</v>
      </c>
      <c r="L721" s="59">
        <v>730</v>
      </c>
      <c r="M721" s="59">
        <v>714</v>
      </c>
      <c r="N721" s="59">
        <v>744</v>
      </c>
      <c r="O721" s="59">
        <v>744</v>
      </c>
      <c r="P721" s="59">
        <v>698</v>
      </c>
      <c r="Q721" s="59">
        <v>683</v>
      </c>
      <c r="R721" s="59">
        <v>711</v>
      </c>
      <c r="S721" s="59">
        <v>744</v>
      </c>
      <c r="T721" s="59">
        <v>744</v>
      </c>
      <c r="U721" s="59">
        <v>607</v>
      </c>
      <c r="V721" s="59">
        <v>744</v>
      </c>
      <c r="W721" s="59">
        <v>720</v>
      </c>
      <c r="X721" s="59">
        <v>744</v>
      </c>
      <c r="Y721" s="59">
        <v>744</v>
      </c>
      <c r="Z721" s="59">
        <v>720</v>
      </c>
    </row>
    <row r="722" spans="1:26" x14ac:dyDescent="0.25">
      <c r="A722" t="s">
        <v>19</v>
      </c>
      <c r="B722" s="59">
        <v>0</v>
      </c>
      <c r="C722" s="59">
        <v>40</v>
      </c>
      <c r="D722" s="59">
        <v>213</v>
      </c>
      <c r="E722" s="59">
        <v>374</v>
      </c>
      <c r="F722" s="59">
        <v>89</v>
      </c>
      <c r="G722" s="59">
        <v>87</v>
      </c>
      <c r="H722" s="59">
        <v>210</v>
      </c>
      <c r="I722" s="59">
        <v>487</v>
      </c>
      <c r="J722" s="59">
        <v>628</v>
      </c>
      <c r="K722" s="59">
        <v>329</v>
      </c>
      <c r="L722" s="59">
        <v>8</v>
      </c>
      <c r="M722" s="59">
        <v>88</v>
      </c>
      <c r="N722" s="59">
        <v>305</v>
      </c>
      <c r="O722" s="59">
        <v>476</v>
      </c>
      <c r="P722" s="59">
        <v>199</v>
      </c>
      <c r="Q722" s="59">
        <v>0</v>
      </c>
      <c r="R722" s="59">
        <v>14</v>
      </c>
      <c r="S722" s="59">
        <v>149</v>
      </c>
      <c r="T722" s="59">
        <v>345</v>
      </c>
      <c r="U722" s="59">
        <v>40</v>
      </c>
      <c r="V722" s="59">
        <v>253</v>
      </c>
      <c r="W722" s="59">
        <v>614</v>
      </c>
      <c r="X722" s="59">
        <v>744</v>
      </c>
      <c r="Y722" s="59">
        <v>744</v>
      </c>
      <c r="Z722" s="59">
        <v>709</v>
      </c>
    </row>
    <row r="723" spans="1:26" x14ac:dyDescent="0.25">
      <c r="A723" t="s">
        <v>20</v>
      </c>
      <c r="B723" s="59">
        <v>128</v>
      </c>
      <c r="C723" s="59">
        <v>260</v>
      </c>
      <c r="D723" s="59">
        <v>336</v>
      </c>
      <c r="E723" s="59">
        <v>372</v>
      </c>
      <c r="F723" s="59">
        <v>162</v>
      </c>
      <c r="G723" s="59">
        <v>429</v>
      </c>
      <c r="H723" s="59">
        <v>587</v>
      </c>
      <c r="I723" s="59">
        <v>632</v>
      </c>
      <c r="J723" s="59">
        <v>688</v>
      </c>
      <c r="K723" s="59">
        <v>467</v>
      </c>
      <c r="L723" s="59">
        <v>306</v>
      </c>
      <c r="M723" s="59">
        <v>452</v>
      </c>
      <c r="N723" s="59">
        <v>519</v>
      </c>
      <c r="O723" s="59">
        <v>533</v>
      </c>
      <c r="P723" s="59">
        <v>342</v>
      </c>
      <c r="Q723" s="59">
        <v>48</v>
      </c>
      <c r="R723" s="59">
        <v>164</v>
      </c>
      <c r="S723" s="59">
        <v>232</v>
      </c>
      <c r="T723" s="59">
        <v>283</v>
      </c>
      <c r="U723" s="59">
        <v>42</v>
      </c>
      <c r="V723" s="59">
        <v>617</v>
      </c>
      <c r="W723" s="59">
        <v>634</v>
      </c>
      <c r="X723" s="59">
        <v>691</v>
      </c>
      <c r="Y723" s="59">
        <v>725</v>
      </c>
      <c r="Z723" s="59">
        <v>532</v>
      </c>
    </row>
    <row r="724" spans="1:26" x14ac:dyDescent="0.25">
      <c r="A724" t="s">
        <v>21</v>
      </c>
      <c r="B724" s="59">
        <v>0</v>
      </c>
      <c r="C724" s="59">
        <v>0</v>
      </c>
      <c r="D724" s="59">
        <v>0</v>
      </c>
      <c r="E724" s="59">
        <v>0</v>
      </c>
      <c r="F724" s="59">
        <v>0</v>
      </c>
      <c r="G724" s="59">
        <v>0</v>
      </c>
      <c r="H724" s="59">
        <v>0</v>
      </c>
      <c r="I724" s="59">
        <v>0</v>
      </c>
      <c r="J724" s="59">
        <v>0</v>
      </c>
      <c r="K724" s="59">
        <v>0</v>
      </c>
      <c r="L724" s="59">
        <v>0</v>
      </c>
      <c r="M724" s="59">
        <v>0</v>
      </c>
      <c r="N724" s="59">
        <v>0</v>
      </c>
      <c r="O724" s="59">
        <v>0</v>
      </c>
      <c r="P724" s="59">
        <v>5</v>
      </c>
      <c r="Q724" s="59">
        <v>0</v>
      </c>
      <c r="R724" s="59">
        <v>0</v>
      </c>
      <c r="S724" s="59">
        <v>0</v>
      </c>
      <c r="T724" s="59">
        <v>0</v>
      </c>
      <c r="U724" s="59">
        <v>0</v>
      </c>
      <c r="V724" s="59">
        <v>0</v>
      </c>
      <c r="W724" s="59">
        <v>0</v>
      </c>
      <c r="X724" s="59">
        <v>13</v>
      </c>
      <c r="Y724" s="59">
        <v>8</v>
      </c>
      <c r="Z724" s="59">
        <v>0</v>
      </c>
    </row>
    <row r="725" spans="1:26" x14ac:dyDescent="0.25">
      <c r="A725" t="s">
        <v>22</v>
      </c>
      <c r="B725" s="59">
        <v>0</v>
      </c>
      <c r="C725" s="59">
        <v>0</v>
      </c>
      <c r="D725" s="59">
        <v>0</v>
      </c>
      <c r="E725" s="59">
        <v>0</v>
      </c>
      <c r="F725" s="59">
        <v>0</v>
      </c>
      <c r="G725" s="59">
        <v>0</v>
      </c>
      <c r="H725" s="59">
        <v>19</v>
      </c>
      <c r="I725" s="59">
        <v>185</v>
      </c>
      <c r="J725" s="59">
        <v>19</v>
      </c>
      <c r="K725" s="59">
        <v>5</v>
      </c>
      <c r="L725" s="59">
        <v>118</v>
      </c>
      <c r="M725" s="59">
        <v>0</v>
      </c>
      <c r="N725" s="59">
        <v>15</v>
      </c>
      <c r="O725" s="59">
        <v>0</v>
      </c>
      <c r="P725" s="59">
        <v>8</v>
      </c>
      <c r="Q725" s="59">
        <v>0</v>
      </c>
      <c r="R725" s="59">
        <v>0</v>
      </c>
      <c r="S725" s="59">
        <v>0</v>
      </c>
      <c r="T725" s="59">
        <v>0</v>
      </c>
      <c r="U725" s="59">
        <v>0</v>
      </c>
      <c r="V725" s="59">
        <v>0</v>
      </c>
      <c r="W725" s="59">
        <v>26</v>
      </c>
      <c r="X725" s="59">
        <v>246</v>
      </c>
      <c r="Y725" s="59">
        <v>32</v>
      </c>
      <c r="Z725" s="59">
        <v>4</v>
      </c>
    </row>
    <row r="727" spans="1:26" x14ac:dyDescent="0.25">
      <c r="A727" s="39">
        <v>2013</v>
      </c>
      <c r="B727" s="107"/>
      <c r="C727" s="107"/>
      <c r="D727" s="107"/>
      <c r="E727" s="107"/>
      <c r="F727" s="107"/>
    </row>
    <row r="728" spans="1:26" x14ac:dyDescent="0.25">
      <c r="B728" s="108" t="s">
        <v>24</v>
      </c>
      <c r="C728" s="108"/>
      <c r="D728" s="108"/>
      <c r="E728" s="108"/>
      <c r="F728" s="108"/>
      <c r="G728" s="101" t="s">
        <v>25</v>
      </c>
      <c r="H728" s="101"/>
      <c r="I728" s="101"/>
      <c r="J728" s="101"/>
      <c r="K728" s="101"/>
      <c r="L728" s="102" t="s">
        <v>23</v>
      </c>
      <c r="M728" s="102"/>
      <c r="N728" s="102"/>
      <c r="O728" s="102"/>
      <c r="P728" s="102"/>
      <c r="Q728" s="103" t="s">
        <v>26</v>
      </c>
      <c r="R728" s="103"/>
      <c r="S728" s="103"/>
      <c r="T728" s="103"/>
      <c r="U728" s="103"/>
      <c r="V728" s="89" t="s">
        <v>27</v>
      </c>
      <c r="W728" s="89"/>
      <c r="X728" s="89"/>
      <c r="Y728" s="89"/>
      <c r="Z728" s="89"/>
    </row>
    <row r="729" spans="1:26" x14ac:dyDescent="0.25">
      <c r="B729" s="16" t="s">
        <v>0</v>
      </c>
      <c r="C729" s="16" t="s">
        <v>1</v>
      </c>
      <c r="D729" s="16" t="s">
        <v>2</v>
      </c>
      <c r="E729" s="16" t="s">
        <v>3</v>
      </c>
      <c r="F729" s="16" t="s">
        <v>4</v>
      </c>
      <c r="G729" s="16" t="s">
        <v>0</v>
      </c>
      <c r="H729" s="16" t="s">
        <v>1</v>
      </c>
      <c r="I729" s="16" t="s">
        <v>2</v>
      </c>
      <c r="J729" s="16" t="s">
        <v>3</v>
      </c>
      <c r="K729" s="16" t="s">
        <v>4</v>
      </c>
      <c r="L729" s="16" t="s">
        <v>0</v>
      </c>
      <c r="M729" s="16" t="s">
        <v>1</v>
      </c>
      <c r="N729" s="16" t="s">
        <v>2</v>
      </c>
      <c r="O729" s="16" t="s">
        <v>3</v>
      </c>
      <c r="P729" s="16" t="s">
        <v>4</v>
      </c>
      <c r="Q729" s="16" t="s">
        <v>0</v>
      </c>
      <c r="R729" s="16" t="s">
        <v>1</v>
      </c>
      <c r="S729" s="16" t="s">
        <v>2</v>
      </c>
      <c r="T729" s="16" t="s">
        <v>3</v>
      </c>
      <c r="U729" s="16" t="s">
        <v>4</v>
      </c>
      <c r="V729" s="16" t="s">
        <v>0</v>
      </c>
      <c r="W729" s="16" t="s">
        <v>1</v>
      </c>
      <c r="X729" s="16" t="s">
        <v>2</v>
      </c>
      <c r="Y729" s="16" t="s">
        <v>3</v>
      </c>
      <c r="Z729" s="16" t="s">
        <v>4</v>
      </c>
    </row>
    <row r="730" spans="1:26" x14ac:dyDescent="0.25">
      <c r="A730" t="s">
        <v>5</v>
      </c>
      <c r="B730" s="59">
        <v>167</v>
      </c>
      <c r="C730" s="59">
        <v>564</v>
      </c>
      <c r="D730" s="59">
        <v>741</v>
      </c>
      <c r="E730" s="59">
        <v>733</v>
      </c>
      <c r="F730" s="59">
        <v>648</v>
      </c>
      <c r="G730" s="59">
        <v>482</v>
      </c>
      <c r="H730" s="59">
        <v>683</v>
      </c>
      <c r="I730" s="59">
        <v>744</v>
      </c>
      <c r="J730" s="59">
        <v>744</v>
      </c>
      <c r="K730" s="59">
        <v>718</v>
      </c>
      <c r="L730" s="59">
        <v>326</v>
      </c>
      <c r="M730" s="59">
        <v>648</v>
      </c>
      <c r="N730" s="59">
        <v>744</v>
      </c>
      <c r="O730" s="59">
        <v>744</v>
      </c>
      <c r="P730" s="59">
        <v>690</v>
      </c>
      <c r="Q730" s="59">
        <v>108</v>
      </c>
      <c r="R730" s="59">
        <v>542</v>
      </c>
      <c r="S730" s="59">
        <v>735</v>
      </c>
      <c r="T730" s="59">
        <v>717</v>
      </c>
      <c r="U730" s="59">
        <v>614</v>
      </c>
      <c r="V730" s="59">
        <v>744</v>
      </c>
      <c r="W730" s="59">
        <v>720</v>
      </c>
      <c r="X730" s="59">
        <v>744</v>
      </c>
      <c r="Y730" s="59">
        <v>744</v>
      </c>
      <c r="Z730" s="59">
        <v>720</v>
      </c>
    </row>
    <row r="731" spans="1:26" x14ac:dyDescent="0.25">
      <c r="A731" t="s">
        <v>6</v>
      </c>
      <c r="B731" s="59">
        <v>0</v>
      </c>
      <c r="C731" s="59">
        <v>0</v>
      </c>
      <c r="D731" s="59">
        <v>0</v>
      </c>
      <c r="E731" s="59">
        <v>6</v>
      </c>
      <c r="F731" s="59">
        <v>0</v>
      </c>
      <c r="G731" s="59">
        <v>37</v>
      </c>
      <c r="H731" s="59">
        <v>88</v>
      </c>
      <c r="I731" s="59">
        <v>146</v>
      </c>
      <c r="J731" s="59">
        <v>190</v>
      </c>
      <c r="K731" s="59">
        <v>69</v>
      </c>
      <c r="L731" s="59">
        <v>11</v>
      </c>
      <c r="M731" s="59">
        <v>9</v>
      </c>
      <c r="N731" s="59">
        <v>26</v>
      </c>
      <c r="O731" s="59">
        <v>46</v>
      </c>
      <c r="P731" s="59">
        <v>23</v>
      </c>
      <c r="Q731" s="59">
        <v>0</v>
      </c>
      <c r="R731" s="59">
        <v>0</v>
      </c>
      <c r="S731" s="59">
        <v>0</v>
      </c>
      <c r="T731" s="59">
        <v>4</v>
      </c>
      <c r="U731" s="59">
        <v>0</v>
      </c>
      <c r="V731" s="59">
        <v>119</v>
      </c>
      <c r="W731" s="59">
        <v>265</v>
      </c>
      <c r="X731" s="59">
        <v>399</v>
      </c>
      <c r="Y731" s="59">
        <v>474</v>
      </c>
      <c r="Z731" s="59">
        <v>244</v>
      </c>
    </row>
    <row r="732" spans="1:26" x14ac:dyDescent="0.25">
      <c r="A732" t="s">
        <v>7</v>
      </c>
      <c r="B732" s="59">
        <v>0</v>
      </c>
      <c r="C732" s="59">
        <v>0</v>
      </c>
      <c r="D732" s="59">
        <v>0</v>
      </c>
      <c r="E732" s="59">
        <v>0</v>
      </c>
      <c r="F732" s="59">
        <v>0</v>
      </c>
      <c r="G732" s="59">
        <v>0</v>
      </c>
      <c r="H732" s="59">
        <v>39</v>
      </c>
      <c r="I732" s="59">
        <v>33</v>
      </c>
      <c r="J732" s="59">
        <v>31</v>
      </c>
      <c r="K732" s="59">
        <v>0</v>
      </c>
      <c r="L732" s="59">
        <v>91</v>
      </c>
      <c r="M732" s="59">
        <v>36</v>
      </c>
      <c r="N732" s="59">
        <v>7</v>
      </c>
      <c r="O732" s="59">
        <v>0</v>
      </c>
      <c r="P732" s="59">
        <v>172</v>
      </c>
      <c r="Q732" s="59">
        <v>0</v>
      </c>
      <c r="R732" s="59">
        <v>0</v>
      </c>
      <c r="S732" s="59">
        <v>0</v>
      </c>
      <c r="T732" s="59">
        <v>0</v>
      </c>
      <c r="U732" s="59">
        <v>0</v>
      </c>
      <c r="V732" s="59">
        <v>0</v>
      </c>
      <c r="W732" s="59">
        <v>58</v>
      </c>
      <c r="X732" s="59">
        <v>84</v>
      </c>
      <c r="Y732" s="59">
        <v>87</v>
      </c>
      <c r="Z732" s="59">
        <v>5</v>
      </c>
    </row>
    <row r="733" spans="1:26" x14ac:dyDescent="0.25">
      <c r="A733" t="s">
        <v>8</v>
      </c>
      <c r="B733" s="59">
        <v>0</v>
      </c>
      <c r="C733" s="59">
        <v>0</v>
      </c>
      <c r="D733" s="59">
        <v>11</v>
      </c>
      <c r="E733" s="59">
        <v>1</v>
      </c>
      <c r="F733" s="59">
        <v>0</v>
      </c>
      <c r="G733" s="59">
        <v>36</v>
      </c>
      <c r="H733" s="59">
        <v>140</v>
      </c>
      <c r="I733" s="59">
        <v>223</v>
      </c>
      <c r="J733" s="59">
        <v>246</v>
      </c>
      <c r="K733" s="59">
        <v>82</v>
      </c>
      <c r="L733" s="59">
        <v>0</v>
      </c>
      <c r="M733" s="59">
        <v>48</v>
      </c>
      <c r="N733" s="59">
        <v>83</v>
      </c>
      <c r="O733" s="59">
        <v>82</v>
      </c>
      <c r="P733" s="59">
        <v>7</v>
      </c>
      <c r="Q733" s="59">
        <v>0</v>
      </c>
      <c r="R733" s="59">
        <v>0</v>
      </c>
      <c r="S733" s="59">
        <v>1</v>
      </c>
      <c r="T733" s="59">
        <v>0</v>
      </c>
      <c r="U733" s="59">
        <v>0</v>
      </c>
      <c r="V733" s="59">
        <v>141</v>
      </c>
      <c r="W733" s="59">
        <v>366</v>
      </c>
      <c r="X733" s="59">
        <v>506</v>
      </c>
      <c r="Y733" s="59">
        <v>551</v>
      </c>
      <c r="Z733" s="59">
        <v>342</v>
      </c>
    </row>
    <row r="734" spans="1:26" x14ac:dyDescent="0.25">
      <c r="A734" t="s">
        <v>9</v>
      </c>
      <c r="B734" s="59">
        <v>66</v>
      </c>
      <c r="C734" s="59">
        <v>266</v>
      </c>
      <c r="D734" s="59">
        <v>400</v>
      </c>
      <c r="E734" s="59">
        <v>381</v>
      </c>
      <c r="F734" s="59">
        <v>207</v>
      </c>
      <c r="G734" s="59">
        <v>287</v>
      </c>
      <c r="H734" s="59">
        <v>534</v>
      </c>
      <c r="I734" s="59">
        <v>657</v>
      </c>
      <c r="J734" s="59">
        <v>620</v>
      </c>
      <c r="K734" s="59">
        <v>437</v>
      </c>
      <c r="L734" s="59">
        <v>155</v>
      </c>
      <c r="M734" s="59">
        <v>410</v>
      </c>
      <c r="N734" s="59">
        <v>525</v>
      </c>
      <c r="O734" s="59">
        <v>488</v>
      </c>
      <c r="P734" s="59">
        <v>311</v>
      </c>
      <c r="Q734" s="59">
        <v>39</v>
      </c>
      <c r="R734" s="59">
        <v>187</v>
      </c>
      <c r="S734" s="59">
        <v>336</v>
      </c>
      <c r="T734" s="59">
        <v>317</v>
      </c>
      <c r="U734" s="59">
        <v>152</v>
      </c>
      <c r="V734" s="59">
        <v>530</v>
      </c>
      <c r="W734" s="59">
        <v>664</v>
      </c>
      <c r="X734" s="59">
        <v>739</v>
      </c>
      <c r="Y734" s="59">
        <v>732</v>
      </c>
      <c r="Z734" s="59">
        <v>548</v>
      </c>
    </row>
    <row r="735" spans="1:26" x14ac:dyDescent="0.25">
      <c r="A735" t="s">
        <v>10</v>
      </c>
      <c r="B735" s="59">
        <v>0</v>
      </c>
      <c r="C735" s="59">
        <v>0</v>
      </c>
      <c r="D735" s="59">
        <v>0</v>
      </c>
      <c r="E735" s="59">
        <v>7</v>
      </c>
      <c r="F735" s="59">
        <v>0</v>
      </c>
      <c r="G735" s="59">
        <v>5</v>
      </c>
      <c r="H735" s="59">
        <v>4</v>
      </c>
      <c r="I735" s="59">
        <v>57</v>
      </c>
      <c r="J735" s="59">
        <v>182</v>
      </c>
      <c r="K735" s="59">
        <v>47</v>
      </c>
      <c r="L735" s="59">
        <v>0</v>
      </c>
      <c r="M735" s="59">
        <v>0</v>
      </c>
      <c r="N735" s="59">
        <v>0</v>
      </c>
      <c r="O735" s="59">
        <v>75</v>
      </c>
      <c r="P735" s="59">
        <v>12</v>
      </c>
      <c r="Q735" s="59">
        <v>0</v>
      </c>
      <c r="R735" s="59">
        <v>0</v>
      </c>
      <c r="S735" s="59">
        <v>0</v>
      </c>
      <c r="T735" s="59">
        <v>3</v>
      </c>
      <c r="U735" s="59">
        <v>0</v>
      </c>
      <c r="V735" s="59">
        <v>347</v>
      </c>
      <c r="W735" s="59">
        <v>527</v>
      </c>
      <c r="X735" s="59">
        <v>743</v>
      </c>
      <c r="Y735" s="59">
        <v>744</v>
      </c>
      <c r="Z735" s="59">
        <v>613</v>
      </c>
    </row>
    <row r="736" spans="1:26" x14ac:dyDescent="0.25">
      <c r="A736" t="s">
        <v>11</v>
      </c>
      <c r="B736" s="59">
        <v>28</v>
      </c>
      <c r="C736" s="59">
        <v>50</v>
      </c>
      <c r="D736" s="59">
        <v>49</v>
      </c>
      <c r="E736" s="59">
        <v>159</v>
      </c>
      <c r="F736" s="59">
        <v>52</v>
      </c>
      <c r="G736" s="59">
        <v>215</v>
      </c>
      <c r="H736" s="59">
        <v>277</v>
      </c>
      <c r="I736" s="59">
        <v>304</v>
      </c>
      <c r="J736" s="59">
        <v>372</v>
      </c>
      <c r="K736" s="59">
        <v>240</v>
      </c>
      <c r="L736" s="59">
        <v>94</v>
      </c>
      <c r="M736" s="59">
        <v>169</v>
      </c>
      <c r="N736" s="59">
        <v>212</v>
      </c>
      <c r="O736" s="59">
        <v>274</v>
      </c>
      <c r="P736" s="59">
        <v>134</v>
      </c>
      <c r="Q736" s="59">
        <v>6</v>
      </c>
      <c r="R736" s="59">
        <v>12</v>
      </c>
      <c r="S736" s="59">
        <v>0</v>
      </c>
      <c r="T736" s="59">
        <v>67</v>
      </c>
      <c r="U736" s="59">
        <v>16</v>
      </c>
      <c r="V736" s="59">
        <v>416</v>
      </c>
      <c r="W736" s="59">
        <v>598</v>
      </c>
      <c r="X736" s="59">
        <v>737</v>
      </c>
      <c r="Y736" s="59">
        <v>743</v>
      </c>
      <c r="Z736" s="59">
        <v>613</v>
      </c>
    </row>
    <row r="737" spans="1:26" x14ac:dyDescent="0.25">
      <c r="A737" t="s">
        <v>12</v>
      </c>
      <c r="B737" s="59">
        <v>0</v>
      </c>
      <c r="C737" s="59">
        <v>0</v>
      </c>
      <c r="D737" s="59">
        <v>0</v>
      </c>
      <c r="E737" s="59">
        <v>5</v>
      </c>
      <c r="F737" s="59">
        <v>0</v>
      </c>
      <c r="G737" s="59">
        <v>24</v>
      </c>
      <c r="H737" s="59">
        <v>93</v>
      </c>
      <c r="I737" s="59">
        <v>199</v>
      </c>
      <c r="J737" s="59">
        <v>225</v>
      </c>
      <c r="K737" s="59">
        <v>61</v>
      </c>
      <c r="L737" s="59">
        <v>21</v>
      </c>
      <c r="M737" s="59">
        <v>20</v>
      </c>
      <c r="N737" s="59">
        <v>55</v>
      </c>
      <c r="O737" s="59">
        <v>50</v>
      </c>
      <c r="P737" s="59">
        <v>18</v>
      </c>
      <c r="Q737" s="59">
        <v>0</v>
      </c>
      <c r="R737" s="59">
        <v>0</v>
      </c>
      <c r="S737" s="59">
        <v>0</v>
      </c>
      <c r="T737" s="59">
        <v>0</v>
      </c>
      <c r="U737" s="59">
        <v>0</v>
      </c>
      <c r="V737" s="59">
        <v>59</v>
      </c>
      <c r="W737" s="59">
        <v>186</v>
      </c>
      <c r="X737" s="59">
        <v>361</v>
      </c>
      <c r="Y737" s="59">
        <v>400</v>
      </c>
      <c r="Z737" s="59">
        <v>158</v>
      </c>
    </row>
    <row r="738" spans="1:26" x14ac:dyDescent="0.25">
      <c r="A738" t="s">
        <v>13</v>
      </c>
      <c r="B738" s="59">
        <v>102</v>
      </c>
      <c r="C738" s="59">
        <v>287</v>
      </c>
      <c r="D738" s="59">
        <v>671</v>
      </c>
      <c r="E738" s="59">
        <v>712</v>
      </c>
      <c r="F738" s="59">
        <v>573</v>
      </c>
      <c r="G738" s="59">
        <v>427</v>
      </c>
      <c r="H738" s="59">
        <v>628</v>
      </c>
      <c r="I738" s="59">
        <v>744</v>
      </c>
      <c r="J738" s="59">
        <v>744</v>
      </c>
      <c r="K738" s="59">
        <v>675</v>
      </c>
      <c r="L738" s="59">
        <v>259</v>
      </c>
      <c r="M738" s="59">
        <v>433</v>
      </c>
      <c r="N738" s="59">
        <v>723</v>
      </c>
      <c r="O738" s="59">
        <v>732</v>
      </c>
      <c r="P738" s="59">
        <v>643</v>
      </c>
      <c r="Q738" s="59">
        <v>38</v>
      </c>
      <c r="R738" s="59">
        <v>202</v>
      </c>
      <c r="S738" s="59">
        <v>641</v>
      </c>
      <c r="T738" s="59">
        <v>697</v>
      </c>
      <c r="U738" s="59">
        <v>551</v>
      </c>
      <c r="V738" s="59">
        <v>744</v>
      </c>
      <c r="W738" s="59">
        <v>720</v>
      </c>
      <c r="X738" s="59">
        <v>744</v>
      </c>
      <c r="Y738" s="59">
        <v>744</v>
      </c>
      <c r="Z738" s="59">
        <v>720</v>
      </c>
    </row>
    <row r="739" spans="1:26" x14ac:dyDescent="0.25">
      <c r="A739" t="s">
        <v>14</v>
      </c>
      <c r="B739" s="59">
        <v>0</v>
      </c>
      <c r="C739" s="59">
        <v>0</v>
      </c>
      <c r="D739" s="59">
        <v>0</v>
      </c>
      <c r="E739" s="59">
        <v>0</v>
      </c>
      <c r="F739" s="59">
        <v>0</v>
      </c>
      <c r="G739" s="59">
        <v>0</v>
      </c>
      <c r="H739" s="59">
        <v>2</v>
      </c>
      <c r="I739" s="59">
        <v>18</v>
      </c>
      <c r="J739" s="59">
        <v>5</v>
      </c>
      <c r="K739" s="59">
        <v>1</v>
      </c>
      <c r="L739" s="59">
        <v>0</v>
      </c>
      <c r="M739" s="59">
        <v>0</v>
      </c>
      <c r="N739" s="59">
        <v>0</v>
      </c>
      <c r="O739" s="59">
        <v>0</v>
      </c>
      <c r="P739" s="59">
        <v>0</v>
      </c>
      <c r="Q739" s="59">
        <v>0</v>
      </c>
      <c r="R739" s="59">
        <v>0</v>
      </c>
      <c r="S739" s="59">
        <v>0</v>
      </c>
      <c r="T739" s="59">
        <v>0</v>
      </c>
      <c r="U739" s="59">
        <v>0</v>
      </c>
      <c r="V739" s="59">
        <v>68</v>
      </c>
      <c r="W739" s="59">
        <v>359</v>
      </c>
      <c r="X739" s="59">
        <v>598</v>
      </c>
      <c r="Y739" s="59">
        <v>717</v>
      </c>
      <c r="Z739" s="59">
        <v>123</v>
      </c>
    </row>
    <row r="740" spans="1:26" x14ac:dyDescent="0.25">
      <c r="A740" t="s">
        <v>15</v>
      </c>
      <c r="B740" s="59">
        <v>1</v>
      </c>
      <c r="C740" s="59">
        <v>0</v>
      </c>
      <c r="D740" s="59">
        <v>11</v>
      </c>
      <c r="E740" s="59">
        <v>43</v>
      </c>
      <c r="F740" s="59">
        <v>14</v>
      </c>
      <c r="G740" s="59">
        <v>92</v>
      </c>
      <c r="H740" s="59">
        <v>169</v>
      </c>
      <c r="I740" s="59">
        <v>234</v>
      </c>
      <c r="J740" s="59">
        <v>290</v>
      </c>
      <c r="K740" s="59">
        <v>139</v>
      </c>
      <c r="L740" s="59">
        <v>14</v>
      </c>
      <c r="M740" s="59">
        <v>52</v>
      </c>
      <c r="N740" s="59">
        <v>101</v>
      </c>
      <c r="O740" s="59">
        <v>156</v>
      </c>
      <c r="P740" s="59">
        <v>51</v>
      </c>
      <c r="Q740" s="59">
        <v>0</v>
      </c>
      <c r="R740" s="59">
        <v>0</v>
      </c>
      <c r="S740" s="59">
        <v>0</v>
      </c>
      <c r="T740" s="59">
        <v>12</v>
      </c>
      <c r="U740" s="59">
        <v>3</v>
      </c>
      <c r="V740" s="59">
        <v>243</v>
      </c>
      <c r="W740" s="59">
        <v>417</v>
      </c>
      <c r="X740" s="59">
        <v>615</v>
      </c>
      <c r="Y740" s="59">
        <v>693</v>
      </c>
      <c r="Z740" s="59">
        <v>475</v>
      </c>
    </row>
    <row r="741" spans="1:26" x14ac:dyDescent="0.25">
      <c r="A741" t="s">
        <v>16</v>
      </c>
      <c r="B741" s="59">
        <v>79</v>
      </c>
      <c r="C741" s="59">
        <v>268</v>
      </c>
      <c r="D741" s="59">
        <v>395</v>
      </c>
      <c r="E741" s="59">
        <v>374</v>
      </c>
      <c r="F741" s="59">
        <v>228</v>
      </c>
      <c r="G741" s="59">
        <v>348</v>
      </c>
      <c r="H741" s="59">
        <v>531</v>
      </c>
      <c r="I741" s="59">
        <v>637</v>
      </c>
      <c r="J741" s="59">
        <v>596</v>
      </c>
      <c r="K741" s="59">
        <v>437</v>
      </c>
      <c r="L741" s="59">
        <v>218</v>
      </c>
      <c r="M741" s="59">
        <v>437</v>
      </c>
      <c r="N741" s="59">
        <v>538</v>
      </c>
      <c r="O741" s="59">
        <v>479</v>
      </c>
      <c r="P741" s="59">
        <v>329</v>
      </c>
      <c r="Q741" s="59">
        <v>27</v>
      </c>
      <c r="R741" s="59">
        <v>162</v>
      </c>
      <c r="S741" s="59">
        <v>305</v>
      </c>
      <c r="T741" s="59">
        <v>291</v>
      </c>
      <c r="U741" s="59">
        <v>155</v>
      </c>
      <c r="V741" s="59">
        <v>570</v>
      </c>
      <c r="W741" s="59">
        <v>631</v>
      </c>
      <c r="X741" s="59">
        <v>723</v>
      </c>
      <c r="Y741" s="59">
        <v>704</v>
      </c>
      <c r="Z741" s="59">
        <v>564</v>
      </c>
    </row>
    <row r="742" spans="1:26" x14ac:dyDescent="0.25">
      <c r="A742" t="s">
        <v>17</v>
      </c>
      <c r="B742" s="59">
        <v>109</v>
      </c>
      <c r="C742" s="59">
        <v>480</v>
      </c>
      <c r="D742" s="59">
        <v>744</v>
      </c>
      <c r="E742" s="59">
        <v>743</v>
      </c>
      <c r="F742" s="59">
        <v>647</v>
      </c>
      <c r="G742" s="59">
        <v>360</v>
      </c>
      <c r="H742" s="59">
        <v>702</v>
      </c>
      <c r="I742" s="59">
        <v>744</v>
      </c>
      <c r="J742" s="59">
        <v>744</v>
      </c>
      <c r="K742" s="59">
        <v>703</v>
      </c>
      <c r="L742" s="59">
        <v>273</v>
      </c>
      <c r="M742" s="59">
        <v>654</v>
      </c>
      <c r="N742" s="59">
        <v>744</v>
      </c>
      <c r="O742" s="59">
        <v>744</v>
      </c>
      <c r="P742" s="59">
        <v>686</v>
      </c>
      <c r="Q742" s="59">
        <v>89</v>
      </c>
      <c r="R742" s="59">
        <v>420</v>
      </c>
      <c r="S742" s="59">
        <v>741</v>
      </c>
      <c r="T742" s="59">
        <v>740</v>
      </c>
      <c r="U742" s="59">
        <v>645</v>
      </c>
      <c r="V742" s="59">
        <v>744</v>
      </c>
      <c r="W742" s="59">
        <v>720</v>
      </c>
      <c r="X742" s="59">
        <v>744</v>
      </c>
      <c r="Y742" s="59">
        <v>744</v>
      </c>
      <c r="Z742" s="59">
        <v>720</v>
      </c>
    </row>
    <row r="743" spans="1:26" x14ac:dyDescent="0.25">
      <c r="A743" t="s">
        <v>18</v>
      </c>
      <c r="B743" s="59">
        <v>449</v>
      </c>
      <c r="C743" s="59">
        <v>720</v>
      </c>
      <c r="D743" s="59">
        <v>744</v>
      </c>
      <c r="E743" s="59">
        <v>744</v>
      </c>
      <c r="F743" s="59">
        <v>688</v>
      </c>
      <c r="G743" s="59">
        <v>728</v>
      </c>
      <c r="H743" s="59">
        <v>720</v>
      </c>
      <c r="I743" s="59">
        <v>744</v>
      </c>
      <c r="J743" s="59">
        <v>744</v>
      </c>
      <c r="K743" s="59">
        <v>720</v>
      </c>
      <c r="L743" s="59">
        <v>625</v>
      </c>
      <c r="M743" s="59">
        <v>720</v>
      </c>
      <c r="N743" s="59">
        <v>744</v>
      </c>
      <c r="O743" s="59">
        <v>744</v>
      </c>
      <c r="P743" s="59">
        <v>715</v>
      </c>
      <c r="Q743" s="59">
        <v>442</v>
      </c>
      <c r="R743" s="59">
        <v>720</v>
      </c>
      <c r="S743" s="59">
        <v>744</v>
      </c>
      <c r="T743" s="59">
        <v>744</v>
      </c>
      <c r="U743" s="59">
        <v>697</v>
      </c>
      <c r="V743" s="59">
        <v>744</v>
      </c>
      <c r="W743" s="59">
        <v>720</v>
      </c>
      <c r="X743" s="59">
        <v>744</v>
      </c>
      <c r="Y743" s="59">
        <v>744</v>
      </c>
      <c r="Z743" s="59">
        <v>720</v>
      </c>
    </row>
    <row r="744" spans="1:26" x14ac:dyDescent="0.25">
      <c r="A744" t="s">
        <v>19</v>
      </c>
      <c r="B744" s="59">
        <v>0</v>
      </c>
      <c r="C744" s="59">
        <v>47</v>
      </c>
      <c r="D744" s="59">
        <v>110</v>
      </c>
      <c r="E744" s="59">
        <v>217</v>
      </c>
      <c r="F744" s="59">
        <v>35</v>
      </c>
      <c r="G744" s="59">
        <v>147</v>
      </c>
      <c r="H744" s="59">
        <v>244</v>
      </c>
      <c r="I744" s="59">
        <v>427</v>
      </c>
      <c r="J744" s="59">
        <v>465</v>
      </c>
      <c r="K744" s="59">
        <v>232</v>
      </c>
      <c r="L744" s="59">
        <v>21</v>
      </c>
      <c r="M744" s="59">
        <v>117</v>
      </c>
      <c r="N744" s="59">
        <v>269</v>
      </c>
      <c r="O744" s="59">
        <v>326</v>
      </c>
      <c r="P744" s="59">
        <v>79</v>
      </c>
      <c r="Q744" s="59">
        <v>0</v>
      </c>
      <c r="R744" s="59">
        <v>24</v>
      </c>
      <c r="S744" s="59">
        <v>64</v>
      </c>
      <c r="T744" s="59">
        <v>123</v>
      </c>
      <c r="U744" s="59">
        <v>18</v>
      </c>
      <c r="V744" s="59">
        <v>378</v>
      </c>
      <c r="W744" s="59">
        <v>573</v>
      </c>
      <c r="X744" s="59">
        <v>732</v>
      </c>
      <c r="Y744" s="59">
        <v>743</v>
      </c>
      <c r="Z744" s="59">
        <v>604</v>
      </c>
    </row>
    <row r="745" spans="1:26" x14ac:dyDescent="0.25">
      <c r="A745" t="s">
        <v>20</v>
      </c>
      <c r="B745" s="59">
        <v>35</v>
      </c>
      <c r="C745" s="59">
        <v>140</v>
      </c>
      <c r="D745" s="59">
        <v>289</v>
      </c>
      <c r="E745" s="59">
        <v>243</v>
      </c>
      <c r="F745" s="59">
        <v>136</v>
      </c>
      <c r="G745" s="59">
        <v>317</v>
      </c>
      <c r="H745" s="59">
        <v>431</v>
      </c>
      <c r="I745" s="59">
        <v>570</v>
      </c>
      <c r="J745" s="59">
        <v>530</v>
      </c>
      <c r="K745" s="59">
        <v>410</v>
      </c>
      <c r="L745" s="59">
        <v>198</v>
      </c>
      <c r="M745" s="59">
        <v>350</v>
      </c>
      <c r="N745" s="59">
        <v>464</v>
      </c>
      <c r="O745" s="59">
        <v>422</v>
      </c>
      <c r="P745" s="59">
        <v>285</v>
      </c>
      <c r="Q745" s="59">
        <v>0</v>
      </c>
      <c r="R745" s="59">
        <v>56</v>
      </c>
      <c r="S745" s="59">
        <v>166</v>
      </c>
      <c r="T745" s="59">
        <v>126</v>
      </c>
      <c r="U745" s="59">
        <v>41</v>
      </c>
      <c r="V745" s="59">
        <v>484</v>
      </c>
      <c r="W745" s="59">
        <v>485</v>
      </c>
      <c r="X745" s="59">
        <v>614</v>
      </c>
      <c r="Y745" s="59">
        <v>588</v>
      </c>
      <c r="Z745" s="59">
        <v>474</v>
      </c>
    </row>
    <row r="746" spans="1:26" x14ac:dyDescent="0.25">
      <c r="A746" t="s">
        <v>21</v>
      </c>
      <c r="B746" s="59">
        <v>0</v>
      </c>
      <c r="C746" s="59">
        <v>0</v>
      </c>
      <c r="D746" s="59">
        <v>0</v>
      </c>
      <c r="E746" s="59">
        <v>0</v>
      </c>
      <c r="F746" s="59">
        <v>0</v>
      </c>
      <c r="G746" s="59">
        <v>0</v>
      </c>
      <c r="H746" s="59">
        <v>0</v>
      </c>
      <c r="I746" s="59">
        <v>0</v>
      </c>
      <c r="J746" s="59">
        <v>0</v>
      </c>
      <c r="K746" s="59">
        <v>0</v>
      </c>
      <c r="L746" s="59">
        <v>0</v>
      </c>
      <c r="M746" s="59">
        <v>0</v>
      </c>
      <c r="N746" s="59">
        <v>0</v>
      </c>
      <c r="O746" s="59">
        <v>0</v>
      </c>
      <c r="P746" s="59">
        <v>0</v>
      </c>
      <c r="Q746" s="59">
        <v>0</v>
      </c>
      <c r="R746" s="59">
        <v>0</v>
      </c>
      <c r="S746" s="59">
        <v>0</v>
      </c>
      <c r="T746" s="59">
        <v>0</v>
      </c>
      <c r="U746" s="59">
        <v>0</v>
      </c>
      <c r="V746" s="59">
        <v>0</v>
      </c>
      <c r="W746" s="59">
        <v>0</v>
      </c>
      <c r="X746" s="59">
        <v>0</v>
      </c>
      <c r="Y746" s="59">
        <v>0</v>
      </c>
      <c r="Z746" s="59">
        <v>0</v>
      </c>
    </row>
    <row r="747" spans="1:26" x14ac:dyDescent="0.25">
      <c r="A747" t="s">
        <v>22</v>
      </c>
      <c r="B747" s="59">
        <v>0</v>
      </c>
      <c r="C747" s="59">
        <v>0</v>
      </c>
      <c r="D747" s="59">
        <v>0</v>
      </c>
      <c r="E747" s="59">
        <v>0</v>
      </c>
      <c r="F747" s="59">
        <v>0</v>
      </c>
      <c r="G747" s="59">
        <v>0</v>
      </c>
      <c r="H747" s="59">
        <v>0</v>
      </c>
      <c r="I747" s="59">
        <v>171</v>
      </c>
      <c r="J747" s="59">
        <v>38</v>
      </c>
      <c r="K747" s="59">
        <v>0</v>
      </c>
      <c r="L747" s="59">
        <v>106</v>
      </c>
      <c r="M747" s="59">
        <v>0</v>
      </c>
      <c r="N747" s="59">
        <v>32</v>
      </c>
      <c r="O747" s="59">
        <v>0</v>
      </c>
      <c r="P747" s="59">
        <v>4</v>
      </c>
      <c r="Q747" s="59">
        <v>0</v>
      </c>
      <c r="R747" s="59">
        <v>0</v>
      </c>
      <c r="S747" s="59">
        <v>0</v>
      </c>
      <c r="T747" s="59">
        <v>0</v>
      </c>
      <c r="U747" s="59">
        <v>0</v>
      </c>
      <c r="V747" s="59">
        <v>0</v>
      </c>
      <c r="W747" s="59">
        <v>25</v>
      </c>
      <c r="X747" s="59">
        <v>278</v>
      </c>
      <c r="Y747" s="59">
        <v>103</v>
      </c>
      <c r="Z747" s="59">
        <v>0</v>
      </c>
    </row>
    <row r="749" spans="1:26" x14ac:dyDescent="0.25">
      <c r="A749" s="39">
        <v>2014</v>
      </c>
      <c r="B749" s="107"/>
      <c r="C749" s="107"/>
      <c r="D749" s="107"/>
      <c r="E749" s="107"/>
      <c r="F749" s="107"/>
    </row>
    <row r="750" spans="1:26" x14ac:dyDescent="0.25">
      <c r="B750" s="108" t="s">
        <v>24</v>
      </c>
      <c r="C750" s="108"/>
      <c r="D750" s="108"/>
      <c r="E750" s="108"/>
      <c r="F750" s="108"/>
      <c r="G750" s="101" t="s">
        <v>25</v>
      </c>
      <c r="H750" s="101"/>
      <c r="I750" s="101"/>
      <c r="J750" s="101"/>
      <c r="K750" s="101"/>
      <c r="L750" s="102" t="s">
        <v>23</v>
      </c>
      <c r="M750" s="102"/>
      <c r="N750" s="102"/>
      <c r="O750" s="102"/>
      <c r="P750" s="102"/>
      <c r="Q750" s="103" t="s">
        <v>26</v>
      </c>
      <c r="R750" s="103"/>
      <c r="S750" s="103"/>
      <c r="T750" s="103"/>
      <c r="U750" s="103"/>
      <c r="V750" s="89" t="s">
        <v>27</v>
      </c>
      <c r="W750" s="89"/>
      <c r="X750" s="89"/>
      <c r="Y750" s="89"/>
      <c r="Z750" s="89"/>
    </row>
    <row r="751" spans="1:26" x14ac:dyDescent="0.25">
      <c r="B751" s="16" t="s">
        <v>0</v>
      </c>
      <c r="C751" s="16" t="s">
        <v>1</v>
      </c>
      <c r="D751" s="16" t="s">
        <v>2</v>
      </c>
      <c r="E751" s="16" t="s">
        <v>3</v>
      </c>
      <c r="F751" s="16" t="s">
        <v>4</v>
      </c>
      <c r="G751" s="16" t="s">
        <v>0</v>
      </c>
      <c r="H751" s="16" t="s">
        <v>1</v>
      </c>
      <c r="I751" s="16" t="s">
        <v>2</v>
      </c>
      <c r="J751" s="16" t="s">
        <v>3</v>
      </c>
      <c r="K751" s="16" t="s">
        <v>4</v>
      </c>
      <c r="L751" s="16" t="s">
        <v>0</v>
      </c>
      <c r="M751" s="16" t="s">
        <v>1</v>
      </c>
      <c r="N751" s="16" t="s">
        <v>2</v>
      </c>
      <c r="O751" s="16" t="s">
        <v>3</v>
      </c>
      <c r="P751" s="16" t="s">
        <v>4</v>
      </c>
      <c r="Q751" s="16" t="s">
        <v>0</v>
      </c>
      <c r="R751" s="16" t="s">
        <v>1</v>
      </c>
      <c r="S751" s="16" t="s">
        <v>2</v>
      </c>
      <c r="T751" s="16" t="s">
        <v>3</v>
      </c>
      <c r="U751" s="16" t="s">
        <v>4</v>
      </c>
      <c r="V751" s="16" t="s">
        <v>0</v>
      </c>
      <c r="W751" s="16" t="s">
        <v>1</v>
      </c>
      <c r="X751" s="16" t="s">
        <v>2</v>
      </c>
      <c r="Y751" s="16" t="s">
        <v>3</v>
      </c>
      <c r="Z751" s="16" t="s">
        <v>4</v>
      </c>
    </row>
    <row r="752" spans="1:26" x14ac:dyDescent="0.25">
      <c r="A752" t="s">
        <v>5</v>
      </c>
      <c r="B752" s="59">
        <v>332</v>
      </c>
      <c r="C752" s="59">
        <v>623</v>
      </c>
      <c r="D752" s="59">
        <v>739</v>
      </c>
      <c r="E752" s="59">
        <v>736</v>
      </c>
      <c r="F752" s="59">
        <v>703</v>
      </c>
      <c r="G752" s="59">
        <v>596</v>
      </c>
      <c r="H752" s="59">
        <v>697</v>
      </c>
      <c r="I752" s="59">
        <v>744</v>
      </c>
      <c r="J752" s="59">
        <v>744</v>
      </c>
      <c r="K752" s="59">
        <v>720</v>
      </c>
      <c r="L752" s="59">
        <v>470</v>
      </c>
      <c r="M752" s="59">
        <v>667</v>
      </c>
      <c r="N752" s="59">
        <v>742</v>
      </c>
      <c r="O752" s="59">
        <v>744</v>
      </c>
      <c r="P752" s="59">
        <v>714</v>
      </c>
      <c r="Q752" s="59">
        <v>289</v>
      </c>
      <c r="R752" s="59">
        <v>606</v>
      </c>
      <c r="S752" s="59">
        <v>736</v>
      </c>
      <c r="T752" s="59">
        <v>728</v>
      </c>
      <c r="U752" s="59">
        <v>700</v>
      </c>
      <c r="V752" s="59">
        <v>740</v>
      </c>
      <c r="W752" s="59">
        <v>720</v>
      </c>
      <c r="X752" s="59">
        <v>744</v>
      </c>
      <c r="Y752" s="59">
        <v>744</v>
      </c>
      <c r="Z752" s="59">
        <v>720</v>
      </c>
    </row>
    <row r="753" spans="1:26" x14ac:dyDescent="0.25">
      <c r="A753" t="s">
        <v>6</v>
      </c>
      <c r="B753" s="59">
        <v>0</v>
      </c>
      <c r="C753" s="59">
        <v>3</v>
      </c>
      <c r="D753" s="59">
        <v>0</v>
      </c>
      <c r="E753" s="59">
        <v>16</v>
      </c>
      <c r="F753" s="59">
        <v>0</v>
      </c>
      <c r="G753" s="59">
        <v>30</v>
      </c>
      <c r="H753" s="59">
        <v>95</v>
      </c>
      <c r="I753" s="59">
        <v>128</v>
      </c>
      <c r="J753" s="59">
        <v>212</v>
      </c>
      <c r="K753" s="59">
        <v>33</v>
      </c>
      <c r="L753" s="59">
        <v>0</v>
      </c>
      <c r="M753" s="59">
        <v>43</v>
      </c>
      <c r="N753" s="59">
        <v>26</v>
      </c>
      <c r="O753" s="59">
        <v>85</v>
      </c>
      <c r="P753" s="59">
        <v>1</v>
      </c>
      <c r="Q753" s="59">
        <v>0</v>
      </c>
      <c r="R753" s="59">
        <v>0</v>
      </c>
      <c r="S753" s="59">
        <v>0</v>
      </c>
      <c r="T753" s="59">
        <v>1</v>
      </c>
      <c r="U753" s="59">
        <v>0</v>
      </c>
      <c r="V753" s="59">
        <v>71</v>
      </c>
      <c r="W753" s="59">
        <v>221</v>
      </c>
      <c r="X753" s="59">
        <v>396</v>
      </c>
      <c r="Y753" s="59">
        <v>502</v>
      </c>
      <c r="Z753" s="59">
        <v>286</v>
      </c>
    </row>
    <row r="754" spans="1:26" x14ac:dyDescent="0.25">
      <c r="A754" t="s">
        <v>7</v>
      </c>
      <c r="B754" s="59">
        <v>0</v>
      </c>
      <c r="C754" s="59">
        <v>0</v>
      </c>
      <c r="D754" s="59">
        <v>0</v>
      </c>
      <c r="E754" s="59">
        <v>0</v>
      </c>
      <c r="F754" s="59">
        <v>0</v>
      </c>
      <c r="G754" s="59">
        <v>0</v>
      </c>
      <c r="H754" s="59">
        <v>5</v>
      </c>
      <c r="I754" s="59">
        <v>124</v>
      </c>
      <c r="J754" s="59">
        <v>130</v>
      </c>
      <c r="K754" s="59">
        <v>35</v>
      </c>
      <c r="L754" s="59">
        <v>137</v>
      </c>
      <c r="M754" s="59">
        <v>20</v>
      </c>
      <c r="N754" s="59">
        <v>9</v>
      </c>
      <c r="O754" s="59">
        <v>41</v>
      </c>
      <c r="P754" s="59">
        <v>100</v>
      </c>
      <c r="Q754" s="59">
        <v>0</v>
      </c>
      <c r="R754" s="59">
        <v>0</v>
      </c>
      <c r="S754" s="59">
        <v>0</v>
      </c>
      <c r="T754" s="59">
        <v>0</v>
      </c>
      <c r="U754" s="59">
        <v>0</v>
      </c>
      <c r="V754" s="59">
        <v>0</v>
      </c>
      <c r="W754" s="59">
        <v>27</v>
      </c>
      <c r="X754" s="59">
        <v>235</v>
      </c>
      <c r="Y754" s="59">
        <v>244</v>
      </c>
      <c r="Z754" s="59">
        <v>56</v>
      </c>
    </row>
    <row r="755" spans="1:26" x14ac:dyDescent="0.25">
      <c r="A755" t="s">
        <v>8</v>
      </c>
      <c r="B755" s="59">
        <v>0</v>
      </c>
      <c r="C755" s="59">
        <v>1</v>
      </c>
      <c r="D755" s="59">
        <v>4</v>
      </c>
      <c r="E755" s="59">
        <v>51</v>
      </c>
      <c r="F755" s="59">
        <v>0</v>
      </c>
      <c r="G755" s="59">
        <v>4</v>
      </c>
      <c r="H755" s="59">
        <v>132</v>
      </c>
      <c r="I755" s="59">
        <v>280</v>
      </c>
      <c r="J755" s="59">
        <v>310</v>
      </c>
      <c r="K755" s="59">
        <v>111</v>
      </c>
      <c r="L755" s="59">
        <v>5</v>
      </c>
      <c r="M755" s="59">
        <v>28</v>
      </c>
      <c r="N755" s="59">
        <v>106</v>
      </c>
      <c r="O755" s="59">
        <v>178</v>
      </c>
      <c r="P755" s="59">
        <v>7</v>
      </c>
      <c r="Q755" s="59">
        <v>0</v>
      </c>
      <c r="R755" s="59">
        <v>0</v>
      </c>
      <c r="S755" s="59">
        <v>0</v>
      </c>
      <c r="T755" s="59">
        <v>3</v>
      </c>
      <c r="U755" s="59">
        <v>0</v>
      </c>
      <c r="V755" s="59">
        <v>63</v>
      </c>
      <c r="W755" s="59">
        <v>398</v>
      </c>
      <c r="X755" s="59">
        <v>602</v>
      </c>
      <c r="Y755" s="59">
        <v>659</v>
      </c>
      <c r="Z755" s="59">
        <v>413</v>
      </c>
    </row>
    <row r="756" spans="1:26" x14ac:dyDescent="0.25">
      <c r="A756" t="s">
        <v>9</v>
      </c>
      <c r="B756" s="59">
        <v>146</v>
      </c>
      <c r="C756" s="59">
        <v>295</v>
      </c>
      <c r="D756" s="59">
        <v>450</v>
      </c>
      <c r="E756" s="59">
        <v>472</v>
      </c>
      <c r="F756" s="59">
        <v>264</v>
      </c>
      <c r="G756" s="59">
        <v>434</v>
      </c>
      <c r="H756" s="59">
        <v>541</v>
      </c>
      <c r="I756" s="59">
        <v>702</v>
      </c>
      <c r="J756" s="59">
        <v>706</v>
      </c>
      <c r="K756" s="59">
        <v>490</v>
      </c>
      <c r="L756" s="59">
        <v>286</v>
      </c>
      <c r="M756" s="59">
        <v>425</v>
      </c>
      <c r="N756" s="59">
        <v>557</v>
      </c>
      <c r="O756" s="59">
        <v>580</v>
      </c>
      <c r="P756" s="59">
        <v>350</v>
      </c>
      <c r="Q756" s="59">
        <v>92</v>
      </c>
      <c r="R756" s="59">
        <v>230</v>
      </c>
      <c r="S756" s="59">
        <v>368</v>
      </c>
      <c r="T756" s="59">
        <v>401</v>
      </c>
      <c r="U756" s="59">
        <v>195</v>
      </c>
      <c r="V756" s="59">
        <v>568</v>
      </c>
      <c r="W756" s="59">
        <v>670</v>
      </c>
      <c r="X756" s="59">
        <v>744</v>
      </c>
      <c r="Y756" s="59">
        <v>744</v>
      </c>
      <c r="Z756" s="59">
        <v>663</v>
      </c>
    </row>
    <row r="757" spans="1:26" x14ac:dyDescent="0.25">
      <c r="A757" t="s">
        <v>10</v>
      </c>
      <c r="B757" s="59">
        <v>0</v>
      </c>
      <c r="C757" s="59">
        <v>1</v>
      </c>
      <c r="D757" s="59">
        <v>0</v>
      </c>
      <c r="E757" s="59">
        <v>20</v>
      </c>
      <c r="F757" s="59">
        <v>0</v>
      </c>
      <c r="G757" s="59">
        <v>0</v>
      </c>
      <c r="H757" s="59">
        <v>50</v>
      </c>
      <c r="I757" s="59">
        <v>29</v>
      </c>
      <c r="J757" s="59">
        <v>182</v>
      </c>
      <c r="K757" s="59">
        <v>16</v>
      </c>
      <c r="L757" s="59">
        <v>0</v>
      </c>
      <c r="M757" s="59">
        <v>17</v>
      </c>
      <c r="N757" s="59">
        <v>5</v>
      </c>
      <c r="O757" s="59">
        <v>80</v>
      </c>
      <c r="P757" s="59">
        <v>2</v>
      </c>
      <c r="Q757" s="59">
        <v>0</v>
      </c>
      <c r="R757" s="59">
        <v>0</v>
      </c>
      <c r="S757" s="59">
        <v>0</v>
      </c>
      <c r="T757" s="59">
        <v>18</v>
      </c>
      <c r="U757" s="59">
        <v>0</v>
      </c>
      <c r="V757" s="59">
        <v>157</v>
      </c>
      <c r="W757" s="59">
        <v>486</v>
      </c>
      <c r="X757" s="59">
        <v>744</v>
      </c>
      <c r="Y757" s="59">
        <v>744</v>
      </c>
      <c r="Z757" s="59">
        <v>659</v>
      </c>
    </row>
    <row r="758" spans="1:26" x14ac:dyDescent="0.25">
      <c r="A758" t="s">
        <v>11</v>
      </c>
      <c r="B758" s="59">
        <v>21</v>
      </c>
      <c r="C758" s="59">
        <v>66</v>
      </c>
      <c r="D758" s="59">
        <v>131</v>
      </c>
      <c r="E758" s="59">
        <v>215</v>
      </c>
      <c r="F758" s="59">
        <v>50</v>
      </c>
      <c r="G758" s="59">
        <v>166</v>
      </c>
      <c r="H758" s="59">
        <v>275</v>
      </c>
      <c r="I758" s="59">
        <v>352</v>
      </c>
      <c r="J758" s="59">
        <v>400</v>
      </c>
      <c r="K758" s="59">
        <v>282</v>
      </c>
      <c r="L758" s="59">
        <v>60</v>
      </c>
      <c r="M758" s="59">
        <v>143</v>
      </c>
      <c r="N758" s="59">
        <v>258</v>
      </c>
      <c r="O758" s="59">
        <v>305</v>
      </c>
      <c r="P758" s="59">
        <v>180</v>
      </c>
      <c r="Q758" s="59">
        <v>9</v>
      </c>
      <c r="R758" s="59">
        <v>42</v>
      </c>
      <c r="S758" s="59">
        <v>64</v>
      </c>
      <c r="T758" s="59">
        <v>116</v>
      </c>
      <c r="U758" s="59">
        <v>27</v>
      </c>
      <c r="V758" s="59">
        <v>363</v>
      </c>
      <c r="W758" s="59">
        <v>606</v>
      </c>
      <c r="X758" s="59">
        <v>744</v>
      </c>
      <c r="Y758" s="59">
        <v>744</v>
      </c>
      <c r="Z758" s="59">
        <v>682</v>
      </c>
    </row>
    <row r="759" spans="1:26" x14ac:dyDescent="0.25">
      <c r="A759" t="s">
        <v>12</v>
      </c>
      <c r="B759" s="59">
        <v>0</v>
      </c>
      <c r="C759" s="59">
        <v>0</v>
      </c>
      <c r="D759" s="59">
        <v>1</v>
      </c>
      <c r="E759" s="59">
        <v>3</v>
      </c>
      <c r="F759" s="59">
        <v>0</v>
      </c>
      <c r="G759" s="59">
        <v>7</v>
      </c>
      <c r="H759" s="59">
        <v>95</v>
      </c>
      <c r="I759" s="59">
        <v>195</v>
      </c>
      <c r="J759" s="59">
        <v>248</v>
      </c>
      <c r="K759" s="59">
        <v>38</v>
      </c>
      <c r="L759" s="59">
        <v>38</v>
      </c>
      <c r="M759" s="59">
        <v>30</v>
      </c>
      <c r="N759" s="59">
        <v>63</v>
      </c>
      <c r="O759" s="59">
        <v>118</v>
      </c>
      <c r="P759" s="59">
        <v>4</v>
      </c>
      <c r="Q759" s="59">
        <v>0</v>
      </c>
      <c r="R759" s="59">
        <v>0</v>
      </c>
      <c r="S759" s="59">
        <v>0</v>
      </c>
      <c r="T759" s="59">
        <v>0</v>
      </c>
      <c r="U759" s="59">
        <v>0</v>
      </c>
      <c r="V759" s="59">
        <v>24</v>
      </c>
      <c r="W759" s="59">
        <v>166</v>
      </c>
      <c r="X759" s="59">
        <v>361</v>
      </c>
      <c r="Y759" s="59">
        <v>449</v>
      </c>
      <c r="Z759" s="59">
        <v>196</v>
      </c>
    </row>
    <row r="760" spans="1:26" x14ac:dyDescent="0.25">
      <c r="A760" t="s">
        <v>13</v>
      </c>
      <c r="B760" s="59">
        <v>248</v>
      </c>
      <c r="C760" s="59">
        <v>419</v>
      </c>
      <c r="D760" s="59">
        <v>652</v>
      </c>
      <c r="E760" s="59">
        <v>735</v>
      </c>
      <c r="F760" s="59">
        <v>629</v>
      </c>
      <c r="G760" s="59">
        <v>554</v>
      </c>
      <c r="H760" s="59">
        <v>659</v>
      </c>
      <c r="I760" s="59">
        <v>744</v>
      </c>
      <c r="J760" s="59">
        <v>744</v>
      </c>
      <c r="K760" s="59">
        <v>710</v>
      </c>
      <c r="L760" s="59">
        <v>412</v>
      </c>
      <c r="M760" s="59">
        <v>548</v>
      </c>
      <c r="N760" s="59">
        <v>714</v>
      </c>
      <c r="O760" s="59">
        <v>744</v>
      </c>
      <c r="P760" s="59">
        <v>679</v>
      </c>
      <c r="Q760" s="59">
        <v>185</v>
      </c>
      <c r="R760" s="59">
        <v>350</v>
      </c>
      <c r="S760" s="59">
        <v>614</v>
      </c>
      <c r="T760" s="59">
        <v>726</v>
      </c>
      <c r="U760" s="59">
        <v>623</v>
      </c>
      <c r="V760" s="59">
        <v>734</v>
      </c>
      <c r="W760" s="59">
        <v>720</v>
      </c>
      <c r="X760" s="59">
        <v>744</v>
      </c>
      <c r="Y760" s="59">
        <v>744</v>
      </c>
      <c r="Z760" s="59">
        <v>720</v>
      </c>
    </row>
    <row r="761" spans="1:26" x14ac:dyDescent="0.25">
      <c r="A761" t="s">
        <v>14</v>
      </c>
      <c r="B761" s="59">
        <v>0</v>
      </c>
      <c r="C761" s="59">
        <v>0</v>
      </c>
      <c r="D761" s="59">
        <v>0</v>
      </c>
      <c r="E761" s="59">
        <v>5</v>
      </c>
      <c r="F761" s="59">
        <v>0</v>
      </c>
      <c r="G761" s="59">
        <v>0</v>
      </c>
      <c r="H761" s="59">
        <v>9</v>
      </c>
      <c r="I761" s="59">
        <v>44</v>
      </c>
      <c r="J761" s="59">
        <v>95</v>
      </c>
      <c r="K761" s="59">
        <v>3</v>
      </c>
      <c r="L761" s="59">
        <v>0</v>
      </c>
      <c r="M761" s="59">
        <v>0</v>
      </c>
      <c r="N761" s="59">
        <v>10</v>
      </c>
      <c r="O761" s="59">
        <v>17</v>
      </c>
      <c r="P761" s="59">
        <v>0</v>
      </c>
      <c r="Q761" s="59">
        <v>0</v>
      </c>
      <c r="R761" s="59">
        <v>0</v>
      </c>
      <c r="S761" s="59">
        <v>0</v>
      </c>
      <c r="T761" s="59">
        <v>3</v>
      </c>
      <c r="U761" s="59">
        <v>0</v>
      </c>
      <c r="V761" s="59">
        <v>41</v>
      </c>
      <c r="W761" s="59">
        <v>289</v>
      </c>
      <c r="X761" s="59">
        <v>688</v>
      </c>
      <c r="Y761" s="59">
        <v>719</v>
      </c>
      <c r="Z761" s="59">
        <v>359</v>
      </c>
    </row>
    <row r="762" spans="1:26" x14ac:dyDescent="0.25">
      <c r="A762" t="s">
        <v>15</v>
      </c>
      <c r="B762" s="59">
        <v>0</v>
      </c>
      <c r="C762" s="59">
        <v>26</v>
      </c>
      <c r="D762" s="59">
        <v>16</v>
      </c>
      <c r="E762" s="59">
        <v>81</v>
      </c>
      <c r="F762" s="59">
        <v>0</v>
      </c>
      <c r="G762" s="59">
        <v>48</v>
      </c>
      <c r="H762" s="59">
        <v>150</v>
      </c>
      <c r="I762" s="59">
        <v>241</v>
      </c>
      <c r="J762" s="59">
        <v>302</v>
      </c>
      <c r="K762" s="59">
        <v>159</v>
      </c>
      <c r="L762" s="59">
        <v>6</v>
      </c>
      <c r="M762" s="59">
        <v>62</v>
      </c>
      <c r="N762" s="59">
        <v>100</v>
      </c>
      <c r="O762" s="59">
        <v>187</v>
      </c>
      <c r="P762" s="59">
        <v>36</v>
      </c>
      <c r="Q762" s="59">
        <v>0</v>
      </c>
      <c r="R762" s="59">
        <v>5</v>
      </c>
      <c r="S762" s="59">
        <v>0</v>
      </c>
      <c r="T762" s="59">
        <v>37</v>
      </c>
      <c r="U762" s="59">
        <v>0</v>
      </c>
      <c r="V762" s="59">
        <v>171</v>
      </c>
      <c r="W762" s="59">
        <v>363</v>
      </c>
      <c r="X762" s="59">
        <v>636</v>
      </c>
      <c r="Y762" s="59">
        <v>676</v>
      </c>
      <c r="Z762" s="59">
        <v>521</v>
      </c>
    </row>
    <row r="763" spans="1:26" x14ac:dyDescent="0.25">
      <c r="A763" t="s">
        <v>16</v>
      </c>
      <c r="B763" s="59">
        <v>174</v>
      </c>
      <c r="C763" s="59">
        <v>293</v>
      </c>
      <c r="D763" s="59">
        <v>426</v>
      </c>
      <c r="E763" s="59">
        <v>477</v>
      </c>
      <c r="F763" s="59">
        <v>267</v>
      </c>
      <c r="G763" s="59">
        <v>441</v>
      </c>
      <c r="H763" s="59">
        <v>532</v>
      </c>
      <c r="I763" s="59">
        <v>664</v>
      </c>
      <c r="J763" s="59">
        <v>701</v>
      </c>
      <c r="K763" s="59">
        <v>485</v>
      </c>
      <c r="L763" s="59">
        <v>350</v>
      </c>
      <c r="M763" s="59">
        <v>442</v>
      </c>
      <c r="N763" s="59">
        <v>529</v>
      </c>
      <c r="O763" s="59">
        <v>578</v>
      </c>
      <c r="P763" s="59">
        <v>385</v>
      </c>
      <c r="Q763" s="59">
        <v>85</v>
      </c>
      <c r="R763" s="59">
        <v>203</v>
      </c>
      <c r="S763" s="59">
        <v>339</v>
      </c>
      <c r="T763" s="59">
        <v>428</v>
      </c>
      <c r="U763" s="59">
        <v>193</v>
      </c>
      <c r="V763" s="59">
        <v>595</v>
      </c>
      <c r="W763" s="59">
        <v>630</v>
      </c>
      <c r="X763" s="59">
        <v>736</v>
      </c>
      <c r="Y763" s="59">
        <v>743</v>
      </c>
      <c r="Z763" s="59">
        <v>641</v>
      </c>
    </row>
    <row r="764" spans="1:26" x14ac:dyDescent="0.25">
      <c r="A764" t="s">
        <v>17</v>
      </c>
      <c r="B764" s="59">
        <v>390</v>
      </c>
      <c r="C764" s="59">
        <v>657</v>
      </c>
      <c r="D764" s="59">
        <v>744</v>
      </c>
      <c r="E764" s="59">
        <v>744</v>
      </c>
      <c r="F764" s="59">
        <v>720</v>
      </c>
      <c r="G764" s="59">
        <v>583</v>
      </c>
      <c r="H764" s="59">
        <v>720</v>
      </c>
      <c r="I764" s="59">
        <v>744</v>
      </c>
      <c r="J764" s="59">
        <v>744</v>
      </c>
      <c r="K764" s="59">
        <v>720</v>
      </c>
      <c r="L764" s="59">
        <v>504</v>
      </c>
      <c r="M764" s="59">
        <v>718</v>
      </c>
      <c r="N764" s="59">
        <v>744</v>
      </c>
      <c r="O764" s="59">
        <v>744</v>
      </c>
      <c r="P764" s="59">
        <v>720</v>
      </c>
      <c r="Q764" s="59">
        <v>373</v>
      </c>
      <c r="R764" s="59">
        <v>628</v>
      </c>
      <c r="S764" s="59">
        <v>744</v>
      </c>
      <c r="T764" s="59">
        <v>744</v>
      </c>
      <c r="U764" s="59">
        <v>715</v>
      </c>
      <c r="V764" s="59">
        <v>744</v>
      </c>
      <c r="W764" s="59">
        <v>720</v>
      </c>
      <c r="X764" s="59">
        <v>744</v>
      </c>
      <c r="Y764" s="59">
        <v>744</v>
      </c>
      <c r="Z764" s="59">
        <v>720</v>
      </c>
    </row>
    <row r="765" spans="1:26" x14ac:dyDescent="0.25">
      <c r="A765" t="s">
        <v>18</v>
      </c>
      <c r="B765" s="59">
        <v>602</v>
      </c>
      <c r="C765" s="59">
        <v>720</v>
      </c>
      <c r="D765" s="59">
        <v>744</v>
      </c>
      <c r="E765" s="59">
        <v>736</v>
      </c>
      <c r="F765" s="59">
        <v>665</v>
      </c>
      <c r="G765" s="59">
        <v>738</v>
      </c>
      <c r="H765" s="59">
        <v>720</v>
      </c>
      <c r="I765" s="59">
        <v>744</v>
      </c>
      <c r="J765" s="59">
        <v>735</v>
      </c>
      <c r="K765" s="59">
        <v>719</v>
      </c>
      <c r="L765" s="59">
        <v>698</v>
      </c>
      <c r="M765" s="59">
        <v>720</v>
      </c>
      <c r="N765" s="59">
        <v>744</v>
      </c>
      <c r="O765" s="59">
        <v>744</v>
      </c>
      <c r="P765" s="59">
        <v>712</v>
      </c>
      <c r="Q765" s="59">
        <v>588</v>
      </c>
      <c r="R765" s="59">
        <v>720</v>
      </c>
      <c r="S765" s="59">
        <v>744</v>
      </c>
      <c r="T765" s="59">
        <v>744</v>
      </c>
      <c r="U765" s="59">
        <v>662</v>
      </c>
      <c r="V765" s="59">
        <v>744</v>
      </c>
      <c r="W765" s="59">
        <v>720</v>
      </c>
      <c r="X765" s="59">
        <v>744</v>
      </c>
      <c r="Y765" s="59">
        <v>744</v>
      </c>
      <c r="Z765" s="59">
        <v>720</v>
      </c>
    </row>
    <row r="766" spans="1:26" x14ac:dyDescent="0.25">
      <c r="A766" t="s">
        <v>19</v>
      </c>
      <c r="B766" s="59">
        <v>0</v>
      </c>
      <c r="C766" s="59">
        <v>28</v>
      </c>
      <c r="D766" s="59">
        <v>184</v>
      </c>
      <c r="E766" s="59">
        <v>288</v>
      </c>
      <c r="F766" s="59">
        <v>23</v>
      </c>
      <c r="G766" s="59">
        <v>48</v>
      </c>
      <c r="H766" s="59">
        <v>211</v>
      </c>
      <c r="I766" s="59">
        <v>482</v>
      </c>
      <c r="J766" s="59">
        <v>603</v>
      </c>
      <c r="K766" s="59">
        <v>227</v>
      </c>
      <c r="L766" s="59">
        <v>0</v>
      </c>
      <c r="M766" s="59">
        <v>96</v>
      </c>
      <c r="N766" s="59">
        <v>295</v>
      </c>
      <c r="O766" s="59">
        <v>383</v>
      </c>
      <c r="P766" s="59">
        <v>83</v>
      </c>
      <c r="Q766" s="59">
        <v>0</v>
      </c>
      <c r="R766" s="59">
        <v>13</v>
      </c>
      <c r="S766" s="59">
        <v>131</v>
      </c>
      <c r="T766" s="59">
        <v>237</v>
      </c>
      <c r="U766" s="59">
        <v>8</v>
      </c>
      <c r="V766" s="59">
        <v>232</v>
      </c>
      <c r="W766" s="59">
        <v>519</v>
      </c>
      <c r="X766" s="59">
        <v>744</v>
      </c>
      <c r="Y766" s="59">
        <v>744</v>
      </c>
      <c r="Z766" s="59">
        <v>632</v>
      </c>
    </row>
    <row r="767" spans="1:26" x14ac:dyDescent="0.25">
      <c r="A767" t="s">
        <v>20</v>
      </c>
      <c r="B767" s="59">
        <v>111</v>
      </c>
      <c r="C767" s="59">
        <v>192</v>
      </c>
      <c r="D767" s="59">
        <v>288</v>
      </c>
      <c r="E767" s="59">
        <v>312</v>
      </c>
      <c r="F767" s="59">
        <v>147</v>
      </c>
      <c r="G767" s="59">
        <v>431</v>
      </c>
      <c r="H767" s="59">
        <v>480</v>
      </c>
      <c r="I767" s="59">
        <v>542</v>
      </c>
      <c r="J767" s="59">
        <v>581</v>
      </c>
      <c r="K767" s="59">
        <v>445</v>
      </c>
      <c r="L767" s="59">
        <v>302</v>
      </c>
      <c r="M767" s="59">
        <v>393</v>
      </c>
      <c r="N767" s="59">
        <v>459</v>
      </c>
      <c r="O767" s="59">
        <v>464</v>
      </c>
      <c r="P767" s="59">
        <v>337</v>
      </c>
      <c r="Q767" s="59">
        <v>48</v>
      </c>
      <c r="R767" s="59">
        <v>69</v>
      </c>
      <c r="S767" s="59">
        <v>178</v>
      </c>
      <c r="T767" s="59">
        <v>226</v>
      </c>
      <c r="U767" s="59">
        <v>78</v>
      </c>
      <c r="V767" s="59">
        <v>525</v>
      </c>
      <c r="W767" s="59">
        <v>523</v>
      </c>
      <c r="X767" s="59">
        <v>590</v>
      </c>
      <c r="Y767" s="59">
        <v>649</v>
      </c>
      <c r="Z767" s="59">
        <v>520</v>
      </c>
    </row>
    <row r="768" spans="1:26" x14ac:dyDescent="0.25">
      <c r="A768" t="s">
        <v>21</v>
      </c>
      <c r="B768" s="59">
        <v>0</v>
      </c>
      <c r="C768" s="59">
        <v>0</v>
      </c>
      <c r="D768" s="59">
        <v>0</v>
      </c>
      <c r="E768" s="59">
        <v>0</v>
      </c>
      <c r="F768" s="59">
        <v>0</v>
      </c>
      <c r="G768" s="59">
        <v>0</v>
      </c>
      <c r="H768" s="59">
        <v>0</v>
      </c>
      <c r="I768" s="59">
        <v>0</v>
      </c>
      <c r="J768" s="59">
        <v>0</v>
      </c>
      <c r="K768" s="59">
        <v>0</v>
      </c>
      <c r="L768" s="59">
        <v>0</v>
      </c>
      <c r="M768" s="59">
        <v>0</v>
      </c>
      <c r="N768" s="59">
        <v>0</v>
      </c>
      <c r="O768" s="59">
        <v>0</v>
      </c>
      <c r="P768" s="59">
        <v>0</v>
      </c>
      <c r="Q768" s="59">
        <v>0</v>
      </c>
      <c r="R768" s="59">
        <v>0</v>
      </c>
      <c r="S768" s="59">
        <v>0</v>
      </c>
      <c r="T768" s="59">
        <v>0</v>
      </c>
      <c r="U768" s="59">
        <v>0</v>
      </c>
      <c r="V768" s="59">
        <v>0</v>
      </c>
      <c r="W768" s="59">
        <v>0</v>
      </c>
      <c r="X768" s="59">
        <v>1</v>
      </c>
      <c r="Y768" s="59">
        <v>1</v>
      </c>
      <c r="Z768" s="59">
        <v>0</v>
      </c>
    </row>
    <row r="769" spans="1:26" x14ac:dyDescent="0.25">
      <c r="A769" t="s">
        <v>22</v>
      </c>
      <c r="B769" s="59">
        <v>0</v>
      </c>
      <c r="C769" s="59">
        <v>0</v>
      </c>
      <c r="D769" s="59">
        <v>0</v>
      </c>
      <c r="E769" s="59">
        <v>0</v>
      </c>
      <c r="F769" s="59">
        <v>0</v>
      </c>
      <c r="G769" s="59">
        <v>0</v>
      </c>
      <c r="H769" s="59">
        <v>44</v>
      </c>
      <c r="I769" s="59">
        <v>142</v>
      </c>
      <c r="J769" s="59">
        <v>82</v>
      </c>
      <c r="K769" s="59">
        <v>0</v>
      </c>
      <c r="L769" s="59">
        <v>48</v>
      </c>
      <c r="M769" s="59">
        <v>10</v>
      </c>
      <c r="N769" s="59">
        <v>19</v>
      </c>
      <c r="O769" s="59">
        <v>8</v>
      </c>
      <c r="P769" s="59">
        <v>0</v>
      </c>
      <c r="Q769" s="59">
        <v>0</v>
      </c>
      <c r="R769" s="59">
        <v>0</v>
      </c>
      <c r="S769" s="59">
        <v>0</v>
      </c>
      <c r="T769" s="59">
        <v>0</v>
      </c>
      <c r="U769" s="59">
        <v>0</v>
      </c>
      <c r="V769" s="59">
        <v>0</v>
      </c>
      <c r="W769" s="59">
        <v>53</v>
      </c>
      <c r="X769" s="59">
        <v>236</v>
      </c>
      <c r="Y769" s="59">
        <v>125</v>
      </c>
      <c r="Z769" s="59">
        <v>0</v>
      </c>
    </row>
    <row r="771" spans="1:26" x14ac:dyDescent="0.25">
      <c r="A771" s="39">
        <v>2015</v>
      </c>
      <c r="B771" s="107"/>
      <c r="C771" s="107"/>
      <c r="D771" s="107"/>
      <c r="E771" s="107"/>
      <c r="F771" s="107"/>
    </row>
    <row r="772" spans="1:26" x14ac:dyDescent="0.25">
      <c r="B772" s="108" t="s">
        <v>24</v>
      </c>
      <c r="C772" s="108"/>
      <c r="D772" s="108"/>
      <c r="E772" s="108"/>
      <c r="F772" s="108"/>
      <c r="G772" s="101" t="s">
        <v>25</v>
      </c>
      <c r="H772" s="101"/>
      <c r="I772" s="101"/>
      <c r="J772" s="101"/>
      <c r="K772" s="101"/>
      <c r="L772" s="102" t="s">
        <v>23</v>
      </c>
      <c r="M772" s="102"/>
      <c r="N772" s="102"/>
      <c r="O772" s="102"/>
      <c r="P772" s="102"/>
      <c r="Q772" s="103" t="s">
        <v>26</v>
      </c>
      <c r="R772" s="103"/>
      <c r="S772" s="103"/>
      <c r="T772" s="103"/>
      <c r="U772" s="103"/>
      <c r="V772" s="89" t="s">
        <v>27</v>
      </c>
      <c r="W772" s="89"/>
      <c r="X772" s="89"/>
      <c r="Y772" s="89"/>
      <c r="Z772" s="89"/>
    </row>
    <row r="773" spans="1:26" x14ac:dyDescent="0.25">
      <c r="B773" s="16" t="s">
        <v>0</v>
      </c>
      <c r="C773" s="16" t="s">
        <v>1</v>
      </c>
      <c r="D773" s="16" t="s">
        <v>2</v>
      </c>
      <c r="E773" s="16" t="s">
        <v>3</v>
      </c>
      <c r="F773" s="16" t="s">
        <v>4</v>
      </c>
      <c r="G773" s="16" t="s">
        <v>0</v>
      </c>
      <c r="H773" s="16" t="s">
        <v>1</v>
      </c>
      <c r="I773" s="16" t="s">
        <v>2</v>
      </c>
      <c r="J773" s="16" t="s">
        <v>3</v>
      </c>
      <c r="K773" s="16" t="s">
        <v>4</v>
      </c>
      <c r="L773" s="16" t="s">
        <v>0</v>
      </c>
      <c r="M773" s="16" t="s">
        <v>1</v>
      </c>
      <c r="N773" s="16" t="s">
        <v>2</v>
      </c>
      <c r="O773" s="16" t="s">
        <v>3</v>
      </c>
      <c r="P773" s="16" t="s">
        <v>4</v>
      </c>
      <c r="Q773" s="16" t="s">
        <v>0</v>
      </c>
      <c r="R773" s="16" t="s">
        <v>1</v>
      </c>
      <c r="S773" s="16" t="s">
        <v>2</v>
      </c>
      <c r="T773" s="16" t="s">
        <v>3</v>
      </c>
      <c r="U773" s="16" t="s">
        <v>4</v>
      </c>
      <c r="V773" s="16" t="s">
        <v>0</v>
      </c>
      <c r="W773" s="16" t="s">
        <v>1</v>
      </c>
      <c r="X773" s="16" t="s">
        <v>2</v>
      </c>
      <c r="Y773" s="16" t="s">
        <v>3</v>
      </c>
      <c r="Z773" s="16" t="s">
        <v>4</v>
      </c>
    </row>
    <row r="774" spans="1:26" x14ac:dyDescent="0.25">
      <c r="A774" t="s">
        <v>5</v>
      </c>
      <c r="B774" s="59">
        <v>392</v>
      </c>
      <c r="C774" s="59">
        <v>696</v>
      </c>
      <c r="D774" s="59">
        <v>730</v>
      </c>
      <c r="E774" s="59">
        <v>731</v>
      </c>
      <c r="F774" s="59">
        <v>660</v>
      </c>
      <c r="G774" s="59">
        <v>648</v>
      </c>
      <c r="H774" s="59">
        <v>720</v>
      </c>
      <c r="I774" s="59">
        <v>744</v>
      </c>
      <c r="J774" s="59">
        <v>744</v>
      </c>
      <c r="K774" s="59">
        <v>699</v>
      </c>
      <c r="L774" s="59">
        <v>536</v>
      </c>
      <c r="M774" s="59">
        <v>715</v>
      </c>
      <c r="N774" s="59">
        <v>737</v>
      </c>
      <c r="O774" s="59">
        <v>744</v>
      </c>
      <c r="P774" s="59">
        <v>680</v>
      </c>
      <c r="Q774" s="59">
        <v>290</v>
      </c>
      <c r="R774" s="59">
        <v>670</v>
      </c>
      <c r="S774" s="59">
        <v>719</v>
      </c>
      <c r="T774" s="59">
        <v>705</v>
      </c>
      <c r="U774" s="59">
        <v>652</v>
      </c>
      <c r="V774" s="59">
        <v>734</v>
      </c>
      <c r="W774" s="59">
        <v>720</v>
      </c>
      <c r="X774" s="59">
        <v>744</v>
      </c>
      <c r="Y774" s="59">
        <v>744</v>
      </c>
      <c r="Z774" s="59">
        <v>720</v>
      </c>
    </row>
    <row r="775" spans="1:26" x14ac:dyDescent="0.25">
      <c r="A775" t="s">
        <v>6</v>
      </c>
      <c r="B775" s="59">
        <v>0</v>
      </c>
      <c r="C775" s="59">
        <v>0</v>
      </c>
      <c r="D775" s="59">
        <v>9</v>
      </c>
      <c r="E775" s="59">
        <v>75</v>
      </c>
      <c r="F775" s="59">
        <v>20</v>
      </c>
      <c r="G775" s="59">
        <v>60</v>
      </c>
      <c r="H775" s="59">
        <v>27</v>
      </c>
      <c r="I775" s="59">
        <v>207</v>
      </c>
      <c r="J775" s="59">
        <v>286</v>
      </c>
      <c r="K775" s="59">
        <v>208</v>
      </c>
      <c r="L775" s="59">
        <v>33</v>
      </c>
      <c r="M775" s="59">
        <v>7</v>
      </c>
      <c r="N775" s="59">
        <v>76</v>
      </c>
      <c r="O775" s="59">
        <v>161</v>
      </c>
      <c r="P775" s="59">
        <v>94</v>
      </c>
      <c r="Q775" s="59">
        <v>0</v>
      </c>
      <c r="R775" s="59">
        <v>0</v>
      </c>
      <c r="S775" s="59">
        <v>0</v>
      </c>
      <c r="T775" s="59">
        <v>50</v>
      </c>
      <c r="U775" s="59">
        <v>5</v>
      </c>
      <c r="V775" s="59">
        <v>101</v>
      </c>
      <c r="W775" s="59">
        <v>204</v>
      </c>
      <c r="X775" s="59">
        <v>416</v>
      </c>
      <c r="Y775" s="59">
        <v>578</v>
      </c>
      <c r="Z775" s="59">
        <v>476</v>
      </c>
    </row>
    <row r="776" spans="1:26" x14ac:dyDescent="0.25">
      <c r="A776" t="s">
        <v>7</v>
      </c>
      <c r="B776" s="59">
        <v>0</v>
      </c>
      <c r="C776" s="59">
        <v>0</v>
      </c>
      <c r="D776" s="59">
        <v>0</v>
      </c>
      <c r="E776" s="59">
        <v>0</v>
      </c>
      <c r="F776" s="59">
        <v>0</v>
      </c>
      <c r="G776" s="59">
        <v>0</v>
      </c>
      <c r="H776" s="59">
        <v>0</v>
      </c>
      <c r="I776" s="59">
        <v>56</v>
      </c>
      <c r="J776" s="59">
        <v>89</v>
      </c>
      <c r="K776" s="59">
        <v>40</v>
      </c>
      <c r="L776" s="59">
        <v>144</v>
      </c>
      <c r="M776" s="59">
        <v>0</v>
      </c>
      <c r="N776" s="59">
        <v>9</v>
      </c>
      <c r="O776" s="59">
        <v>12</v>
      </c>
      <c r="P776" s="59">
        <v>5</v>
      </c>
      <c r="Q776" s="59">
        <v>0</v>
      </c>
      <c r="R776" s="59">
        <v>0</v>
      </c>
      <c r="S776" s="59">
        <v>0</v>
      </c>
      <c r="T776" s="59">
        <v>0</v>
      </c>
      <c r="U776" s="59">
        <v>0</v>
      </c>
      <c r="V776" s="59">
        <v>0</v>
      </c>
      <c r="W776" s="59">
        <v>2</v>
      </c>
      <c r="X776" s="59">
        <v>140</v>
      </c>
      <c r="Y776" s="59">
        <v>246</v>
      </c>
      <c r="Z776" s="59">
        <v>100</v>
      </c>
    </row>
    <row r="777" spans="1:26" x14ac:dyDescent="0.25">
      <c r="A777" t="s">
        <v>8</v>
      </c>
      <c r="B777" s="59">
        <v>0</v>
      </c>
      <c r="C777" s="59">
        <v>0</v>
      </c>
      <c r="D777" s="59">
        <v>30</v>
      </c>
      <c r="E777" s="59">
        <v>6</v>
      </c>
      <c r="F777" s="59">
        <v>9</v>
      </c>
      <c r="G777" s="59">
        <v>5</v>
      </c>
      <c r="H777" s="59">
        <v>52</v>
      </c>
      <c r="I777" s="59">
        <v>259</v>
      </c>
      <c r="J777" s="59">
        <v>254</v>
      </c>
      <c r="K777" s="59">
        <v>102</v>
      </c>
      <c r="L777" s="59">
        <v>0</v>
      </c>
      <c r="M777" s="59">
        <v>9</v>
      </c>
      <c r="N777" s="59">
        <v>62</v>
      </c>
      <c r="O777" s="59">
        <v>104</v>
      </c>
      <c r="P777" s="59">
        <v>37</v>
      </c>
      <c r="Q777" s="59">
        <v>0</v>
      </c>
      <c r="R777" s="59">
        <v>0</v>
      </c>
      <c r="S777" s="59">
        <v>2</v>
      </c>
      <c r="T777" s="59">
        <v>0</v>
      </c>
      <c r="U777" s="59">
        <v>1</v>
      </c>
      <c r="V777" s="59">
        <v>61</v>
      </c>
      <c r="W777" s="59">
        <v>265</v>
      </c>
      <c r="X777" s="59">
        <v>545</v>
      </c>
      <c r="Y777" s="59">
        <v>623</v>
      </c>
      <c r="Z777" s="59">
        <v>448</v>
      </c>
    </row>
    <row r="778" spans="1:26" x14ac:dyDescent="0.25">
      <c r="A778" t="s">
        <v>9</v>
      </c>
      <c r="B778" s="59">
        <v>117</v>
      </c>
      <c r="C778" s="59">
        <v>312</v>
      </c>
      <c r="D778" s="59">
        <v>493</v>
      </c>
      <c r="E778" s="59">
        <v>496</v>
      </c>
      <c r="F778" s="59">
        <v>324</v>
      </c>
      <c r="G778" s="59">
        <v>414</v>
      </c>
      <c r="H778" s="59">
        <v>547</v>
      </c>
      <c r="I778" s="59">
        <v>717</v>
      </c>
      <c r="J778" s="59">
        <v>722</v>
      </c>
      <c r="K778" s="59">
        <v>602</v>
      </c>
      <c r="L778" s="59">
        <v>282</v>
      </c>
      <c r="M778" s="59">
        <v>452</v>
      </c>
      <c r="N778" s="59">
        <v>620</v>
      </c>
      <c r="O778" s="59">
        <v>617</v>
      </c>
      <c r="P778" s="59">
        <v>440</v>
      </c>
      <c r="Q778" s="59">
        <v>53</v>
      </c>
      <c r="R778" s="59">
        <v>246</v>
      </c>
      <c r="S778" s="59">
        <v>424</v>
      </c>
      <c r="T778" s="59">
        <v>424</v>
      </c>
      <c r="U778" s="59">
        <v>265</v>
      </c>
      <c r="V778" s="59">
        <v>518</v>
      </c>
      <c r="W778" s="59">
        <v>714</v>
      </c>
      <c r="X778" s="59">
        <v>744</v>
      </c>
      <c r="Y778" s="59">
        <v>744</v>
      </c>
      <c r="Z778" s="59">
        <v>685</v>
      </c>
    </row>
    <row r="779" spans="1:26" x14ac:dyDescent="0.25">
      <c r="A779" t="s">
        <v>10</v>
      </c>
      <c r="B779" s="59">
        <v>0</v>
      </c>
      <c r="C779" s="59">
        <v>0</v>
      </c>
      <c r="D779" s="59">
        <v>0</v>
      </c>
      <c r="E779" s="59">
        <v>94</v>
      </c>
      <c r="F779" s="59">
        <v>63</v>
      </c>
      <c r="G779" s="59">
        <v>23</v>
      </c>
      <c r="H779" s="59">
        <v>0</v>
      </c>
      <c r="I779" s="59">
        <v>150</v>
      </c>
      <c r="J779" s="59">
        <v>338</v>
      </c>
      <c r="K779" s="59">
        <v>289</v>
      </c>
      <c r="L779" s="59">
        <v>2</v>
      </c>
      <c r="M779" s="59">
        <v>0</v>
      </c>
      <c r="N779" s="59">
        <v>22</v>
      </c>
      <c r="O779" s="59">
        <v>171</v>
      </c>
      <c r="P779" s="59">
        <v>125</v>
      </c>
      <c r="Q779" s="59">
        <v>0</v>
      </c>
      <c r="R779" s="59">
        <v>0</v>
      </c>
      <c r="S779" s="59">
        <v>0</v>
      </c>
      <c r="T779" s="59">
        <v>83</v>
      </c>
      <c r="U779" s="59">
        <v>55</v>
      </c>
      <c r="V779" s="59">
        <v>170</v>
      </c>
      <c r="W779" s="59">
        <v>444</v>
      </c>
      <c r="X779" s="59">
        <v>739</v>
      </c>
      <c r="Y779" s="59">
        <v>744</v>
      </c>
      <c r="Z779" s="59">
        <v>712</v>
      </c>
    </row>
    <row r="780" spans="1:26" x14ac:dyDescent="0.25">
      <c r="A780" t="s">
        <v>11</v>
      </c>
      <c r="B780" s="59">
        <v>28</v>
      </c>
      <c r="C780" s="59">
        <v>28</v>
      </c>
      <c r="D780" s="59">
        <v>129</v>
      </c>
      <c r="E780" s="59">
        <v>300</v>
      </c>
      <c r="F780" s="59">
        <v>192</v>
      </c>
      <c r="G780" s="59">
        <v>139</v>
      </c>
      <c r="H780" s="59">
        <v>233</v>
      </c>
      <c r="I780" s="59">
        <v>364</v>
      </c>
      <c r="J780" s="59">
        <v>498</v>
      </c>
      <c r="K780" s="59">
        <v>385</v>
      </c>
      <c r="L780" s="59">
        <v>78</v>
      </c>
      <c r="M780" s="59">
        <v>83</v>
      </c>
      <c r="N780" s="59">
        <v>257</v>
      </c>
      <c r="O780" s="59">
        <v>396</v>
      </c>
      <c r="P780" s="59">
        <v>289</v>
      </c>
      <c r="Q780" s="59">
        <v>15</v>
      </c>
      <c r="R780" s="59">
        <v>11</v>
      </c>
      <c r="S780" s="59">
        <v>70</v>
      </c>
      <c r="T780" s="59">
        <v>217</v>
      </c>
      <c r="U780" s="59">
        <v>99</v>
      </c>
      <c r="V780" s="59">
        <v>335</v>
      </c>
      <c r="W780" s="59">
        <v>556</v>
      </c>
      <c r="X780" s="59">
        <v>731</v>
      </c>
      <c r="Y780" s="59">
        <v>744</v>
      </c>
      <c r="Z780" s="59">
        <v>718</v>
      </c>
    </row>
    <row r="781" spans="1:26" x14ac:dyDescent="0.25">
      <c r="A781" t="s">
        <v>12</v>
      </c>
      <c r="B781" s="59">
        <v>0</v>
      </c>
      <c r="C781" s="59">
        <v>0</v>
      </c>
      <c r="D781" s="59">
        <v>0</v>
      </c>
      <c r="E781" s="59">
        <v>40</v>
      </c>
      <c r="F781" s="59">
        <v>0</v>
      </c>
      <c r="G781" s="59">
        <v>19</v>
      </c>
      <c r="H781" s="59">
        <v>13</v>
      </c>
      <c r="I781" s="59">
        <v>257</v>
      </c>
      <c r="J781" s="59">
        <v>269</v>
      </c>
      <c r="K781" s="59">
        <v>181</v>
      </c>
      <c r="L781" s="59">
        <v>33</v>
      </c>
      <c r="M781" s="59">
        <v>0</v>
      </c>
      <c r="N781" s="59">
        <v>94</v>
      </c>
      <c r="O781" s="59">
        <v>133</v>
      </c>
      <c r="P781" s="59">
        <v>58</v>
      </c>
      <c r="Q781" s="59">
        <v>0</v>
      </c>
      <c r="R781" s="59">
        <v>0</v>
      </c>
      <c r="S781" s="59">
        <v>0</v>
      </c>
      <c r="T781" s="59">
        <v>15</v>
      </c>
      <c r="U781" s="59">
        <v>0</v>
      </c>
      <c r="V781" s="59">
        <v>47</v>
      </c>
      <c r="W781" s="59">
        <v>148</v>
      </c>
      <c r="X781" s="59">
        <v>404</v>
      </c>
      <c r="Y781" s="59">
        <v>446</v>
      </c>
      <c r="Z781" s="59">
        <v>336</v>
      </c>
    </row>
    <row r="782" spans="1:26" x14ac:dyDescent="0.25">
      <c r="A782" t="s">
        <v>13</v>
      </c>
      <c r="B782" s="59">
        <v>286</v>
      </c>
      <c r="C782" s="59">
        <v>508</v>
      </c>
      <c r="D782" s="59">
        <v>706</v>
      </c>
      <c r="E782" s="59">
        <v>744</v>
      </c>
      <c r="F782" s="59">
        <v>690</v>
      </c>
      <c r="G782" s="59">
        <v>607</v>
      </c>
      <c r="H782" s="59">
        <v>684</v>
      </c>
      <c r="I782" s="59">
        <v>740</v>
      </c>
      <c r="J782" s="59">
        <v>744</v>
      </c>
      <c r="K782" s="59">
        <v>720</v>
      </c>
      <c r="L782" s="59">
        <v>463</v>
      </c>
      <c r="M782" s="59">
        <v>623</v>
      </c>
      <c r="N782" s="59">
        <v>733</v>
      </c>
      <c r="O782" s="59">
        <v>744</v>
      </c>
      <c r="P782" s="59">
        <v>707</v>
      </c>
      <c r="Q782" s="59">
        <v>184</v>
      </c>
      <c r="R782" s="59">
        <v>456</v>
      </c>
      <c r="S782" s="59">
        <v>680</v>
      </c>
      <c r="T782" s="59">
        <v>744</v>
      </c>
      <c r="U782" s="59">
        <v>696</v>
      </c>
      <c r="V782" s="59">
        <v>744</v>
      </c>
      <c r="W782" s="59">
        <v>720</v>
      </c>
      <c r="X782" s="59">
        <v>744</v>
      </c>
      <c r="Y782" s="59">
        <v>744</v>
      </c>
      <c r="Z782" s="59">
        <v>720</v>
      </c>
    </row>
    <row r="783" spans="1:26" x14ac:dyDescent="0.25">
      <c r="A783" t="s">
        <v>14</v>
      </c>
      <c r="B783" s="59">
        <v>0</v>
      </c>
      <c r="C783" s="59">
        <v>0</v>
      </c>
      <c r="D783" s="59">
        <v>9</v>
      </c>
      <c r="E783" s="59">
        <v>0</v>
      </c>
      <c r="F783" s="59">
        <v>0</v>
      </c>
      <c r="G783" s="59">
        <v>0</v>
      </c>
      <c r="H783" s="59">
        <v>0</v>
      </c>
      <c r="I783" s="59">
        <v>58</v>
      </c>
      <c r="J783" s="59">
        <v>71</v>
      </c>
      <c r="K783" s="59">
        <v>21</v>
      </c>
      <c r="L783" s="59">
        <v>0</v>
      </c>
      <c r="M783" s="59">
        <v>0</v>
      </c>
      <c r="N783" s="59">
        <v>29</v>
      </c>
      <c r="O783" s="59">
        <v>19</v>
      </c>
      <c r="P783" s="59">
        <v>0</v>
      </c>
      <c r="Q783" s="59">
        <v>0</v>
      </c>
      <c r="R783" s="59">
        <v>0</v>
      </c>
      <c r="S783" s="59">
        <v>0</v>
      </c>
      <c r="T783" s="59">
        <v>0</v>
      </c>
      <c r="U783" s="59">
        <v>0</v>
      </c>
      <c r="V783" s="59">
        <v>21</v>
      </c>
      <c r="W783" s="59">
        <v>186</v>
      </c>
      <c r="X783" s="59">
        <v>629</v>
      </c>
      <c r="Y783" s="59">
        <v>725</v>
      </c>
      <c r="Z783" s="59">
        <v>580</v>
      </c>
    </row>
    <row r="784" spans="1:26" x14ac:dyDescent="0.25">
      <c r="A784" t="s">
        <v>15</v>
      </c>
      <c r="B784" s="59">
        <v>6</v>
      </c>
      <c r="C784" s="59">
        <v>0</v>
      </c>
      <c r="D784" s="59">
        <v>45</v>
      </c>
      <c r="E784" s="59">
        <v>166</v>
      </c>
      <c r="F784" s="59">
        <v>99</v>
      </c>
      <c r="G784" s="59">
        <v>85</v>
      </c>
      <c r="H784" s="59">
        <v>73</v>
      </c>
      <c r="I784" s="59">
        <v>273</v>
      </c>
      <c r="J784" s="59">
        <v>370</v>
      </c>
      <c r="K784" s="59">
        <v>301</v>
      </c>
      <c r="L784" s="59">
        <v>30</v>
      </c>
      <c r="M784" s="59">
        <v>13</v>
      </c>
      <c r="N784" s="59">
        <v>137</v>
      </c>
      <c r="O784" s="59">
        <v>253</v>
      </c>
      <c r="P784" s="59">
        <v>176</v>
      </c>
      <c r="Q784" s="59">
        <v>0</v>
      </c>
      <c r="R784" s="59">
        <v>0</v>
      </c>
      <c r="S784" s="59">
        <v>13</v>
      </c>
      <c r="T784" s="59">
        <v>109</v>
      </c>
      <c r="U784" s="59">
        <v>69</v>
      </c>
      <c r="V784" s="59">
        <v>181</v>
      </c>
      <c r="W784" s="59">
        <v>359</v>
      </c>
      <c r="X784" s="59">
        <v>568</v>
      </c>
      <c r="Y784" s="59">
        <v>739</v>
      </c>
      <c r="Z784" s="59">
        <v>637</v>
      </c>
    </row>
    <row r="785" spans="1:26" x14ac:dyDescent="0.25">
      <c r="A785" t="s">
        <v>16</v>
      </c>
      <c r="B785" s="59">
        <v>216</v>
      </c>
      <c r="C785" s="59">
        <v>323</v>
      </c>
      <c r="D785" s="59">
        <v>441</v>
      </c>
      <c r="E785" s="59">
        <v>480</v>
      </c>
      <c r="F785" s="59">
        <v>366</v>
      </c>
      <c r="G785" s="59">
        <v>469</v>
      </c>
      <c r="H785" s="59">
        <v>556</v>
      </c>
      <c r="I785" s="59">
        <v>703</v>
      </c>
      <c r="J785" s="59">
        <v>728</v>
      </c>
      <c r="K785" s="59">
        <v>563</v>
      </c>
      <c r="L785" s="59">
        <v>361</v>
      </c>
      <c r="M785" s="59">
        <v>464</v>
      </c>
      <c r="N785" s="59">
        <v>580</v>
      </c>
      <c r="O785" s="59">
        <v>611</v>
      </c>
      <c r="P785" s="59">
        <v>483</v>
      </c>
      <c r="Q785" s="59">
        <v>105</v>
      </c>
      <c r="R785" s="59">
        <v>236</v>
      </c>
      <c r="S785" s="59">
        <v>359</v>
      </c>
      <c r="T785" s="59">
        <v>416</v>
      </c>
      <c r="U785" s="59">
        <v>301</v>
      </c>
      <c r="V785" s="59">
        <v>617</v>
      </c>
      <c r="W785" s="59">
        <v>671</v>
      </c>
      <c r="X785" s="59">
        <v>737</v>
      </c>
      <c r="Y785" s="59">
        <v>744</v>
      </c>
      <c r="Z785" s="59">
        <v>644</v>
      </c>
    </row>
    <row r="786" spans="1:26" x14ac:dyDescent="0.25">
      <c r="A786" t="s">
        <v>17</v>
      </c>
      <c r="B786" s="59">
        <v>273</v>
      </c>
      <c r="C786" s="59">
        <v>717</v>
      </c>
      <c r="D786" s="59">
        <v>743</v>
      </c>
      <c r="E786" s="59">
        <v>744</v>
      </c>
      <c r="F786" s="59">
        <v>713</v>
      </c>
      <c r="G786" s="59">
        <v>508</v>
      </c>
      <c r="H786" s="59">
        <v>720</v>
      </c>
      <c r="I786" s="59">
        <v>744</v>
      </c>
      <c r="J786" s="59">
        <v>744</v>
      </c>
      <c r="K786" s="59">
        <v>720</v>
      </c>
      <c r="L786" s="59">
        <v>441</v>
      </c>
      <c r="M786" s="59">
        <v>720</v>
      </c>
      <c r="N786" s="59">
        <v>744</v>
      </c>
      <c r="O786" s="59">
        <v>744</v>
      </c>
      <c r="P786" s="59">
        <v>720</v>
      </c>
      <c r="Q786" s="59">
        <v>243</v>
      </c>
      <c r="R786" s="59">
        <v>711</v>
      </c>
      <c r="S786" s="59">
        <v>741</v>
      </c>
      <c r="T786" s="59">
        <v>744</v>
      </c>
      <c r="U786" s="59">
        <v>710</v>
      </c>
      <c r="V786" s="59">
        <v>744</v>
      </c>
      <c r="W786" s="59">
        <v>720</v>
      </c>
      <c r="X786" s="59">
        <v>744</v>
      </c>
      <c r="Y786" s="59">
        <v>744</v>
      </c>
      <c r="Z786" s="59">
        <v>720</v>
      </c>
    </row>
    <row r="787" spans="1:26" x14ac:dyDescent="0.25">
      <c r="A787" t="s">
        <v>18</v>
      </c>
      <c r="B787" s="59">
        <v>741</v>
      </c>
      <c r="C787" s="59">
        <v>720</v>
      </c>
      <c r="D787" s="59">
        <v>744</v>
      </c>
      <c r="E787" s="59">
        <v>744</v>
      </c>
      <c r="F787" s="59">
        <v>680</v>
      </c>
      <c r="G787" s="59">
        <v>744</v>
      </c>
      <c r="H787" s="59">
        <v>720</v>
      </c>
      <c r="I787" s="59">
        <v>744</v>
      </c>
      <c r="J787" s="59">
        <v>744</v>
      </c>
      <c r="K787" s="59">
        <v>720</v>
      </c>
      <c r="L787" s="59">
        <v>744</v>
      </c>
      <c r="M787" s="59">
        <v>720</v>
      </c>
      <c r="N787" s="59">
        <v>744</v>
      </c>
      <c r="O787" s="59">
        <v>744</v>
      </c>
      <c r="P787" s="59">
        <v>711</v>
      </c>
      <c r="Q787" s="59">
        <v>739</v>
      </c>
      <c r="R787" s="59">
        <v>718</v>
      </c>
      <c r="S787" s="59">
        <v>744</v>
      </c>
      <c r="T787" s="59">
        <v>744</v>
      </c>
      <c r="U787" s="59">
        <v>657</v>
      </c>
      <c r="V787" s="59">
        <v>744</v>
      </c>
      <c r="W787" s="59">
        <v>720</v>
      </c>
      <c r="X787" s="59">
        <v>744</v>
      </c>
      <c r="Y787" s="59">
        <v>744</v>
      </c>
      <c r="Z787" s="59">
        <v>720</v>
      </c>
    </row>
    <row r="788" spans="1:26" x14ac:dyDescent="0.25">
      <c r="A788" t="s">
        <v>19</v>
      </c>
      <c r="B788" s="59">
        <v>0</v>
      </c>
      <c r="C788" s="59">
        <v>2</v>
      </c>
      <c r="D788" s="59">
        <v>140</v>
      </c>
      <c r="E788" s="59">
        <v>246</v>
      </c>
      <c r="F788" s="59">
        <v>116</v>
      </c>
      <c r="G788" s="59">
        <v>62</v>
      </c>
      <c r="H788" s="59">
        <v>149</v>
      </c>
      <c r="I788" s="59">
        <v>436</v>
      </c>
      <c r="J788" s="59">
        <v>557</v>
      </c>
      <c r="K788" s="59">
        <v>345</v>
      </c>
      <c r="L788" s="59">
        <v>14</v>
      </c>
      <c r="M788" s="59">
        <v>35</v>
      </c>
      <c r="N788" s="59">
        <v>267</v>
      </c>
      <c r="O788" s="59">
        <v>368</v>
      </c>
      <c r="P788" s="59">
        <v>189</v>
      </c>
      <c r="Q788" s="59">
        <v>0</v>
      </c>
      <c r="R788" s="59">
        <v>0</v>
      </c>
      <c r="S788" s="59">
        <v>82</v>
      </c>
      <c r="T788" s="59">
        <v>203</v>
      </c>
      <c r="U788" s="59">
        <v>71</v>
      </c>
      <c r="V788" s="59">
        <v>250</v>
      </c>
      <c r="W788" s="59">
        <v>551</v>
      </c>
      <c r="X788" s="59">
        <v>726</v>
      </c>
      <c r="Y788" s="59">
        <v>741</v>
      </c>
      <c r="Z788" s="59">
        <v>719</v>
      </c>
    </row>
    <row r="789" spans="1:26" x14ac:dyDescent="0.25">
      <c r="A789" t="s">
        <v>20</v>
      </c>
      <c r="B789" s="59">
        <v>147</v>
      </c>
      <c r="C789" s="59">
        <v>226</v>
      </c>
      <c r="D789" s="59">
        <v>299</v>
      </c>
      <c r="E789" s="59">
        <v>326</v>
      </c>
      <c r="F789" s="59">
        <v>182</v>
      </c>
      <c r="G789" s="59">
        <v>463</v>
      </c>
      <c r="H789" s="59">
        <v>505</v>
      </c>
      <c r="I789" s="59">
        <v>589</v>
      </c>
      <c r="J789" s="59">
        <v>636</v>
      </c>
      <c r="K789" s="59">
        <v>467</v>
      </c>
      <c r="L789" s="59">
        <v>343</v>
      </c>
      <c r="M789" s="59">
        <v>413</v>
      </c>
      <c r="N789" s="59">
        <v>479</v>
      </c>
      <c r="O789" s="59">
        <v>493</v>
      </c>
      <c r="P789" s="59">
        <v>346</v>
      </c>
      <c r="Q789" s="59">
        <v>43</v>
      </c>
      <c r="R789" s="59">
        <v>70</v>
      </c>
      <c r="S789" s="59">
        <v>202</v>
      </c>
      <c r="T789" s="59">
        <v>249</v>
      </c>
      <c r="U789" s="59">
        <v>39</v>
      </c>
      <c r="V789" s="59">
        <v>572</v>
      </c>
      <c r="W789" s="59">
        <v>551</v>
      </c>
      <c r="X789" s="59">
        <v>637</v>
      </c>
      <c r="Y789" s="59">
        <v>676</v>
      </c>
      <c r="Z789" s="59">
        <v>545</v>
      </c>
    </row>
    <row r="790" spans="1:26" x14ac:dyDescent="0.25">
      <c r="A790" t="s">
        <v>21</v>
      </c>
      <c r="B790" s="59">
        <v>0</v>
      </c>
      <c r="C790" s="59">
        <v>0</v>
      </c>
      <c r="D790" s="59">
        <v>0</v>
      </c>
      <c r="E790" s="59">
        <v>0</v>
      </c>
      <c r="F790" s="59">
        <v>0</v>
      </c>
      <c r="G790" s="59">
        <v>0</v>
      </c>
      <c r="H790" s="59">
        <v>0</v>
      </c>
      <c r="I790" s="59">
        <v>0</v>
      </c>
      <c r="J790" s="59">
        <v>0</v>
      </c>
      <c r="K790" s="59">
        <v>0</v>
      </c>
      <c r="L790" s="59">
        <v>0</v>
      </c>
      <c r="M790" s="59">
        <v>0</v>
      </c>
      <c r="N790" s="59">
        <v>0</v>
      </c>
      <c r="O790" s="59">
        <v>0</v>
      </c>
      <c r="P790" s="59">
        <v>0</v>
      </c>
      <c r="Q790" s="59">
        <v>0</v>
      </c>
      <c r="R790" s="59">
        <v>0</v>
      </c>
      <c r="S790" s="59">
        <v>0</v>
      </c>
      <c r="T790" s="59">
        <v>0</v>
      </c>
      <c r="U790" s="59">
        <v>0</v>
      </c>
      <c r="V790" s="59">
        <v>0</v>
      </c>
      <c r="W790" s="59">
        <v>0</v>
      </c>
      <c r="X790" s="59">
        <v>0</v>
      </c>
      <c r="Y790" s="59">
        <v>0</v>
      </c>
      <c r="Z790" s="59">
        <v>0</v>
      </c>
    </row>
    <row r="791" spans="1:26" x14ac:dyDescent="0.25">
      <c r="A791" t="s">
        <v>22</v>
      </c>
      <c r="B791" s="59">
        <v>0</v>
      </c>
      <c r="C791" s="59">
        <v>0</v>
      </c>
      <c r="D791" s="59">
        <v>0</v>
      </c>
      <c r="E791" s="59">
        <v>0</v>
      </c>
      <c r="F791" s="59">
        <v>0</v>
      </c>
      <c r="G791" s="59">
        <v>0</v>
      </c>
      <c r="H791" s="59">
        <v>47</v>
      </c>
      <c r="I791" s="59">
        <v>89</v>
      </c>
      <c r="J791" s="59">
        <v>36</v>
      </c>
      <c r="K791" s="59">
        <v>0</v>
      </c>
      <c r="L791" s="59">
        <v>34</v>
      </c>
      <c r="M791" s="59">
        <v>4</v>
      </c>
      <c r="N791" s="59">
        <v>4</v>
      </c>
      <c r="O791" s="59">
        <v>0</v>
      </c>
      <c r="P791" s="59">
        <v>14</v>
      </c>
      <c r="Q791" s="59">
        <v>0</v>
      </c>
      <c r="R791" s="59">
        <v>0</v>
      </c>
      <c r="S791" s="59">
        <v>0</v>
      </c>
      <c r="T791" s="59">
        <v>0</v>
      </c>
      <c r="U791" s="59">
        <v>0</v>
      </c>
      <c r="V791" s="59">
        <v>0</v>
      </c>
      <c r="W791" s="59">
        <v>63</v>
      </c>
      <c r="X791" s="59">
        <v>151</v>
      </c>
      <c r="Y791" s="59">
        <v>80</v>
      </c>
      <c r="Z791" s="59">
        <v>0</v>
      </c>
    </row>
    <row r="793" spans="1:26" x14ac:dyDescent="0.25">
      <c r="A793" s="39">
        <v>2016</v>
      </c>
      <c r="B793" s="107"/>
      <c r="C793" s="107"/>
      <c r="D793" s="107"/>
      <c r="E793" s="107"/>
      <c r="F793" s="107"/>
    </row>
    <row r="794" spans="1:26" x14ac:dyDescent="0.25">
      <c r="B794" s="108" t="s">
        <v>24</v>
      </c>
      <c r="C794" s="108"/>
      <c r="D794" s="108"/>
      <c r="E794" s="108"/>
      <c r="F794" s="108"/>
      <c r="G794" s="101" t="s">
        <v>25</v>
      </c>
      <c r="H794" s="101"/>
      <c r="I794" s="101"/>
      <c r="J794" s="101"/>
      <c r="K794" s="101"/>
      <c r="L794" s="102" t="s">
        <v>23</v>
      </c>
      <c r="M794" s="102"/>
      <c r="N794" s="102"/>
      <c r="O794" s="102"/>
      <c r="P794" s="102"/>
      <c r="Q794" s="103" t="s">
        <v>26</v>
      </c>
      <c r="R794" s="103"/>
      <c r="S794" s="103"/>
      <c r="T794" s="103"/>
      <c r="U794" s="103"/>
      <c r="V794" s="89" t="s">
        <v>27</v>
      </c>
      <c r="W794" s="89"/>
      <c r="X794" s="89"/>
      <c r="Y794" s="89"/>
      <c r="Z794" s="89"/>
    </row>
    <row r="795" spans="1:26" x14ac:dyDescent="0.25">
      <c r="B795" s="16" t="s">
        <v>0</v>
      </c>
      <c r="C795" s="16" t="s">
        <v>1</v>
      </c>
      <c r="D795" s="16" t="s">
        <v>2</v>
      </c>
      <c r="E795" s="16" t="s">
        <v>3</v>
      </c>
      <c r="F795" s="16" t="s">
        <v>4</v>
      </c>
      <c r="G795" s="16" t="s">
        <v>0</v>
      </c>
      <c r="H795" s="16" t="s">
        <v>1</v>
      </c>
      <c r="I795" s="16" t="s">
        <v>2</v>
      </c>
      <c r="J795" s="16" t="s">
        <v>3</v>
      </c>
      <c r="K795" s="16" t="s">
        <v>4</v>
      </c>
      <c r="L795" s="16" t="s">
        <v>0</v>
      </c>
      <c r="M795" s="16" t="s">
        <v>1</v>
      </c>
      <c r="N795" s="16" t="s">
        <v>2</v>
      </c>
      <c r="O795" s="16" t="s">
        <v>3</v>
      </c>
      <c r="P795" s="16" t="s">
        <v>4</v>
      </c>
      <c r="Q795" s="16" t="s">
        <v>0</v>
      </c>
      <c r="R795" s="16" t="s">
        <v>1</v>
      </c>
      <c r="S795" s="16" t="s">
        <v>2</v>
      </c>
      <c r="T795" s="16" t="s">
        <v>3</v>
      </c>
      <c r="U795" s="16" t="s">
        <v>4</v>
      </c>
      <c r="V795" s="16" t="s">
        <v>0</v>
      </c>
      <c r="W795" s="16" t="s">
        <v>1</v>
      </c>
      <c r="X795" s="16" t="s">
        <v>2</v>
      </c>
      <c r="Y795" s="16" t="s">
        <v>3</v>
      </c>
      <c r="Z795" s="16" t="s">
        <v>4</v>
      </c>
    </row>
    <row r="796" spans="1:26" x14ac:dyDescent="0.25">
      <c r="A796" t="s">
        <v>5</v>
      </c>
      <c r="B796" s="59">
        <v>373</v>
      </c>
      <c r="C796" s="59">
        <v>632</v>
      </c>
      <c r="D796" s="59">
        <v>744</v>
      </c>
      <c r="E796" s="59">
        <v>720</v>
      </c>
      <c r="F796" s="59">
        <v>713</v>
      </c>
      <c r="G796" s="59">
        <v>623</v>
      </c>
      <c r="H796" s="59">
        <v>711</v>
      </c>
      <c r="I796" s="59">
        <v>744</v>
      </c>
      <c r="J796" s="59">
        <v>744</v>
      </c>
      <c r="K796" s="59">
        <v>720</v>
      </c>
      <c r="L796" s="59">
        <v>498</v>
      </c>
      <c r="M796" s="59">
        <v>684</v>
      </c>
      <c r="N796" s="59">
        <v>744</v>
      </c>
      <c r="O796" s="59">
        <v>738</v>
      </c>
      <c r="P796" s="59">
        <v>719</v>
      </c>
      <c r="Q796" s="59">
        <v>324</v>
      </c>
      <c r="R796" s="59">
        <v>604</v>
      </c>
      <c r="S796" s="59">
        <v>742</v>
      </c>
      <c r="T796" s="59">
        <v>704</v>
      </c>
      <c r="U796" s="59">
        <v>702</v>
      </c>
      <c r="V796" s="59">
        <v>741</v>
      </c>
      <c r="W796" s="59">
        <v>720</v>
      </c>
      <c r="X796" s="59">
        <v>744</v>
      </c>
      <c r="Y796" s="59">
        <v>744</v>
      </c>
      <c r="Z796" s="59">
        <v>720</v>
      </c>
    </row>
    <row r="797" spans="1:26" x14ac:dyDescent="0.25">
      <c r="A797" t="s">
        <v>6</v>
      </c>
      <c r="B797" s="59">
        <v>3</v>
      </c>
      <c r="C797" s="59">
        <v>3</v>
      </c>
      <c r="D797" s="59">
        <v>11</v>
      </c>
      <c r="E797" s="59">
        <v>41</v>
      </c>
      <c r="F797" s="59">
        <v>0</v>
      </c>
      <c r="G797" s="59">
        <v>40</v>
      </c>
      <c r="H797" s="59">
        <v>184</v>
      </c>
      <c r="I797" s="59">
        <v>232</v>
      </c>
      <c r="J797" s="59">
        <v>250</v>
      </c>
      <c r="K797" s="59">
        <v>88</v>
      </c>
      <c r="L797" s="59">
        <v>23</v>
      </c>
      <c r="M797" s="59">
        <v>113</v>
      </c>
      <c r="N797" s="59">
        <v>86</v>
      </c>
      <c r="O797" s="59">
        <v>129</v>
      </c>
      <c r="P797" s="59">
        <v>8</v>
      </c>
      <c r="Q797" s="59">
        <v>0</v>
      </c>
      <c r="R797" s="59">
        <v>0</v>
      </c>
      <c r="S797" s="59">
        <v>0</v>
      </c>
      <c r="T797" s="59">
        <v>11</v>
      </c>
      <c r="U797" s="59">
        <v>0</v>
      </c>
      <c r="V797" s="59">
        <v>91</v>
      </c>
      <c r="W797" s="59">
        <v>343</v>
      </c>
      <c r="X797" s="59">
        <v>504</v>
      </c>
      <c r="Y797" s="59">
        <v>610</v>
      </c>
      <c r="Z797" s="59">
        <v>314</v>
      </c>
    </row>
    <row r="798" spans="1:26" x14ac:dyDescent="0.25">
      <c r="A798" t="s">
        <v>7</v>
      </c>
      <c r="B798" s="59">
        <v>0</v>
      </c>
      <c r="C798" s="59">
        <v>0</v>
      </c>
      <c r="D798" s="59">
        <v>0</v>
      </c>
      <c r="E798" s="59">
        <v>0</v>
      </c>
      <c r="F798" s="59">
        <v>0</v>
      </c>
      <c r="G798" s="59">
        <v>0</v>
      </c>
      <c r="H798" s="59">
        <v>28</v>
      </c>
      <c r="I798" s="59">
        <v>64</v>
      </c>
      <c r="J798" s="59">
        <v>116</v>
      </c>
      <c r="K798" s="59">
        <v>3</v>
      </c>
      <c r="L798" s="59">
        <v>212</v>
      </c>
      <c r="M798" s="59">
        <v>30</v>
      </c>
      <c r="N798" s="59">
        <v>24</v>
      </c>
      <c r="O798" s="59">
        <v>6</v>
      </c>
      <c r="P798" s="59">
        <v>109</v>
      </c>
      <c r="Q798" s="59">
        <v>0</v>
      </c>
      <c r="R798" s="59">
        <v>0</v>
      </c>
      <c r="S798" s="59">
        <v>0</v>
      </c>
      <c r="T798" s="59">
        <v>0</v>
      </c>
      <c r="U798" s="59">
        <v>0</v>
      </c>
      <c r="V798" s="59">
        <v>1</v>
      </c>
      <c r="W798" s="59">
        <v>108</v>
      </c>
      <c r="X798" s="59">
        <v>167</v>
      </c>
      <c r="Y798" s="59">
        <v>261</v>
      </c>
      <c r="Z798" s="59">
        <v>25</v>
      </c>
    </row>
    <row r="799" spans="1:26" x14ac:dyDescent="0.25">
      <c r="A799" t="s">
        <v>8</v>
      </c>
      <c r="B799" s="59">
        <v>0</v>
      </c>
      <c r="C799" s="59">
        <v>27</v>
      </c>
      <c r="D799" s="59">
        <v>6</v>
      </c>
      <c r="E799" s="59">
        <v>8</v>
      </c>
      <c r="F799" s="59">
        <v>0</v>
      </c>
      <c r="G799" s="59">
        <v>9</v>
      </c>
      <c r="H799" s="59">
        <v>192</v>
      </c>
      <c r="I799" s="59">
        <v>269</v>
      </c>
      <c r="J799" s="59">
        <v>234</v>
      </c>
      <c r="K799" s="59">
        <v>53</v>
      </c>
      <c r="L799" s="59">
        <v>3</v>
      </c>
      <c r="M799" s="59">
        <v>85</v>
      </c>
      <c r="N799" s="59">
        <v>92</v>
      </c>
      <c r="O799" s="59">
        <v>97</v>
      </c>
      <c r="P799" s="59">
        <v>2</v>
      </c>
      <c r="Q799" s="59">
        <v>0</v>
      </c>
      <c r="R799" s="59">
        <v>2</v>
      </c>
      <c r="S799" s="59">
        <v>0</v>
      </c>
      <c r="T799" s="59">
        <v>2</v>
      </c>
      <c r="U799" s="59">
        <v>0</v>
      </c>
      <c r="V799" s="59">
        <v>56</v>
      </c>
      <c r="W799" s="59">
        <v>467</v>
      </c>
      <c r="X799" s="59">
        <v>587</v>
      </c>
      <c r="Y799" s="59">
        <v>568</v>
      </c>
      <c r="Z799" s="59">
        <v>328</v>
      </c>
    </row>
    <row r="800" spans="1:26" x14ac:dyDescent="0.25">
      <c r="A800" t="s">
        <v>9</v>
      </c>
      <c r="B800" s="59">
        <v>109</v>
      </c>
      <c r="C800" s="59">
        <v>341</v>
      </c>
      <c r="D800" s="59">
        <v>474</v>
      </c>
      <c r="E800" s="59">
        <v>478</v>
      </c>
      <c r="F800" s="59">
        <v>207</v>
      </c>
      <c r="G800" s="59">
        <v>391</v>
      </c>
      <c r="H800" s="59">
        <v>598</v>
      </c>
      <c r="I800" s="59">
        <v>722</v>
      </c>
      <c r="J800" s="59">
        <v>732</v>
      </c>
      <c r="K800" s="59">
        <v>442</v>
      </c>
      <c r="L800" s="59">
        <v>254</v>
      </c>
      <c r="M800" s="59">
        <v>458</v>
      </c>
      <c r="N800" s="59">
        <v>585</v>
      </c>
      <c r="O800" s="59">
        <v>609</v>
      </c>
      <c r="P800" s="59">
        <v>322</v>
      </c>
      <c r="Q800" s="59">
        <v>50</v>
      </c>
      <c r="R800" s="59">
        <v>251</v>
      </c>
      <c r="S800" s="59">
        <v>399</v>
      </c>
      <c r="T800" s="59">
        <v>432</v>
      </c>
      <c r="U800" s="59">
        <v>170</v>
      </c>
      <c r="V800" s="59">
        <v>559</v>
      </c>
      <c r="W800" s="59">
        <v>683</v>
      </c>
      <c r="X800" s="59">
        <v>744</v>
      </c>
      <c r="Y800" s="59">
        <v>742</v>
      </c>
      <c r="Z800" s="59">
        <v>587</v>
      </c>
    </row>
    <row r="801" spans="1:26" x14ac:dyDescent="0.25">
      <c r="A801" t="s">
        <v>10</v>
      </c>
      <c r="B801" s="59">
        <v>0</v>
      </c>
      <c r="C801" s="59">
        <v>0</v>
      </c>
      <c r="D801" s="59">
        <v>11</v>
      </c>
      <c r="E801" s="59">
        <v>28</v>
      </c>
      <c r="F801" s="59">
        <v>0</v>
      </c>
      <c r="G801" s="59">
        <v>8</v>
      </c>
      <c r="H801" s="59">
        <v>116</v>
      </c>
      <c r="I801" s="59">
        <v>195</v>
      </c>
      <c r="J801" s="59">
        <v>260</v>
      </c>
      <c r="K801" s="59">
        <v>51</v>
      </c>
      <c r="L801" s="59">
        <v>2</v>
      </c>
      <c r="M801" s="59">
        <v>43</v>
      </c>
      <c r="N801" s="59">
        <v>82</v>
      </c>
      <c r="O801" s="59">
        <v>110</v>
      </c>
      <c r="P801" s="59">
        <v>7</v>
      </c>
      <c r="Q801" s="59">
        <v>0</v>
      </c>
      <c r="R801" s="59">
        <v>0</v>
      </c>
      <c r="S801" s="59">
        <v>7</v>
      </c>
      <c r="T801" s="59">
        <v>28</v>
      </c>
      <c r="U801" s="59">
        <v>0</v>
      </c>
      <c r="V801" s="59">
        <v>138</v>
      </c>
      <c r="W801" s="59">
        <v>567</v>
      </c>
      <c r="X801" s="59">
        <v>744</v>
      </c>
      <c r="Y801" s="59">
        <v>744</v>
      </c>
      <c r="Z801" s="59">
        <v>638</v>
      </c>
    </row>
    <row r="802" spans="1:26" x14ac:dyDescent="0.25">
      <c r="A802" t="s">
        <v>11</v>
      </c>
      <c r="B802" s="59">
        <v>47</v>
      </c>
      <c r="C802" s="59">
        <v>195</v>
      </c>
      <c r="D802" s="59">
        <v>196</v>
      </c>
      <c r="E802" s="59">
        <v>188</v>
      </c>
      <c r="F802" s="59">
        <v>72</v>
      </c>
      <c r="G802" s="59">
        <v>156</v>
      </c>
      <c r="H802" s="59">
        <v>378</v>
      </c>
      <c r="I802" s="59">
        <v>399</v>
      </c>
      <c r="J802" s="59">
        <v>401</v>
      </c>
      <c r="K802" s="59">
        <v>281</v>
      </c>
      <c r="L802" s="59">
        <v>81</v>
      </c>
      <c r="M802" s="59">
        <v>277</v>
      </c>
      <c r="N802" s="59">
        <v>292</v>
      </c>
      <c r="O802" s="59">
        <v>300</v>
      </c>
      <c r="P802" s="59">
        <v>176</v>
      </c>
      <c r="Q802" s="59">
        <v>27</v>
      </c>
      <c r="R802" s="59">
        <v>114</v>
      </c>
      <c r="S802" s="59">
        <v>91</v>
      </c>
      <c r="T802" s="59">
        <v>79</v>
      </c>
      <c r="U802" s="59">
        <v>32</v>
      </c>
      <c r="V802" s="59">
        <v>333</v>
      </c>
      <c r="W802" s="59">
        <v>658</v>
      </c>
      <c r="X802" s="59">
        <v>744</v>
      </c>
      <c r="Y802" s="59">
        <v>737</v>
      </c>
      <c r="Z802" s="59">
        <v>673</v>
      </c>
    </row>
    <row r="803" spans="1:26" x14ac:dyDescent="0.25">
      <c r="A803" t="s">
        <v>12</v>
      </c>
      <c r="B803" s="59">
        <v>0</v>
      </c>
      <c r="C803" s="59">
        <v>0</v>
      </c>
      <c r="D803" s="59">
        <v>7</v>
      </c>
      <c r="E803" s="59">
        <v>36</v>
      </c>
      <c r="F803" s="59">
        <v>0</v>
      </c>
      <c r="G803" s="59">
        <v>21</v>
      </c>
      <c r="H803" s="59">
        <v>166</v>
      </c>
      <c r="I803" s="59">
        <v>267</v>
      </c>
      <c r="J803" s="59">
        <v>303</v>
      </c>
      <c r="K803" s="59">
        <v>81</v>
      </c>
      <c r="L803" s="59">
        <v>28</v>
      </c>
      <c r="M803" s="59">
        <v>63</v>
      </c>
      <c r="N803" s="59">
        <v>115</v>
      </c>
      <c r="O803" s="59">
        <v>172</v>
      </c>
      <c r="P803" s="59">
        <v>8</v>
      </c>
      <c r="Q803" s="59">
        <v>0</v>
      </c>
      <c r="R803" s="59">
        <v>0</v>
      </c>
      <c r="S803" s="59">
        <v>0</v>
      </c>
      <c r="T803" s="59">
        <v>3</v>
      </c>
      <c r="U803" s="59">
        <v>0</v>
      </c>
      <c r="V803" s="59">
        <v>55</v>
      </c>
      <c r="W803" s="59">
        <v>265</v>
      </c>
      <c r="X803" s="59">
        <v>440</v>
      </c>
      <c r="Y803" s="59">
        <v>543</v>
      </c>
      <c r="Z803" s="59">
        <v>223</v>
      </c>
    </row>
    <row r="804" spans="1:26" x14ac:dyDescent="0.25">
      <c r="A804" t="s">
        <v>13</v>
      </c>
      <c r="B804" s="59">
        <v>306</v>
      </c>
      <c r="C804" s="59">
        <v>480</v>
      </c>
      <c r="D804" s="59">
        <v>712</v>
      </c>
      <c r="E804" s="59">
        <v>744</v>
      </c>
      <c r="F804" s="59">
        <v>600</v>
      </c>
      <c r="G804" s="59">
        <v>593</v>
      </c>
      <c r="H804" s="59">
        <v>660</v>
      </c>
      <c r="I804" s="59">
        <v>744</v>
      </c>
      <c r="J804" s="59">
        <v>744</v>
      </c>
      <c r="K804" s="59">
        <v>690</v>
      </c>
      <c r="L804" s="59">
        <v>460</v>
      </c>
      <c r="M804" s="59">
        <v>586</v>
      </c>
      <c r="N804" s="59">
        <v>735</v>
      </c>
      <c r="O804" s="59">
        <v>744</v>
      </c>
      <c r="P804" s="59">
        <v>660</v>
      </c>
      <c r="Q804" s="59">
        <v>200</v>
      </c>
      <c r="R804" s="59">
        <v>395</v>
      </c>
      <c r="S804" s="59">
        <v>684</v>
      </c>
      <c r="T804" s="59">
        <v>744</v>
      </c>
      <c r="U804" s="59">
        <v>579</v>
      </c>
      <c r="V804" s="59">
        <v>737</v>
      </c>
      <c r="W804" s="59">
        <v>720</v>
      </c>
      <c r="X804" s="59">
        <v>744</v>
      </c>
      <c r="Y804" s="59">
        <v>744</v>
      </c>
      <c r="Z804" s="59">
        <v>720</v>
      </c>
    </row>
    <row r="805" spans="1:26" x14ac:dyDescent="0.25">
      <c r="A805" t="s">
        <v>14</v>
      </c>
      <c r="B805" s="59">
        <v>0</v>
      </c>
      <c r="C805" s="59">
        <v>0</v>
      </c>
      <c r="D805" s="59">
        <v>1</v>
      </c>
      <c r="E805" s="59">
        <v>0</v>
      </c>
      <c r="F805" s="59">
        <v>0</v>
      </c>
      <c r="G805" s="59">
        <v>0</v>
      </c>
      <c r="H805" s="59">
        <v>26</v>
      </c>
      <c r="I805" s="59">
        <v>30</v>
      </c>
      <c r="J805" s="59">
        <v>47</v>
      </c>
      <c r="K805" s="59">
        <v>0</v>
      </c>
      <c r="L805" s="59">
        <v>0</v>
      </c>
      <c r="M805" s="59">
        <v>4</v>
      </c>
      <c r="N805" s="59">
        <v>6</v>
      </c>
      <c r="O805" s="59">
        <v>33</v>
      </c>
      <c r="P805" s="59">
        <v>0</v>
      </c>
      <c r="Q805" s="59">
        <v>0</v>
      </c>
      <c r="R805" s="59">
        <v>0</v>
      </c>
      <c r="S805" s="59">
        <v>0</v>
      </c>
      <c r="T805" s="59">
        <v>0</v>
      </c>
      <c r="U805" s="59">
        <v>0</v>
      </c>
      <c r="V805" s="59">
        <v>25</v>
      </c>
      <c r="W805" s="59">
        <v>428</v>
      </c>
      <c r="X805" s="59">
        <v>637</v>
      </c>
      <c r="Y805" s="59">
        <v>686</v>
      </c>
      <c r="Z805" s="59">
        <v>331</v>
      </c>
    </row>
    <row r="806" spans="1:26" x14ac:dyDescent="0.25">
      <c r="A806" t="s">
        <v>15</v>
      </c>
      <c r="B806" s="59">
        <v>15</v>
      </c>
      <c r="C806" s="59">
        <v>54</v>
      </c>
      <c r="D806" s="59">
        <v>69</v>
      </c>
      <c r="E806" s="59">
        <v>107</v>
      </c>
      <c r="F806" s="59">
        <v>7</v>
      </c>
      <c r="G806" s="59">
        <v>70</v>
      </c>
      <c r="H806" s="59">
        <v>258</v>
      </c>
      <c r="I806" s="59">
        <v>302</v>
      </c>
      <c r="J806" s="59">
        <v>290</v>
      </c>
      <c r="K806" s="59">
        <v>181</v>
      </c>
      <c r="L806" s="59">
        <v>31</v>
      </c>
      <c r="M806" s="59">
        <v>149</v>
      </c>
      <c r="N806" s="59">
        <v>189</v>
      </c>
      <c r="O806" s="59">
        <v>203</v>
      </c>
      <c r="P806" s="59">
        <v>61</v>
      </c>
      <c r="Q806" s="59">
        <v>6</v>
      </c>
      <c r="R806" s="59">
        <v>16</v>
      </c>
      <c r="S806" s="59">
        <v>27</v>
      </c>
      <c r="T806" s="59">
        <v>55</v>
      </c>
      <c r="U806" s="59">
        <v>0</v>
      </c>
      <c r="V806" s="59">
        <v>153</v>
      </c>
      <c r="W806" s="59">
        <v>479</v>
      </c>
      <c r="X806" s="59">
        <v>703</v>
      </c>
      <c r="Y806" s="59">
        <v>739</v>
      </c>
      <c r="Z806" s="59">
        <v>556</v>
      </c>
    </row>
    <row r="807" spans="1:26" x14ac:dyDescent="0.25">
      <c r="A807" t="s">
        <v>16</v>
      </c>
      <c r="B807" s="59">
        <v>185</v>
      </c>
      <c r="C807" s="59">
        <v>337</v>
      </c>
      <c r="D807" s="59">
        <v>437</v>
      </c>
      <c r="E807" s="59">
        <v>465</v>
      </c>
      <c r="F807" s="59">
        <v>223</v>
      </c>
      <c r="G807" s="59">
        <v>460</v>
      </c>
      <c r="H807" s="59">
        <v>583</v>
      </c>
      <c r="I807" s="59">
        <v>697</v>
      </c>
      <c r="J807" s="59">
        <v>717</v>
      </c>
      <c r="K807" s="59">
        <v>461</v>
      </c>
      <c r="L807" s="59">
        <v>341</v>
      </c>
      <c r="M807" s="59">
        <v>475</v>
      </c>
      <c r="N807" s="59">
        <v>574</v>
      </c>
      <c r="O807" s="59">
        <v>593</v>
      </c>
      <c r="P807" s="59">
        <v>359</v>
      </c>
      <c r="Q807" s="59">
        <v>95</v>
      </c>
      <c r="R807" s="59">
        <v>245</v>
      </c>
      <c r="S807" s="59">
        <v>376</v>
      </c>
      <c r="T807" s="59">
        <v>414</v>
      </c>
      <c r="U807" s="59">
        <v>156</v>
      </c>
      <c r="V807" s="59">
        <v>599</v>
      </c>
      <c r="W807" s="59">
        <v>648</v>
      </c>
      <c r="X807" s="59">
        <v>734</v>
      </c>
      <c r="Y807" s="59">
        <v>744</v>
      </c>
      <c r="Z807" s="59">
        <v>542</v>
      </c>
    </row>
    <row r="808" spans="1:26" x14ac:dyDescent="0.25">
      <c r="A808" t="s">
        <v>17</v>
      </c>
      <c r="B808" s="59">
        <v>409</v>
      </c>
      <c r="C808" s="59">
        <v>662</v>
      </c>
      <c r="D808" s="59">
        <v>744</v>
      </c>
      <c r="E808" s="59">
        <v>744</v>
      </c>
      <c r="F808" s="59">
        <v>697</v>
      </c>
      <c r="G808" s="59">
        <v>648</v>
      </c>
      <c r="H808" s="59">
        <v>718</v>
      </c>
      <c r="I808" s="59">
        <v>744</v>
      </c>
      <c r="J808" s="59">
        <v>744</v>
      </c>
      <c r="K808" s="59">
        <v>715</v>
      </c>
      <c r="L808" s="59">
        <v>572</v>
      </c>
      <c r="M808" s="59">
        <v>710</v>
      </c>
      <c r="N808" s="59">
        <v>744</v>
      </c>
      <c r="O808" s="59">
        <v>744</v>
      </c>
      <c r="P808" s="59">
        <v>699</v>
      </c>
      <c r="Q808" s="59">
        <v>392</v>
      </c>
      <c r="R808" s="59">
        <v>638</v>
      </c>
      <c r="S808" s="59">
        <v>744</v>
      </c>
      <c r="T808" s="59">
        <v>744</v>
      </c>
      <c r="U808" s="59">
        <v>689</v>
      </c>
      <c r="V808" s="59">
        <v>744</v>
      </c>
      <c r="W808" s="59">
        <v>720</v>
      </c>
      <c r="X808" s="59">
        <v>744</v>
      </c>
      <c r="Y808" s="59">
        <v>744</v>
      </c>
      <c r="Z808" s="59">
        <v>720</v>
      </c>
    </row>
    <row r="809" spans="1:26" x14ac:dyDescent="0.25">
      <c r="A809" t="s">
        <v>18</v>
      </c>
      <c r="B809" s="59">
        <v>673</v>
      </c>
      <c r="C809" s="59">
        <v>711</v>
      </c>
      <c r="D809" s="59">
        <v>744</v>
      </c>
      <c r="E809" s="59">
        <v>744</v>
      </c>
      <c r="F809" s="59">
        <v>626</v>
      </c>
      <c r="G809" s="59">
        <v>732</v>
      </c>
      <c r="H809" s="59">
        <v>720</v>
      </c>
      <c r="I809" s="59">
        <v>744</v>
      </c>
      <c r="J809" s="59">
        <v>744</v>
      </c>
      <c r="K809" s="59">
        <v>665</v>
      </c>
      <c r="L809" s="59">
        <v>696</v>
      </c>
      <c r="M809" s="59">
        <v>720</v>
      </c>
      <c r="N809" s="59">
        <v>744</v>
      </c>
      <c r="O809" s="59">
        <v>744</v>
      </c>
      <c r="P809" s="59">
        <v>692</v>
      </c>
      <c r="Q809" s="59">
        <v>670</v>
      </c>
      <c r="R809" s="59">
        <v>700</v>
      </c>
      <c r="S809" s="59">
        <v>744</v>
      </c>
      <c r="T809" s="59">
        <v>744</v>
      </c>
      <c r="U809" s="59">
        <v>646</v>
      </c>
      <c r="V809" s="59">
        <v>744</v>
      </c>
      <c r="W809" s="59">
        <v>720</v>
      </c>
      <c r="X809" s="59">
        <v>744</v>
      </c>
      <c r="Y809" s="59">
        <v>744</v>
      </c>
      <c r="Z809" s="59">
        <v>720</v>
      </c>
    </row>
    <row r="810" spans="1:26" x14ac:dyDescent="0.25">
      <c r="A810" t="s">
        <v>19</v>
      </c>
      <c r="B810" s="59">
        <v>0</v>
      </c>
      <c r="C810" s="59">
        <v>88</v>
      </c>
      <c r="D810" s="59">
        <v>261</v>
      </c>
      <c r="E810" s="59">
        <v>263</v>
      </c>
      <c r="F810" s="59">
        <v>42</v>
      </c>
      <c r="G810" s="59">
        <v>51</v>
      </c>
      <c r="H810" s="59">
        <v>335</v>
      </c>
      <c r="I810" s="59">
        <v>550</v>
      </c>
      <c r="J810" s="59">
        <v>538</v>
      </c>
      <c r="K810" s="59">
        <v>256</v>
      </c>
      <c r="L810" s="59">
        <v>3</v>
      </c>
      <c r="M810" s="59">
        <v>161</v>
      </c>
      <c r="N810" s="59">
        <v>352</v>
      </c>
      <c r="O810" s="59">
        <v>359</v>
      </c>
      <c r="P810" s="59">
        <v>123</v>
      </c>
      <c r="Q810" s="59">
        <v>0</v>
      </c>
      <c r="R810" s="59">
        <v>58</v>
      </c>
      <c r="S810" s="59">
        <v>188</v>
      </c>
      <c r="T810" s="59">
        <v>215</v>
      </c>
      <c r="U810" s="59">
        <v>22</v>
      </c>
      <c r="V810" s="59">
        <v>196</v>
      </c>
      <c r="W810" s="59">
        <v>611</v>
      </c>
      <c r="X810" s="59">
        <v>744</v>
      </c>
      <c r="Y810" s="59">
        <v>744</v>
      </c>
      <c r="Z810" s="59">
        <v>606</v>
      </c>
    </row>
    <row r="811" spans="1:26" x14ac:dyDescent="0.25">
      <c r="A811" t="s">
        <v>20</v>
      </c>
      <c r="B811" s="59">
        <v>127</v>
      </c>
      <c r="C811" s="59">
        <v>225</v>
      </c>
      <c r="D811" s="59">
        <v>344</v>
      </c>
      <c r="E811" s="59">
        <v>330</v>
      </c>
      <c r="F811" s="59">
        <v>173</v>
      </c>
      <c r="G811" s="59">
        <v>438</v>
      </c>
      <c r="H811" s="59">
        <v>505</v>
      </c>
      <c r="I811" s="59">
        <v>625</v>
      </c>
      <c r="J811" s="59">
        <v>607</v>
      </c>
      <c r="K811" s="59">
        <v>477</v>
      </c>
      <c r="L811" s="59">
        <v>320</v>
      </c>
      <c r="M811" s="59">
        <v>396</v>
      </c>
      <c r="N811" s="59">
        <v>500</v>
      </c>
      <c r="O811" s="59">
        <v>483</v>
      </c>
      <c r="P811" s="59">
        <v>361</v>
      </c>
      <c r="Q811" s="59">
        <v>36</v>
      </c>
      <c r="R811" s="59">
        <v>110</v>
      </c>
      <c r="S811" s="59">
        <v>258</v>
      </c>
      <c r="T811" s="59">
        <v>243</v>
      </c>
      <c r="U811" s="59">
        <v>101</v>
      </c>
      <c r="V811" s="59">
        <v>547</v>
      </c>
      <c r="W811" s="59">
        <v>541</v>
      </c>
      <c r="X811" s="59">
        <v>676</v>
      </c>
      <c r="Y811" s="59">
        <v>658</v>
      </c>
      <c r="Z811" s="59">
        <v>556</v>
      </c>
    </row>
    <row r="812" spans="1:26" x14ac:dyDescent="0.25">
      <c r="A812" t="s">
        <v>21</v>
      </c>
      <c r="B812" s="59">
        <v>0</v>
      </c>
      <c r="C812" s="59">
        <v>0</v>
      </c>
      <c r="D812" s="59">
        <v>0</v>
      </c>
      <c r="E812" s="59">
        <v>0</v>
      </c>
      <c r="F812" s="59">
        <v>0</v>
      </c>
      <c r="G812" s="59">
        <v>0</v>
      </c>
      <c r="H812" s="59">
        <v>0</v>
      </c>
      <c r="I812" s="59">
        <v>0</v>
      </c>
      <c r="J812" s="59">
        <v>0</v>
      </c>
      <c r="K812" s="59">
        <v>0</v>
      </c>
      <c r="L812" s="59">
        <v>0</v>
      </c>
      <c r="M812" s="59">
        <v>0</v>
      </c>
      <c r="N812" s="59">
        <v>0</v>
      </c>
      <c r="O812" s="59">
        <v>0</v>
      </c>
      <c r="P812" s="59">
        <v>0</v>
      </c>
      <c r="Q812" s="59">
        <v>0</v>
      </c>
      <c r="R812" s="59">
        <v>0</v>
      </c>
      <c r="S812" s="59">
        <v>0</v>
      </c>
      <c r="T812" s="59">
        <v>0</v>
      </c>
      <c r="U812" s="59">
        <v>0</v>
      </c>
      <c r="V812" s="59">
        <v>0</v>
      </c>
      <c r="W812" s="59">
        <v>0</v>
      </c>
      <c r="X812" s="59">
        <v>0</v>
      </c>
      <c r="Y812" s="59">
        <v>0</v>
      </c>
      <c r="Z812" s="59">
        <v>0</v>
      </c>
    </row>
    <row r="813" spans="1:26" x14ac:dyDescent="0.25">
      <c r="A813" t="s">
        <v>22</v>
      </c>
      <c r="B813" s="59">
        <v>0</v>
      </c>
      <c r="C813" s="59">
        <v>0</v>
      </c>
      <c r="D813" s="59">
        <v>0</v>
      </c>
      <c r="E813" s="59">
        <v>0</v>
      </c>
      <c r="F813" s="59">
        <v>0</v>
      </c>
      <c r="G813" s="59">
        <v>0</v>
      </c>
      <c r="H813" s="59">
        <v>13</v>
      </c>
      <c r="I813" s="59">
        <v>119</v>
      </c>
      <c r="J813" s="59">
        <v>8</v>
      </c>
      <c r="K813" s="59">
        <v>0</v>
      </c>
      <c r="L813" s="59">
        <v>64</v>
      </c>
      <c r="M813" s="59">
        <v>12</v>
      </c>
      <c r="N813" s="59">
        <v>9</v>
      </c>
      <c r="O813" s="59">
        <v>0</v>
      </c>
      <c r="P813" s="59">
        <v>11</v>
      </c>
      <c r="Q813" s="59">
        <v>0</v>
      </c>
      <c r="R813" s="59">
        <v>0</v>
      </c>
      <c r="S813" s="59">
        <v>0</v>
      </c>
      <c r="T813" s="59">
        <v>0</v>
      </c>
      <c r="U813" s="59">
        <v>0</v>
      </c>
      <c r="V813" s="59">
        <v>0</v>
      </c>
      <c r="W813" s="59">
        <v>17</v>
      </c>
      <c r="X813" s="59">
        <v>250</v>
      </c>
      <c r="Y813" s="59">
        <v>44</v>
      </c>
      <c r="Z813" s="59">
        <v>0</v>
      </c>
    </row>
    <row r="815" spans="1:26" x14ac:dyDescent="0.25">
      <c r="A815" s="39">
        <v>2017</v>
      </c>
      <c r="B815" s="107"/>
      <c r="C815" s="107"/>
      <c r="D815" s="107"/>
      <c r="E815" s="107"/>
      <c r="F815" s="107"/>
    </row>
    <row r="816" spans="1:26" x14ac:dyDescent="0.25">
      <c r="B816" s="108" t="s">
        <v>24</v>
      </c>
      <c r="C816" s="108"/>
      <c r="D816" s="108"/>
      <c r="E816" s="108"/>
      <c r="F816" s="108"/>
      <c r="G816" s="101" t="s">
        <v>25</v>
      </c>
      <c r="H816" s="101"/>
      <c r="I816" s="101"/>
      <c r="J816" s="101"/>
      <c r="K816" s="101"/>
      <c r="L816" s="102" t="s">
        <v>23</v>
      </c>
      <c r="M816" s="102"/>
      <c r="N816" s="102"/>
      <c r="O816" s="102"/>
      <c r="P816" s="102"/>
      <c r="Q816" s="103" t="s">
        <v>26</v>
      </c>
      <c r="R816" s="103"/>
      <c r="S816" s="103"/>
      <c r="T816" s="103"/>
      <c r="U816" s="103"/>
      <c r="V816" s="89" t="s">
        <v>27</v>
      </c>
      <c r="W816" s="89"/>
      <c r="X816" s="89"/>
      <c r="Y816" s="89"/>
      <c r="Z816" s="89"/>
    </row>
    <row r="817" spans="1:26" x14ac:dyDescent="0.25">
      <c r="B817" s="16" t="s">
        <v>0</v>
      </c>
      <c r="C817" s="16" t="s">
        <v>1</v>
      </c>
      <c r="D817" s="16" t="s">
        <v>2</v>
      </c>
      <c r="E817" s="16" t="s">
        <v>3</v>
      </c>
      <c r="F817" s="16" t="s">
        <v>4</v>
      </c>
      <c r="G817" s="16" t="s">
        <v>0</v>
      </c>
      <c r="H817" s="16" t="s">
        <v>1</v>
      </c>
      <c r="I817" s="16" t="s">
        <v>2</v>
      </c>
      <c r="J817" s="16" t="s">
        <v>3</v>
      </c>
      <c r="K817" s="16" t="s">
        <v>4</v>
      </c>
      <c r="L817" s="16" t="s">
        <v>0</v>
      </c>
      <c r="M817" s="16" t="s">
        <v>1</v>
      </c>
      <c r="N817" s="16" t="s">
        <v>2</v>
      </c>
      <c r="O817" s="16" t="s">
        <v>3</v>
      </c>
      <c r="P817" s="16" t="s">
        <v>4</v>
      </c>
      <c r="Q817" s="16" t="s">
        <v>0</v>
      </c>
      <c r="R817" s="16" t="s">
        <v>1</v>
      </c>
      <c r="S817" s="16" t="s">
        <v>2</v>
      </c>
      <c r="T817" s="16" t="s">
        <v>3</v>
      </c>
      <c r="U817" s="16" t="s">
        <v>4</v>
      </c>
      <c r="V817" s="16" t="s">
        <v>0</v>
      </c>
      <c r="W817" s="16" t="s">
        <v>1</v>
      </c>
      <c r="X817" s="16" t="s">
        <v>2</v>
      </c>
      <c r="Y817" s="16" t="s">
        <v>3</v>
      </c>
      <c r="Z817" s="16" t="s">
        <v>4</v>
      </c>
    </row>
    <row r="818" spans="1:26" x14ac:dyDescent="0.25">
      <c r="A818" t="s">
        <v>5</v>
      </c>
      <c r="B818" s="59">
        <v>427</v>
      </c>
      <c r="C818" s="59">
        <v>698</v>
      </c>
      <c r="D818" s="59">
        <v>737</v>
      </c>
      <c r="E818" s="59">
        <v>725</v>
      </c>
      <c r="F818" s="59">
        <v>668</v>
      </c>
      <c r="G818" s="59">
        <v>684</v>
      </c>
      <c r="H818" s="59">
        <v>717</v>
      </c>
      <c r="I818" s="59">
        <v>744</v>
      </c>
      <c r="J818" s="59">
        <v>744</v>
      </c>
      <c r="K818" s="59">
        <v>713</v>
      </c>
      <c r="L818" s="59">
        <v>576</v>
      </c>
      <c r="M818" s="59">
        <v>711</v>
      </c>
      <c r="N818" s="59">
        <v>744</v>
      </c>
      <c r="O818" s="59">
        <v>735</v>
      </c>
      <c r="P818" s="59">
        <v>697</v>
      </c>
      <c r="Q818" s="59">
        <v>378</v>
      </c>
      <c r="R818" s="59">
        <v>688</v>
      </c>
      <c r="S818" s="59">
        <v>728</v>
      </c>
      <c r="T818" s="59">
        <v>712</v>
      </c>
      <c r="U818" s="59">
        <v>661</v>
      </c>
      <c r="V818" s="59">
        <v>744</v>
      </c>
      <c r="W818" s="59">
        <v>720</v>
      </c>
      <c r="X818" s="59">
        <v>744</v>
      </c>
      <c r="Y818" s="59">
        <v>744</v>
      </c>
      <c r="Z818" s="59">
        <v>720</v>
      </c>
    </row>
    <row r="819" spans="1:26" x14ac:dyDescent="0.25">
      <c r="A819" t="s">
        <v>6</v>
      </c>
      <c r="B819" s="59">
        <v>0</v>
      </c>
      <c r="C819" s="59">
        <v>4</v>
      </c>
      <c r="D819" s="59">
        <v>85</v>
      </c>
      <c r="E819" s="59">
        <v>30</v>
      </c>
      <c r="F819" s="59">
        <v>24</v>
      </c>
      <c r="G819" s="59">
        <v>42</v>
      </c>
      <c r="H819" s="59">
        <v>131</v>
      </c>
      <c r="I819" s="59">
        <v>317</v>
      </c>
      <c r="J819" s="59">
        <v>252</v>
      </c>
      <c r="K819" s="59">
        <v>153</v>
      </c>
      <c r="L819" s="59">
        <v>9</v>
      </c>
      <c r="M819" s="59">
        <v>46</v>
      </c>
      <c r="N819" s="59">
        <v>208</v>
      </c>
      <c r="O819" s="59">
        <v>124</v>
      </c>
      <c r="P819" s="59">
        <v>80</v>
      </c>
      <c r="Q819" s="59">
        <v>0</v>
      </c>
      <c r="R819" s="59">
        <v>0</v>
      </c>
      <c r="S819" s="59">
        <v>26</v>
      </c>
      <c r="T819" s="59">
        <v>8</v>
      </c>
      <c r="U819" s="59">
        <v>10</v>
      </c>
      <c r="V819" s="59">
        <v>104</v>
      </c>
      <c r="W819" s="59">
        <v>298</v>
      </c>
      <c r="X819" s="59">
        <v>579</v>
      </c>
      <c r="Y819" s="59">
        <v>555</v>
      </c>
      <c r="Z819" s="59">
        <v>395</v>
      </c>
    </row>
    <row r="820" spans="1:26" x14ac:dyDescent="0.25">
      <c r="A820" t="s">
        <v>7</v>
      </c>
      <c r="B820" s="59">
        <v>0</v>
      </c>
      <c r="C820" s="59">
        <v>0</v>
      </c>
      <c r="D820" s="59">
        <v>0</v>
      </c>
      <c r="E820" s="59">
        <v>0</v>
      </c>
      <c r="F820" s="59">
        <v>0</v>
      </c>
      <c r="G820" s="59">
        <v>0</v>
      </c>
      <c r="H820" s="59">
        <v>19</v>
      </c>
      <c r="I820" s="59">
        <v>102</v>
      </c>
      <c r="J820" s="59">
        <v>114</v>
      </c>
      <c r="K820" s="59">
        <v>76</v>
      </c>
      <c r="L820" s="59">
        <v>204</v>
      </c>
      <c r="M820" s="59">
        <v>12</v>
      </c>
      <c r="N820" s="59">
        <v>23</v>
      </c>
      <c r="O820" s="59">
        <v>20</v>
      </c>
      <c r="P820" s="59">
        <v>76</v>
      </c>
      <c r="Q820" s="59">
        <v>0</v>
      </c>
      <c r="R820" s="59">
        <v>0</v>
      </c>
      <c r="S820" s="59">
        <v>0</v>
      </c>
      <c r="T820" s="59">
        <v>0</v>
      </c>
      <c r="U820" s="59">
        <v>0</v>
      </c>
      <c r="V820" s="59">
        <v>0</v>
      </c>
      <c r="W820" s="59">
        <v>66</v>
      </c>
      <c r="X820" s="59">
        <v>199</v>
      </c>
      <c r="Y820" s="59">
        <v>232</v>
      </c>
      <c r="Z820" s="59">
        <v>97</v>
      </c>
    </row>
    <row r="821" spans="1:26" x14ac:dyDescent="0.25">
      <c r="A821" t="s">
        <v>8</v>
      </c>
      <c r="B821" s="59">
        <v>0</v>
      </c>
      <c r="C821" s="59">
        <v>17</v>
      </c>
      <c r="D821" s="59">
        <v>50</v>
      </c>
      <c r="E821" s="59">
        <v>45</v>
      </c>
      <c r="F821" s="59">
        <v>0</v>
      </c>
      <c r="G821" s="59">
        <v>7</v>
      </c>
      <c r="H821" s="59">
        <v>163</v>
      </c>
      <c r="I821" s="59">
        <v>263</v>
      </c>
      <c r="J821" s="59">
        <v>233</v>
      </c>
      <c r="K821" s="59">
        <v>123</v>
      </c>
      <c r="L821" s="59">
        <v>4</v>
      </c>
      <c r="M821" s="59">
        <v>65</v>
      </c>
      <c r="N821" s="59">
        <v>139</v>
      </c>
      <c r="O821" s="59">
        <v>106</v>
      </c>
      <c r="P821" s="59">
        <v>15</v>
      </c>
      <c r="Q821" s="59">
        <v>0</v>
      </c>
      <c r="R821" s="59">
        <v>9</v>
      </c>
      <c r="S821" s="59">
        <v>20</v>
      </c>
      <c r="T821" s="59">
        <v>17</v>
      </c>
      <c r="U821" s="59">
        <v>0</v>
      </c>
      <c r="V821" s="59">
        <v>35</v>
      </c>
      <c r="W821" s="59">
        <v>409</v>
      </c>
      <c r="X821" s="59">
        <v>543</v>
      </c>
      <c r="Y821" s="59">
        <v>584</v>
      </c>
      <c r="Z821" s="59">
        <v>316</v>
      </c>
    </row>
    <row r="822" spans="1:26" x14ac:dyDescent="0.25">
      <c r="A822" t="s">
        <v>9</v>
      </c>
      <c r="B822" s="59">
        <v>97</v>
      </c>
      <c r="C822" s="59">
        <v>314</v>
      </c>
      <c r="D822" s="59">
        <v>490</v>
      </c>
      <c r="E822" s="59">
        <v>483</v>
      </c>
      <c r="F822" s="59">
        <v>284</v>
      </c>
      <c r="G822" s="59">
        <v>373</v>
      </c>
      <c r="H822" s="59">
        <v>557</v>
      </c>
      <c r="I822" s="59">
        <v>735</v>
      </c>
      <c r="J822" s="59">
        <v>723</v>
      </c>
      <c r="K822" s="59">
        <v>531</v>
      </c>
      <c r="L822" s="59">
        <v>256</v>
      </c>
      <c r="M822" s="59">
        <v>434</v>
      </c>
      <c r="N822" s="59">
        <v>635</v>
      </c>
      <c r="O822" s="59">
        <v>613</v>
      </c>
      <c r="P822" s="59">
        <v>392</v>
      </c>
      <c r="Q822" s="59">
        <v>51</v>
      </c>
      <c r="R822" s="59">
        <v>235</v>
      </c>
      <c r="S822" s="59">
        <v>416</v>
      </c>
      <c r="T822" s="59">
        <v>413</v>
      </c>
      <c r="U822" s="59">
        <v>230</v>
      </c>
      <c r="V822" s="59">
        <v>514</v>
      </c>
      <c r="W822" s="59">
        <v>687</v>
      </c>
      <c r="X822" s="59">
        <v>744</v>
      </c>
      <c r="Y822" s="59">
        <v>744</v>
      </c>
      <c r="Z822" s="59">
        <v>630</v>
      </c>
    </row>
    <row r="823" spans="1:26" x14ac:dyDescent="0.25">
      <c r="A823" t="s">
        <v>10</v>
      </c>
      <c r="B823" s="59">
        <v>0</v>
      </c>
      <c r="C823" s="59">
        <v>0</v>
      </c>
      <c r="D823" s="59">
        <v>72</v>
      </c>
      <c r="E823" s="59">
        <v>29</v>
      </c>
      <c r="F823" s="59">
        <v>4</v>
      </c>
      <c r="G823" s="59">
        <v>0</v>
      </c>
      <c r="H823" s="59">
        <v>39</v>
      </c>
      <c r="I823" s="59">
        <v>396</v>
      </c>
      <c r="J823" s="59">
        <v>232</v>
      </c>
      <c r="K823" s="59">
        <v>151</v>
      </c>
      <c r="L823" s="59">
        <v>0</v>
      </c>
      <c r="M823" s="59">
        <v>0</v>
      </c>
      <c r="N823" s="59">
        <v>181</v>
      </c>
      <c r="O823" s="59">
        <v>107</v>
      </c>
      <c r="P823" s="59">
        <v>59</v>
      </c>
      <c r="Q823" s="59">
        <v>0</v>
      </c>
      <c r="R823" s="59">
        <v>0</v>
      </c>
      <c r="S823" s="59">
        <v>56</v>
      </c>
      <c r="T823" s="59">
        <v>18</v>
      </c>
      <c r="U823" s="59">
        <v>1</v>
      </c>
      <c r="V823" s="59">
        <v>124</v>
      </c>
      <c r="W823" s="59">
        <v>609</v>
      </c>
      <c r="X823" s="59">
        <v>744</v>
      </c>
      <c r="Y823" s="59">
        <v>744</v>
      </c>
      <c r="Z823" s="59">
        <v>688</v>
      </c>
    </row>
    <row r="824" spans="1:26" x14ac:dyDescent="0.25">
      <c r="A824" t="s">
        <v>11</v>
      </c>
      <c r="B824" s="59">
        <v>16</v>
      </c>
      <c r="C824" s="59">
        <v>107</v>
      </c>
      <c r="D824" s="59">
        <v>242</v>
      </c>
      <c r="E824" s="59">
        <v>232</v>
      </c>
      <c r="F824" s="59">
        <v>73</v>
      </c>
      <c r="G824" s="59">
        <v>158</v>
      </c>
      <c r="H824" s="59">
        <v>321</v>
      </c>
      <c r="I824" s="59">
        <v>443</v>
      </c>
      <c r="J824" s="59">
        <v>455</v>
      </c>
      <c r="K824" s="59">
        <v>286</v>
      </c>
      <c r="L824" s="59">
        <v>98</v>
      </c>
      <c r="M824" s="59">
        <v>213</v>
      </c>
      <c r="N824" s="59">
        <v>356</v>
      </c>
      <c r="O824" s="59">
        <v>344</v>
      </c>
      <c r="P824" s="59">
        <v>166</v>
      </c>
      <c r="Q824" s="59">
        <v>1</v>
      </c>
      <c r="R824" s="59">
        <v>41</v>
      </c>
      <c r="S824" s="59">
        <v>165</v>
      </c>
      <c r="T824" s="59">
        <v>144</v>
      </c>
      <c r="U824" s="59">
        <v>25</v>
      </c>
      <c r="V824" s="59">
        <v>364</v>
      </c>
      <c r="W824" s="59">
        <v>657</v>
      </c>
      <c r="X824" s="59">
        <v>744</v>
      </c>
      <c r="Y824" s="59">
        <v>744</v>
      </c>
      <c r="Z824" s="59">
        <v>670</v>
      </c>
    </row>
    <row r="825" spans="1:26" x14ac:dyDescent="0.25">
      <c r="A825" t="s">
        <v>12</v>
      </c>
      <c r="B825" s="59">
        <v>0</v>
      </c>
      <c r="C825" s="59">
        <v>4</v>
      </c>
      <c r="D825" s="59">
        <v>60</v>
      </c>
      <c r="E825" s="59">
        <v>21</v>
      </c>
      <c r="F825" s="59">
        <v>5</v>
      </c>
      <c r="G825" s="59">
        <v>12</v>
      </c>
      <c r="H825" s="59">
        <v>136</v>
      </c>
      <c r="I825" s="59">
        <v>345</v>
      </c>
      <c r="J825" s="59">
        <v>270</v>
      </c>
      <c r="K825" s="59">
        <v>176</v>
      </c>
      <c r="L825" s="59">
        <v>29</v>
      </c>
      <c r="M825" s="59">
        <v>49</v>
      </c>
      <c r="N825" s="59">
        <v>219</v>
      </c>
      <c r="O825" s="59">
        <v>135</v>
      </c>
      <c r="P825" s="59">
        <v>69</v>
      </c>
      <c r="Q825" s="59">
        <v>0</v>
      </c>
      <c r="R825" s="59">
        <v>0</v>
      </c>
      <c r="S825" s="59">
        <v>1</v>
      </c>
      <c r="T825" s="59">
        <v>6</v>
      </c>
      <c r="U825" s="59">
        <v>0</v>
      </c>
      <c r="V825" s="59">
        <v>40</v>
      </c>
      <c r="W825" s="59">
        <v>246</v>
      </c>
      <c r="X825" s="59">
        <v>474</v>
      </c>
      <c r="Y825" s="59">
        <v>441</v>
      </c>
      <c r="Z825" s="59">
        <v>300</v>
      </c>
    </row>
    <row r="826" spans="1:26" x14ac:dyDescent="0.25">
      <c r="A826" t="s">
        <v>13</v>
      </c>
      <c r="B826" s="59">
        <v>354</v>
      </c>
      <c r="C826" s="59">
        <v>523</v>
      </c>
      <c r="D826" s="59">
        <v>730</v>
      </c>
      <c r="E826" s="59">
        <v>744</v>
      </c>
      <c r="F826" s="59">
        <v>698</v>
      </c>
      <c r="G826" s="59">
        <v>643</v>
      </c>
      <c r="H826" s="59">
        <v>664</v>
      </c>
      <c r="I826" s="59">
        <v>744</v>
      </c>
      <c r="J826" s="59">
        <v>744</v>
      </c>
      <c r="K826" s="59">
        <v>718</v>
      </c>
      <c r="L826" s="59">
        <v>510</v>
      </c>
      <c r="M826" s="59">
        <v>601</v>
      </c>
      <c r="N826" s="59">
        <v>739</v>
      </c>
      <c r="O826" s="59">
        <v>744</v>
      </c>
      <c r="P826" s="59">
        <v>715</v>
      </c>
      <c r="Q826" s="59">
        <v>246</v>
      </c>
      <c r="R826" s="59">
        <v>451</v>
      </c>
      <c r="S826" s="59">
        <v>721</v>
      </c>
      <c r="T826" s="59">
        <v>744</v>
      </c>
      <c r="U826" s="59">
        <v>702</v>
      </c>
      <c r="V826" s="59">
        <v>744</v>
      </c>
      <c r="W826" s="59">
        <v>720</v>
      </c>
      <c r="X826" s="59">
        <v>744</v>
      </c>
      <c r="Y826" s="59">
        <v>744</v>
      </c>
      <c r="Z826" s="59">
        <v>720</v>
      </c>
    </row>
    <row r="827" spans="1:26" x14ac:dyDescent="0.25">
      <c r="A827" t="s">
        <v>14</v>
      </c>
      <c r="B827" s="59">
        <v>0</v>
      </c>
      <c r="C827" s="59">
        <v>0</v>
      </c>
      <c r="D827" s="59">
        <v>0</v>
      </c>
      <c r="E827" s="59">
        <v>0</v>
      </c>
      <c r="F827" s="59">
        <v>0</v>
      </c>
      <c r="G827" s="59">
        <v>0</v>
      </c>
      <c r="H827" s="59">
        <v>23</v>
      </c>
      <c r="I827" s="59">
        <v>40</v>
      </c>
      <c r="J827" s="59">
        <v>18</v>
      </c>
      <c r="K827" s="59">
        <v>13</v>
      </c>
      <c r="L827" s="59">
        <v>0</v>
      </c>
      <c r="M827" s="59">
        <v>1</v>
      </c>
      <c r="N827" s="59">
        <v>12</v>
      </c>
      <c r="O827" s="59">
        <v>10</v>
      </c>
      <c r="P827" s="59">
        <v>1</v>
      </c>
      <c r="Q827" s="59">
        <v>0</v>
      </c>
      <c r="R827" s="59">
        <v>0</v>
      </c>
      <c r="S827" s="59">
        <v>0</v>
      </c>
      <c r="T827" s="59">
        <v>0</v>
      </c>
      <c r="U827" s="59">
        <v>0</v>
      </c>
      <c r="V827" s="59">
        <v>0</v>
      </c>
      <c r="W827" s="59">
        <v>295</v>
      </c>
      <c r="X827" s="59">
        <v>627</v>
      </c>
      <c r="Y827" s="59">
        <v>608</v>
      </c>
      <c r="Z827" s="59">
        <v>397</v>
      </c>
    </row>
    <row r="828" spans="1:26" x14ac:dyDescent="0.25">
      <c r="A828" t="s">
        <v>15</v>
      </c>
      <c r="B828" s="59">
        <v>0</v>
      </c>
      <c r="C828" s="59">
        <v>18</v>
      </c>
      <c r="D828" s="59">
        <v>156</v>
      </c>
      <c r="E828" s="59">
        <v>113</v>
      </c>
      <c r="F828" s="59">
        <v>55</v>
      </c>
      <c r="G828" s="59">
        <v>74</v>
      </c>
      <c r="H828" s="59">
        <v>188</v>
      </c>
      <c r="I828" s="59">
        <v>372</v>
      </c>
      <c r="J828" s="59">
        <v>323</v>
      </c>
      <c r="K828" s="59">
        <v>203</v>
      </c>
      <c r="L828" s="59">
        <v>14</v>
      </c>
      <c r="M828" s="59">
        <v>72</v>
      </c>
      <c r="N828" s="59">
        <v>252</v>
      </c>
      <c r="O828" s="59">
        <v>205</v>
      </c>
      <c r="P828" s="59">
        <v>112</v>
      </c>
      <c r="Q828" s="59">
        <v>0</v>
      </c>
      <c r="R828" s="59">
        <v>6</v>
      </c>
      <c r="S828" s="59">
        <v>98</v>
      </c>
      <c r="T828" s="59">
        <v>60</v>
      </c>
      <c r="U828" s="59">
        <v>33</v>
      </c>
      <c r="V828" s="59">
        <v>186</v>
      </c>
      <c r="W828" s="59">
        <v>438</v>
      </c>
      <c r="X828" s="59">
        <v>714</v>
      </c>
      <c r="Y828" s="59">
        <v>713</v>
      </c>
      <c r="Z828" s="59">
        <v>571</v>
      </c>
    </row>
    <row r="829" spans="1:26" x14ac:dyDescent="0.25">
      <c r="A829" t="s">
        <v>16</v>
      </c>
      <c r="B829" s="59">
        <v>219</v>
      </c>
      <c r="C829" s="59">
        <v>326</v>
      </c>
      <c r="D829" s="59">
        <v>491</v>
      </c>
      <c r="E829" s="59">
        <v>489</v>
      </c>
      <c r="F829" s="59">
        <v>311</v>
      </c>
      <c r="G829" s="59">
        <v>493</v>
      </c>
      <c r="H829" s="59">
        <v>580</v>
      </c>
      <c r="I829" s="59">
        <v>734</v>
      </c>
      <c r="J829" s="59">
        <v>729</v>
      </c>
      <c r="K829" s="59">
        <v>513</v>
      </c>
      <c r="L829" s="59">
        <v>378</v>
      </c>
      <c r="M829" s="59">
        <v>466</v>
      </c>
      <c r="N829" s="59">
        <v>644</v>
      </c>
      <c r="O829" s="59">
        <v>610</v>
      </c>
      <c r="P829" s="59">
        <v>417</v>
      </c>
      <c r="Q829" s="59">
        <v>119</v>
      </c>
      <c r="R829" s="59">
        <v>232</v>
      </c>
      <c r="S829" s="59">
        <v>431</v>
      </c>
      <c r="T829" s="59">
        <v>434</v>
      </c>
      <c r="U829" s="59">
        <v>246</v>
      </c>
      <c r="V829" s="59">
        <v>629</v>
      </c>
      <c r="W829" s="59">
        <v>648</v>
      </c>
      <c r="X829" s="59">
        <v>738</v>
      </c>
      <c r="Y829" s="59">
        <v>744</v>
      </c>
      <c r="Z829" s="59">
        <v>623</v>
      </c>
    </row>
    <row r="830" spans="1:26" x14ac:dyDescent="0.25">
      <c r="A830" t="s">
        <v>17</v>
      </c>
      <c r="B830" s="59">
        <v>398</v>
      </c>
      <c r="C830" s="59">
        <v>630</v>
      </c>
      <c r="D830" s="59">
        <v>744</v>
      </c>
      <c r="E830" s="59">
        <v>744</v>
      </c>
      <c r="F830" s="59">
        <v>717</v>
      </c>
      <c r="G830" s="59">
        <v>662</v>
      </c>
      <c r="H830" s="59">
        <v>710</v>
      </c>
      <c r="I830" s="59">
        <v>744</v>
      </c>
      <c r="J830" s="59">
        <v>744</v>
      </c>
      <c r="K830" s="59">
        <v>720</v>
      </c>
      <c r="L830" s="59">
        <v>611</v>
      </c>
      <c r="M830" s="59">
        <v>700</v>
      </c>
      <c r="N830" s="59">
        <v>744</v>
      </c>
      <c r="O830" s="59">
        <v>744</v>
      </c>
      <c r="P830" s="59">
        <v>720</v>
      </c>
      <c r="Q830" s="59">
        <v>366</v>
      </c>
      <c r="R830" s="59">
        <v>590</v>
      </c>
      <c r="S830" s="59">
        <v>744</v>
      </c>
      <c r="T830" s="59">
        <v>744</v>
      </c>
      <c r="U830" s="59">
        <v>715</v>
      </c>
      <c r="V830" s="59">
        <v>744</v>
      </c>
      <c r="W830" s="59">
        <v>720</v>
      </c>
      <c r="X830" s="59">
        <v>744</v>
      </c>
      <c r="Y830" s="59">
        <v>744</v>
      </c>
      <c r="Z830" s="59">
        <v>720</v>
      </c>
    </row>
    <row r="831" spans="1:26" x14ac:dyDescent="0.25">
      <c r="A831" t="s">
        <v>18</v>
      </c>
      <c r="B831" s="59">
        <v>740</v>
      </c>
      <c r="C831" s="59">
        <v>720</v>
      </c>
      <c r="D831" s="59">
        <v>744</v>
      </c>
      <c r="E831" s="59">
        <v>738</v>
      </c>
      <c r="F831" s="59">
        <v>717</v>
      </c>
      <c r="G831" s="59">
        <v>744</v>
      </c>
      <c r="H831" s="59">
        <v>720</v>
      </c>
      <c r="I831" s="59">
        <v>744</v>
      </c>
      <c r="J831" s="59">
        <v>744</v>
      </c>
      <c r="K831" s="59">
        <v>720</v>
      </c>
      <c r="L831" s="59">
        <v>744</v>
      </c>
      <c r="M831" s="59">
        <v>720</v>
      </c>
      <c r="N831" s="59">
        <v>744</v>
      </c>
      <c r="O831" s="59">
        <v>744</v>
      </c>
      <c r="P831" s="59">
        <v>720</v>
      </c>
      <c r="Q831" s="59">
        <v>736</v>
      </c>
      <c r="R831" s="59">
        <v>720</v>
      </c>
      <c r="S831" s="59">
        <v>744</v>
      </c>
      <c r="T831" s="59">
        <v>744</v>
      </c>
      <c r="U831" s="59">
        <v>709</v>
      </c>
      <c r="V831" s="59">
        <v>744</v>
      </c>
      <c r="W831" s="59">
        <v>720</v>
      </c>
      <c r="X831" s="59">
        <v>744</v>
      </c>
      <c r="Y831" s="59">
        <v>744</v>
      </c>
      <c r="Z831" s="59">
        <v>720</v>
      </c>
    </row>
    <row r="832" spans="1:26" x14ac:dyDescent="0.25">
      <c r="A832" t="s">
        <v>19</v>
      </c>
      <c r="B832" s="59">
        <v>0</v>
      </c>
      <c r="C832" s="59">
        <v>56</v>
      </c>
      <c r="D832" s="59">
        <v>296</v>
      </c>
      <c r="E832" s="59">
        <v>241</v>
      </c>
      <c r="F832" s="59">
        <v>100</v>
      </c>
      <c r="G832" s="59">
        <v>39</v>
      </c>
      <c r="H832" s="59">
        <v>306</v>
      </c>
      <c r="I832" s="59">
        <v>589</v>
      </c>
      <c r="J832" s="59">
        <v>565</v>
      </c>
      <c r="K832" s="59">
        <v>354</v>
      </c>
      <c r="L832" s="59">
        <v>6</v>
      </c>
      <c r="M832" s="59">
        <v>128</v>
      </c>
      <c r="N832" s="59">
        <v>405</v>
      </c>
      <c r="O832" s="59">
        <v>368</v>
      </c>
      <c r="P832" s="59">
        <v>168</v>
      </c>
      <c r="Q832" s="59">
        <v>0</v>
      </c>
      <c r="R832" s="59">
        <v>29</v>
      </c>
      <c r="S832" s="59">
        <v>223</v>
      </c>
      <c r="T832" s="59">
        <v>157</v>
      </c>
      <c r="U832" s="59">
        <v>52</v>
      </c>
      <c r="V832" s="59">
        <v>242</v>
      </c>
      <c r="W832" s="59">
        <v>621</v>
      </c>
      <c r="X832" s="59">
        <v>743</v>
      </c>
      <c r="Y832" s="59">
        <v>744</v>
      </c>
      <c r="Z832" s="59">
        <v>688</v>
      </c>
    </row>
    <row r="833" spans="1:26" x14ac:dyDescent="0.25">
      <c r="A833" t="s">
        <v>20</v>
      </c>
      <c r="B833" s="59">
        <v>214</v>
      </c>
      <c r="C833" s="59">
        <v>241</v>
      </c>
      <c r="D833" s="59">
        <v>349</v>
      </c>
      <c r="E833" s="59">
        <v>333</v>
      </c>
      <c r="F833" s="59">
        <v>159</v>
      </c>
      <c r="G833" s="59">
        <v>517</v>
      </c>
      <c r="H833" s="59">
        <v>520</v>
      </c>
      <c r="I833" s="59">
        <v>678</v>
      </c>
      <c r="J833" s="59">
        <v>663</v>
      </c>
      <c r="K833" s="59">
        <v>438</v>
      </c>
      <c r="L833" s="59">
        <v>384</v>
      </c>
      <c r="M833" s="59">
        <v>411</v>
      </c>
      <c r="N833" s="59">
        <v>535</v>
      </c>
      <c r="O833" s="59">
        <v>493</v>
      </c>
      <c r="P833" s="59">
        <v>322</v>
      </c>
      <c r="Q833" s="59">
        <v>85</v>
      </c>
      <c r="R833" s="59">
        <v>136</v>
      </c>
      <c r="S833" s="59">
        <v>279</v>
      </c>
      <c r="T833" s="59">
        <v>253</v>
      </c>
      <c r="U833" s="59">
        <v>34</v>
      </c>
      <c r="V833" s="59">
        <v>643</v>
      </c>
      <c r="W833" s="59">
        <v>564</v>
      </c>
      <c r="X833" s="59">
        <v>696</v>
      </c>
      <c r="Y833" s="59">
        <v>699</v>
      </c>
      <c r="Z833" s="59">
        <v>465</v>
      </c>
    </row>
    <row r="834" spans="1:26" x14ac:dyDescent="0.25">
      <c r="A834" t="s">
        <v>21</v>
      </c>
      <c r="B834" s="59">
        <v>0</v>
      </c>
      <c r="C834" s="59">
        <v>0</v>
      </c>
      <c r="D834" s="59">
        <v>0</v>
      </c>
      <c r="E834" s="59">
        <v>0</v>
      </c>
      <c r="F834" s="59">
        <v>0</v>
      </c>
      <c r="G834" s="59">
        <v>0</v>
      </c>
      <c r="H834" s="59">
        <v>0</v>
      </c>
      <c r="I834" s="59">
        <v>0</v>
      </c>
      <c r="J834" s="59">
        <v>0</v>
      </c>
      <c r="K834" s="59">
        <v>0</v>
      </c>
      <c r="L834" s="59">
        <v>0</v>
      </c>
      <c r="M834" s="59">
        <v>0</v>
      </c>
      <c r="N834" s="59">
        <v>0</v>
      </c>
      <c r="O834" s="59">
        <v>0</v>
      </c>
      <c r="P834" s="59">
        <v>0</v>
      </c>
      <c r="Q834" s="59">
        <v>0</v>
      </c>
      <c r="R834" s="59">
        <v>0</v>
      </c>
      <c r="S834" s="59">
        <v>0</v>
      </c>
      <c r="T834" s="59">
        <v>0</v>
      </c>
      <c r="U834" s="59">
        <v>0</v>
      </c>
      <c r="V834" s="59">
        <v>0</v>
      </c>
      <c r="W834" s="59">
        <v>0</v>
      </c>
      <c r="X834" s="59">
        <v>2</v>
      </c>
      <c r="Y834" s="59">
        <v>0</v>
      </c>
      <c r="Z834" s="59">
        <v>0</v>
      </c>
    </row>
    <row r="835" spans="1:26" x14ac:dyDescent="0.25">
      <c r="A835" t="s">
        <v>22</v>
      </c>
      <c r="B835" s="59">
        <v>0</v>
      </c>
      <c r="C835" s="59">
        <v>0</v>
      </c>
      <c r="D835" s="59">
        <v>0</v>
      </c>
      <c r="E835" s="59">
        <v>0</v>
      </c>
      <c r="F835" s="59">
        <v>0</v>
      </c>
      <c r="G835" s="59">
        <v>0</v>
      </c>
      <c r="H835" s="59">
        <v>13</v>
      </c>
      <c r="I835" s="59">
        <v>71</v>
      </c>
      <c r="J835" s="59">
        <v>5</v>
      </c>
      <c r="K835" s="59">
        <v>0</v>
      </c>
      <c r="L835" s="59">
        <v>55</v>
      </c>
      <c r="M835" s="59">
        <v>2</v>
      </c>
      <c r="N835" s="59">
        <v>0</v>
      </c>
      <c r="O835" s="59">
        <v>0</v>
      </c>
      <c r="P835" s="59">
        <v>11</v>
      </c>
      <c r="Q835" s="59">
        <v>0</v>
      </c>
      <c r="R835" s="59">
        <v>0</v>
      </c>
      <c r="S835" s="59">
        <v>0</v>
      </c>
      <c r="T835" s="59">
        <v>0</v>
      </c>
      <c r="U835" s="59">
        <v>0</v>
      </c>
      <c r="V835" s="59">
        <v>0</v>
      </c>
      <c r="W835" s="59">
        <v>26</v>
      </c>
      <c r="X835" s="59">
        <v>113</v>
      </c>
      <c r="Y835" s="59">
        <v>36</v>
      </c>
      <c r="Z835" s="59">
        <v>0</v>
      </c>
    </row>
    <row r="837" spans="1:26" x14ac:dyDescent="0.25">
      <c r="A837" s="39">
        <v>2018</v>
      </c>
      <c r="B837" s="107"/>
      <c r="C837" s="107"/>
      <c r="D837" s="107"/>
      <c r="E837" s="107"/>
      <c r="F837" s="107"/>
    </row>
    <row r="838" spans="1:26" x14ac:dyDescent="0.25">
      <c r="B838" s="108" t="s">
        <v>24</v>
      </c>
      <c r="C838" s="108"/>
      <c r="D838" s="108"/>
      <c r="E838" s="108"/>
      <c r="F838" s="108"/>
      <c r="G838" s="101" t="s">
        <v>25</v>
      </c>
      <c r="H838" s="101"/>
      <c r="I838" s="101"/>
      <c r="J838" s="101"/>
      <c r="K838" s="101"/>
      <c r="L838" s="102" t="s">
        <v>23</v>
      </c>
      <c r="M838" s="102"/>
      <c r="N838" s="102"/>
      <c r="O838" s="102"/>
      <c r="P838" s="102"/>
      <c r="Q838" s="103" t="s">
        <v>26</v>
      </c>
      <c r="R838" s="103"/>
      <c r="S838" s="103"/>
      <c r="T838" s="103"/>
      <c r="U838" s="103"/>
      <c r="V838" s="89" t="s">
        <v>27</v>
      </c>
      <c r="W838" s="89"/>
      <c r="X838" s="89"/>
      <c r="Y838" s="89"/>
      <c r="Z838" s="89"/>
    </row>
    <row r="839" spans="1:26" x14ac:dyDescent="0.25">
      <c r="B839" s="16" t="s">
        <v>0</v>
      </c>
      <c r="C839" s="16" t="s">
        <v>1</v>
      </c>
      <c r="D839" s="16" t="s">
        <v>2</v>
      </c>
      <c r="E839" s="16" t="s">
        <v>3</v>
      </c>
      <c r="F839" s="16" t="s">
        <v>4</v>
      </c>
      <c r="G839" s="16" t="s">
        <v>0</v>
      </c>
      <c r="H839" s="16" t="s">
        <v>1</v>
      </c>
      <c r="I839" s="16" t="s">
        <v>2</v>
      </c>
      <c r="J839" s="16" t="s">
        <v>3</v>
      </c>
      <c r="K839" s="16" t="s">
        <v>4</v>
      </c>
      <c r="L839" s="16" t="s">
        <v>0</v>
      </c>
      <c r="M839" s="16" t="s">
        <v>1</v>
      </c>
      <c r="N839" s="16" t="s">
        <v>2</v>
      </c>
      <c r="O839" s="16" t="s">
        <v>3</v>
      </c>
      <c r="P839" s="16" t="s">
        <v>4</v>
      </c>
      <c r="Q839" s="16" t="s">
        <v>0</v>
      </c>
      <c r="R839" s="16" t="s">
        <v>1</v>
      </c>
      <c r="S839" s="16" t="s">
        <v>2</v>
      </c>
      <c r="T839" s="16" t="s">
        <v>3</v>
      </c>
      <c r="U839" s="16" t="s">
        <v>4</v>
      </c>
      <c r="V839" s="16" t="s">
        <v>0</v>
      </c>
      <c r="W839" s="16" t="s">
        <v>1</v>
      </c>
      <c r="X839" s="16" t="s">
        <v>2</v>
      </c>
      <c r="Y839" s="16" t="s">
        <v>3</v>
      </c>
      <c r="Z839" s="16" t="s">
        <v>4</v>
      </c>
    </row>
    <row r="840" spans="1:26" x14ac:dyDescent="0.25">
      <c r="A840" t="s">
        <v>5</v>
      </c>
      <c r="B840" s="59">
        <v>303</v>
      </c>
      <c r="C840" s="59">
        <v>692</v>
      </c>
      <c r="D840" s="59">
        <v>740</v>
      </c>
      <c r="E840" s="59">
        <v>738</v>
      </c>
      <c r="F840" s="59">
        <v>654</v>
      </c>
      <c r="G840" s="59">
        <v>671</v>
      </c>
      <c r="H840" s="59">
        <v>720</v>
      </c>
      <c r="I840" s="59">
        <v>744</v>
      </c>
      <c r="J840" s="59">
        <v>744</v>
      </c>
      <c r="K840" s="59">
        <v>720</v>
      </c>
      <c r="L840" s="59">
        <v>515</v>
      </c>
      <c r="M840" s="59">
        <v>711</v>
      </c>
      <c r="N840" s="59">
        <v>744</v>
      </c>
      <c r="O840" s="59">
        <v>744</v>
      </c>
      <c r="P840" s="59">
        <v>700</v>
      </c>
      <c r="Q840" s="59">
        <v>246</v>
      </c>
      <c r="R840" s="59">
        <v>680</v>
      </c>
      <c r="S840" s="59">
        <v>733</v>
      </c>
      <c r="T840" s="59">
        <v>733</v>
      </c>
      <c r="U840" s="59">
        <v>631</v>
      </c>
      <c r="V840" s="59">
        <v>744</v>
      </c>
      <c r="W840" s="59">
        <v>720</v>
      </c>
      <c r="X840" s="59">
        <v>744</v>
      </c>
      <c r="Y840" s="59">
        <v>744</v>
      </c>
      <c r="Z840" s="59">
        <v>720</v>
      </c>
    </row>
    <row r="841" spans="1:26" x14ac:dyDescent="0.25">
      <c r="A841" t="s">
        <v>6</v>
      </c>
      <c r="B841" s="59">
        <v>0</v>
      </c>
      <c r="C841" s="59">
        <v>0</v>
      </c>
      <c r="D841" s="59">
        <v>0</v>
      </c>
      <c r="E841" s="59">
        <v>5</v>
      </c>
      <c r="F841" s="59">
        <v>5</v>
      </c>
      <c r="G841" s="59">
        <v>80</v>
      </c>
      <c r="H841" s="59">
        <v>84</v>
      </c>
      <c r="I841" s="59">
        <v>202</v>
      </c>
      <c r="J841" s="59">
        <v>186</v>
      </c>
      <c r="K841" s="59">
        <v>131</v>
      </c>
      <c r="L841" s="59">
        <v>16</v>
      </c>
      <c r="M841" s="59">
        <v>30</v>
      </c>
      <c r="N841" s="59">
        <v>59</v>
      </c>
      <c r="O841" s="59">
        <v>61</v>
      </c>
      <c r="P841" s="59">
        <v>40</v>
      </c>
      <c r="Q841" s="59">
        <v>0</v>
      </c>
      <c r="R841" s="59">
        <v>0</v>
      </c>
      <c r="S841" s="59">
        <v>0</v>
      </c>
      <c r="T841" s="59">
        <v>0</v>
      </c>
      <c r="U841" s="59">
        <v>0</v>
      </c>
      <c r="V841" s="59">
        <v>162</v>
      </c>
      <c r="W841" s="59">
        <v>299</v>
      </c>
      <c r="X841" s="59">
        <v>472</v>
      </c>
      <c r="Y841" s="59">
        <v>545</v>
      </c>
      <c r="Z841" s="59">
        <v>368</v>
      </c>
    </row>
    <row r="842" spans="1:26" x14ac:dyDescent="0.25">
      <c r="A842" t="s">
        <v>7</v>
      </c>
      <c r="B842" s="59">
        <v>0</v>
      </c>
      <c r="C842" s="59">
        <v>0</v>
      </c>
      <c r="D842" s="59">
        <v>0</v>
      </c>
      <c r="E842" s="59">
        <v>0</v>
      </c>
      <c r="F842" s="59">
        <v>0</v>
      </c>
      <c r="G842" s="59">
        <v>0</v>
      </c>
      <c r="H842" s="59">
        <v>2</v>
      </c>
      <c r="I842" s="59">
        <v>67</v>
      </c>
      <c r="J842" s="59">
        <v>71</v>
      </c>
      <c r="K842" s="59">
        <v>23</v>
      </c>
      <c r="L842" s="59">
        <v>51</v>
      </c>
      <c r="M842" s="59">
        <v>6</v>
      </c>
      <c r="N842" s="59">
        <v>2</v>
      </c>
      <c r="O842" s="59">
        <v>5</v>
      </c>
      <c r="P842" s="59">
        <v>85</v>
      </c>
      <c r="Q842" s="59">
        <v>0</v>
      </c>
      <c r="R842" s="59">
        <v>0</v>
      </c>
      <c r="S842" s="59">
        <v>0</v>
      </c>
      <c r="T842" s="59">
        <v>0</v>
      </c>
      <c r="U842" s="59">
        <v>0</v>
      </c>
      <c r="V842" s="59">
        <v>0</v>
      </c>
      <c r="W842" s="59">
        <v>47</v>
      </c>
      <c r="X842" s="59">
        <v>214</v>
      </c>
      <c r="Y842" s="59">
        <v>170</v>
      </c>
      <c r="Z842" s="59">
        <v>43</v>
      </c>
    </row>
    <row r="843" spans="1:26" x14ac:dyDescent="0.25">
      <c r="A843" t="s">
        <v>8</v>
      </c>
      <c r="B843" s="59">
        <v>0</v>
      </c>
      <c r="C843" s="59">
        <v>0</v>
      </c>
      <c r="D843" s="59">
        <v>25</v>
      </c>
      <c r="E843" s="59">
        <v>10</v>
      </c>
      <c r="F843" s="59">
        <v>0</v>
      </c>
      <c r="G843" s="59">
        <v>0</v>
      </c>
      <c r="H843" s="59">
        <v>106</v>
      </c>
      <c r="I843" s="59">
        <v>341</v>
      </c>
      <c r="J843" s="59">
        <v>228</v>
      </c>
      <c r="K843" s="59">
        <v>93</v>
      </c>
      <c r="L843" s="59">
        <v>0</v>
      </c>
      <c r="M843" s="59">
        <v>3</v>
      </c>
      <c r="N843" s="59">
        <v>149</v>
      </c>
      <c r="O843" s="59">
        <v>45</v>
      </c>
      <c r="P843" s="59">
        <v>10</v>
      </c>
      <c r="Q843" s="59">
        <v>0</v>
      </c>
      <c r="R843" s="59">
        <v>0</v>
      </c>
      <c r="S843" s="59">
        <v>2</v>
      </c>
      <c r="T843" s="59">
        <v>6</v>
      </c>
      <c r="U843" s="59">
        <v>0</v>
      </c>
      <c r="V843" s="59">
        <v>181</v>
      </c>
      <c r="W843" s="59">
        <v>438</v>
      </c>
      <c r="X843" s="59">
        <v>727</v>
      </c>
      <c r="Y843" s="59">
        <v>621</v>
      </c>
      <c r="Z843" s="59">
        <v>339</v>
      </c>
    </row>
    <row r="844" spans="1:26" x14ac:dyDescent="0.25">
      <c r="A844" t="s">
        <v>9</v>
      </c>
      <c r="B844" s="59">
        <v>124</v>
      </c>
      <c r="C844" s="59">
        <v>327</v>
      </c>
      <c r="D844" s="59">
        <v>428</v>
      </c>
      <c r="E844" s="59">
        <v>438</v>
      </c>
      <c r="F844" s="59">
        <v>317</v>
      </c>
      <c r="G844" s="59">
        <v>328</v>
      </c>
      <c r="H844" s="59">
        <v>572</v>
      </c>
      <c r="I844" s="59">
        <v>691</v>
      </c>
      <c r="J844" s="59">
        <v>691</v>
      </c>
      <c r="K844" s="59">
        <v>515</v>
      </c>
      <c r="L844" s="59">
        <v>187</v>
      </c>
      <c r="M844" s="59">
        <v>457</v>
      </c>
      <c r="N844" s="59">
        <v>546</v>
      </c>
      <c r="O844" s="59">
        <v>537</v>
      </c>
      <c r="P844" s="59">
        <v>407</v>
      </c>
      <c r="Q844" s="59">
        <v>86</v>
      </c>
      <c r="R844" s="59">
        <v>255</v>
      </c>
      <c r="S844" s="59">
        <v>339</v>
      </c>
      <c r="T844" s="59">
        <v>354</v>
      </c>
      <c r="U844" s="59">
        <v>253</v>
      </c>
      <c r="V844" s="59">
        <v>592</v>
      </c>
      <c r="W844" s="59">
        <v>719</v>
      </c>
      <c r="X844" s="59">
        <v>737</v>
      </c>
      <c r="Y844" s="59">
        <v>744</v>
      </c>
      <c r="Z844" s="59">
        <v>652</v>
      </c>
    </row>
    <row r="845" spans="1:26" x14ac:dyDescent="0.25">
      <c r="A845" t="s">
        <v>10</v>
      </c>
      <c r="B845" s="59">
        <v>0</v>
      </c>
      <c r="C845" s="59">
        <v>0</v>
      </c>
      <c r="D845" s="59">
        <v>6</v>
      </c>
      <c r="E845" s="59">
        <v>24</v>
      </c>
      <c r="F845" s="59">
        <v>5</v>
      </c>
      <c r="G845" s="59">
        <v>24</v>
      </c>
      <c r="H845" s="59">
        <v>14</v>
      </c>
      <c r="I845" s="59">
        <v>109</v>
      </c>
      <c r="J845" s="59">
        <v>173</v>
      </c>
      <c r="K845" s="59">
        <v>105</v>
      </c>
      <c r="L845" s="59">
        <v>0</v>
      </c>
      <c r="M845" s="59">
        <v>0</v>
      </c>
      <c r="N845" s="59">
        <v>54</v>
      </c>
      <c r="O845" s="59">
        <v>97</v>
      </c>
      <c r="P845" s="59">
        <v>39</v>
      </c>
      <c r="Q845" s="59">
        <v>0</v>
      </c>
      <c r="R845" s="59">
        <v>0</v>
      </c>
      <c r="S845" s="59">
        <v>0</v>
      </c>
      <c r="T845" s="59">
        <v>14</v>
      </c>
      <c r="U845" s="59">
        <v>3</v>
      </c>
      <c r="V845" s="59">
        <v>362</v>
      </c>
      <c r="W845" s="59">
        <v>674</v>
      </c>
      <c r="X845" s="59">
        <v>744</v>
      </c>
      <c r="Y845" s="59">
        <v>744</v>
      </c>
      <c r="Z845" s="59">
        <v>720</v>
      </c>
    </row>
    <row r="846" spans="1:26" x14ac:dyDescent="0.25">
      <c r="A846" t="s">
        <v>11</v>
      </c>
      <c r="B846" s="59">
        <v>50</v>
      </c>
      <c r="C846" s="59">
        <v>95</v>
      </c>
      <c r="D846" s="59">
        <v>218</v>
      </c>
      <c r="E846" s="59">
        <v>228</v>
      </c>
      <c r="F846" s="59">
        <v>71</v>
      </c>
      <c r="G846" s="59">
        <v>227</v>
      </c>
      <c r="H846" s="59">
        <v>338</v>
      </c>
      <c r="I846" s="59">
        <v>415</v>
      </c>
      <c r="J846" s="59">
        <v>424</v>
      </c>
      <c r="K846" s="59">
        <v>301</v>
      </c>
      <c r="L846" s="59">
        <v>130</v>
      </c>
      <c r="M846" s="59">
        <v>208</v>
      </c>
      <c r="N846" s="59">
        <v>323</v>
      </c>
      <c r="O846" s="59">
        <v>336</v>
      </c>
      <c r="P846" s="59">
        <v>204</v>
      </c>
      <c r="Q846" s="59">
        <v>21</v>
      </c>
      <c r="R846" s="59">
        <v>40</v>
      </c>
      <c r="S846" s="59">
        <v>132</v>
      </c>
      <c r="T846" s="59">
        <v>149</v>
      </c>
      <c r="U846" s="59">
        <v>46</v>
      </c>
      <c r="V846" s="59">
        <v>509</v>
      </c>
      <c r="W846" s="59">
        <v>675</v>
      </c>
      <c r="X846" s="59">
        <v>744</v>
      </c>
      <c r="Y846" s="59">
        <v>744</v>
      </c>
      <c r="Z846" s="59">
        <v>716</v>
      </c>
    </row>
    <row r="847" spans="1:26" x14ac:dyDescent="0.25">
      <c r="A847" t="s">
        <v>12</v>
      </c>
      <c r="B847" s="59">
        <v>0</v>
      </c>
      <c r="C847" s="59">
        <v>0</v>
      </c>
      <c r="D847" s="59">
        <v>0</v>
      </c>
      <c r="E847" s="59">
        <v>10</v>
      </c>
      <c r="F847" s="59">
        <v>3</v>
      </c>
      <c r="G847" s="59">
        <v>22</v>
      </c>
      <c r="H847" s="59">
        <v>87</v>
      </c>
      <c r="I847" s="59">
        <v>218</v>
      </c>
      <c r="J847" s="59">
        <v>238</v>
      </c>
      <c r="K847" s="59">
        <v>133</v>
      </c>
      <c r="L847" s="59">
        <v>2</v>
      </c>
      <c r="M847" s="59">
        <v>26</v>
      </c>
      <c r="N847" s="59">
        <v>74</v>
      </c>
      <c r="O847" s="59">
        <v>103</v>
      </c>
      <c r="P847" s="59">
        <v>28</v>
      </c>
      <c r="Q847" s="59">
        <v>0</v>
      </c>
      <c r="R847" s="59">
        <v>0</v>
      </c>
      <c r="S847" s="59">
        <v>0</v>
      </c>
      <c r="T847" s="59">
        <v>0</v>
      </c>
      <c r="U847" s="59">
        <v>0</v>
      </c>
      <c r="V847" s="59">
        <v>64</v>
      </c>
      <c r="W847" s="59">
        <v>192</v>
      </c>
      <c r="X847" s="59">
        <v>370</v>
      </c>
      <c r="Y847" s="59">
        <v>454</v>
      </c>
      <c r="Z847" s="59">
        <v>297</v>
      </c>
    </row>
    <row r="848" spans="1:26" x14ac:dyDescent="0.25">
      <c r="A848" t="s">
        <v>13</v>
      </c>
      <c r="B848" s="59">
        <v>226</v>
      </c>
      <c r="C848" s="59">
        <v>618</v>
      </c>
      <c r="D848" s="59">
        <v>717</v>
      </c>
      <c r="E848" s="59">
        <v>717</v>
      </c>
      <c r="F848" s="59">
        <v>713</v>
      </c>
      <c r="G848" s="59">
        <v>559</v>
      </c>
      <c r="H848" s="59">
        <v>714</v>
      </c>
      <c r="I848" s="59">
        <v>744</v>
      </c>
      <c r="J848" s="59">
        <v>744</v>
      </c>
      <c r="K848" s="59">
        <v>719</v>
      </c>
      <c r="L848" s="59">
        <v>396</v>
      </c>
      <c r="M848" s="59">
        <v>667</v>
      </c>
      <c r="N848" s="59">
        <v>741</v>
      </c>
      <c r="O848" s="59">
        <v>743</v>
      </c>
      <c r="P848" s="59">
        <v>715</v>
      </c>
      <c r="Q848" s="59">
        <v>162</v>
      </c>
      <c r="R848" s="59">
        <v>566</v>
      </c>
      <c r="S848" s="59">
        <v>692</v>
      </c>
      <c r="T848" s="59">
        <v>706</v>
      </c>
      <c r="U848" s="59">
        <v>711</v>
      </c>
      <c r="V848" s="59">
        <v>744</v>
      </c>
      <c r="W848" s="59">
        <v>720</v>
      </c>
      <c r="X848" s="59">
        <v>744</v>
      </c>
      <c r="Y848" s="59">
        <v>744</v>
      </c>
      <c r="Z848" s="59">
        <v>720</v>
      </c>
    </row>
    <row r="849" spans="1:26" x14ac:dyDescent="0.25">
      <c r="A849" t="s">
        <v>14</v>
      </c>
      <c r="B849" s="59">
        <v>0</v>
      </c>
      <c r="C849" s="59">
        <v>0</v>
      </c>
      <c r="D849" s="59">
        <v>0</v>
      </c>
      <c r="E849" s="59">
        <v>0</v>
      </c>
      <c r="F849" s="59">
        <v>0</v>
      </c>
      <c r="G849" s="59">
        <v>0</v>
      </c>
      <c r="H849" s="59">
        <v>0</v>
      </c>
      <c r="I849" s="59">
        <v>37</v>
      </c>
      <c r="J849" s="59">
        <v>7</v>
      </c>
      <c r="K849" s="59">
        <v>0</v>
      </c>
      <c r="L849" s="59">
        <v>0</v>
      </c>
      <c r="M849" s="59">
        <v>0</v>
      </c>
      <c r="N849" s="59">
        <v>4</v>
      </c>
      <c r="O849" s="59">
        <v>1</v>
      </c>
      <c r="P849" s="59">
        <v>0</v>
      </c>
      <c r="Q849" s="59">
        <v>0</v>
      </c>
      <c r="R849" s="59">
        <v>0</v>
      </c>
      <c r="S849" s="59">
        <v>0</v>
      </c>
      <c r="T849" s="59">
        <v>0</v>
      </c>
      <c r="U849" s="59">
        <v>0</v>
      </c>
      <c r="V849" s="59">
        <v>41</v>
      </c>
      <c r="W849" s="59">
        <v>472</v>
      </c>
      <c r="X849" s="59">
        <v>726</v>
      </c>
      <c r="Y849" s="59">
        <v>719</v>
      </c>
      <c r="Z849" s="59">
        <v>329</v>
      </c>
    </row>
    <row r="850" spans="1:26" x14ac:dyDescent="0.25">
      <c r="A850" t="s">
        <v>15</v>
      </c>
      <c r="B850" s="59">
        <v>1</v>
      </c>
      <c r="C850" s="59">
        <v>5</v>
      </c>
      <c r="D850" s="59">
        <v>46</v>
      </c>
      <c r="E850" s="59">
        <v>61</v>
      </c>
      <c r="F850" s="59">
        <v>31</v>
      </c>
      <c r="G850" s="59">
        <v>122</v>
      </c>
      <c r="H850" s="59">
        <v>179</v>
      </c>
      <c r="I850" s="59">
        <v>299</v>
      </c>
      <c r="J850" s="59">
        <v>293</v>
      </c>
      <c r="K850" s="59">
        <v>236</v>
      </c>
      <c r="L850" s="59">
        <v>35</v>
      </c>
      <c r="M850" s="59">
        <v>52</v>
      </c>
      <c r="N850" s="59">
        <v>172</v>
      </c>
      <c r="O850" s="59">
        <v>187</v>
      </c>
      <c r="P850" s="59">
        <v>86</v>
      </c>
      <c r="Q850" s="59">
        <v>0</v>
      </c>
      <c r="R850" s="59">
        <v>0</v>
      </c>
      <c r="S850" s="59">
        <v>8</v>
      </c>
      <c r="T850" s="59">
        <v>27</v>
      </c>
      <c r="U850" s="59">
        <v>10</v>
      </c>
      <c r="V850" s="59">
        <v>275</v>
      </c>
      <c r="W850" s="59">
        <v>487</v>
      </c>
      <c r="X850" s="59">
        <v>692</v>
      </c>
      <c r="Y850" s="59">
        <v>737</v>
      </c>
      <c r="Z850" s="59">
        <v>625</v>
      </c>
    </row>
    <row r="851" spans="1:26" x14ac:dyDescent="0.25">
      <c r="A851" t="s">
        <v>16</v>
      </c>
      <c r="B851" s="59">
        <v>144</v>
      </c>
      <c r="C851" s="59">
        <v>374</v>
      </c>
      <c r="D851" s="59">
        <v>407</v>
      </c>
      <c r="E851" s="59">
        <v>387</v>
      </c>
      <c r="F851" s="59">
        <v>341</v>
      </c>
      <c r="G851" s="59">
        <v>434</v>
      </c>
      <c r="H851" s="59">
        <v>637</v>
      </c>
      <c r="I851" s="59">
        <v>696</v>
      </c>
      <c r="J851" s="59">
        <v>632</v>
      </c>
      <c r="K851" s="59">
        <v>559</v>
      </c>
      <c r="L851" s="59">
        <v>293</v>
      </c>
      <c r="M851" s="59">
        <v>516</v>
      </c>
      <c r="N851" s="59">
        <v>570</v>
      </c>
      <c r="O851" s="59">
        <v>518</v>
      </c>
      <c r="P851" s="59">
        <v>461</v>
      </c>
      <c r="Q851" s="59">
        <v>93</v>
      </c>
      <c r="R851" s="59">
        <v>281</v>
      </c>
      <c r="S851" s="59">
        <v>319</v>
      </c>
      <c r="T851" s="59">
        <v>297</v>
      </c>
      <c r="U851" s="59">
        <v>270</v>
      </c>
      <c r="V851" s="59">
        <v>619</v>
      </c>
      <c r="W851" s="59">
        <v>713</v>
      </c>
      <c r="X851" s="59">
        <v>744</v>
      </c>
      <c r="Y851" s="59">
        <v>721</v>
      </c>
      <c r="Z851" s="59">
        <v>643</v>
      </c>
    </row>
    <row r="852" spans="1:26" x14ac:dyDescent="0.25">
      <c r="A852" t="s">
        <v>17</v>
      </c>
      <c r="B852" s="59">
        <v>261</v>
      </c>
      <c r="C852" s="59">
        <v>715</v>
      </c>
      <c r="D852" s="59">
        <v>744</v>
      </c>
      <c r="E852" s="59">
        <v>744</v>
      </c>
      <c r="F852" s="59">
        <v>720</v>
      </c>
      <c r="G852" s="59">
        <v>497</v>
      </c>
      <c r="H852" s="59">
        <v>720</v>
      </c>
      <c r="I852" s="59">
        <v>744</v>
      </c>
      <c r="J852" s="59">
        <v>744</v>
      </c>
      <c r="K852" s="59">
        <v>720</v>
      </c>
      <c r="L852" s="59">
        <v>373</v>
      </c>
      <c r="M852" s="59">
        <v>719</v>
      </c>
      <c r="N852" s="59">
        <v>744</v>
      </c>
      <c r="O852" s="59">
        <v>744</v>
      </c>
      <c r="P852" s="59">
        <v>720</v>
      </c>
      <c r="Q852" s="59">
        <v>267</v>
      </c>
      <c r="R852" s="59">
        <v>700</v>
      </c>
      <c r="S852" s="59">
        <v>741</v>
      </c>
      <c r="T852" s="59">
        <v>744</v>
      </c>
      <c r="U852" s="59">
        <v>720</v>
      </c>
      <c r="V852" s="59">
        <v>744</v>
      </c>
      <c r="W852" s="59">
        <v>720</v>
      </c>
      <c r="X852" s="59">
        <v>744</v>
      </c>
      <c r="Y852" s="59">
        <v>744</v>
      </c>
      <c r="Z852" s="59">
        <v>720</v>
      </c>
    </row>
    <row r="853" spans="1:26" x14ac:dyDescent="0.25">
      <c r="A853" t="s">
        <v>18</v>
      </c>
      <c r="B853" s="59">
        <v>726</v>
      </c>
      <c r="C853" s="59">
        <v>720</v>
      </c>
      <c r="D853" s="59">
        <v>744</v>
      </c>
      <c r="E853" s="59">
        <v>743</v>
      </c>
      <c r="F853" s="59">
        <v>715</v>
      </c>
      <c r="G853" s="59">
        <v>744</v>
      </c>
      <c r="H853" s="59">
        <v>720</v>
      </c>
      <c r="I853" s="59">
        <v>744</v>
      </c>
      <c r="J853" s="59">
        <v>744</v>
      </c>
      <c r="K853" s="59">
        <v>720</v>
      </c>
      <c r="L853" s="59">
        <v>744</v>
      </c>
      <c r="M853" s="59">
        <v>720</v>
      </c>
      <c r="N853" s="59">
        <v>744</v>
      </c>
      <c r="O853" s="59">
        <v>744</v>
      </c>
      <c r="P853" s="59">
        <v>720</v>
      </c>
      <c r="Q853" s="59">
        <v>678</v>
      </c>
      <c r="R853" s="59">
        <v>720</v>
      </c>
      <c r="S853" s="59">
        <v>744</v>
      </c>
      <c r="T853" s="59">
        <v>740</v>
      </c>
      <c r="U853" s="59">
        <v>714</v>
      </c>
      <c r="V853" s="59">
        <v>744</v>
      </c>
      <c r="W853" s="59">
        <v>720</v>
      </c>
      <c r="X853" s="59">
        <v>744</v>
      </c>
      <c r="Y853" s="59">
        <v>744</v>
      </c>
      <c r="Z853" s="59">
        <v>720</v>
      </c>
    </row>
    <row r="854" spans="1:26" x14ac:dyDescent="0.25">
      <c r="A854" t="s">
        <v>19</v>
      </c>
      <c r="B854" s="59">
        <v>0</v>
      </c>
      <c r="C854" s="59">
        <v>28</v>
      </c>
      <c r="D854" s="59">
        <v>224</v>
      </c>
      <c r="E854" s="59">
        <v>263</v>
      </c>
      <c r="F854" s="59">
        <v>58</v>
      </c>
      <c r="G854" s="59">
        <v>154</v>
      </c>
      <c r="H854" s="59">
        <v>277</v>
      </c>
      <c r="I854" s="59">
        <v>547</v>
      </c>
      <c r="J854" s="59">
        <v>570</v>
      </c>
      <c r="K854" s="59">
        <v>341</v>
      </c>
      <c r="L854" s="59">
        <v>45</v>
      </c>
      <c r="M854" s="59">
        <v>107</v>
      </c>
      <c r="N854" s="59">
        <v>340</v>
      </c>
      <c r="O854" s="59">
        <v>361</v>
      </c>
      <c r="P854" s="59">
        <v>165</v>
      </c>
      <c r="Q854" s="59">
        <v>0</v>
      </c>
      <c r="R854" s="59">
        <v>5</v>
      </c>
      <c r="S854" s="59">
        <v>156</v>
      </c>
      <c r="T854" s="59">
        <v>190</v>
      </c>
      <c r="U854" s="59">
        <v>42</v>
      </c>
      <c r="V854" s="59">
        <v>484</v>
      </c>
      <c r="W854" s="59">
        <v>710</v>
      </c>
      <c r="X854" s="59">
        <v>744</v>
      </c>
      <c r="Y854" s="59">
        <v>744</v>
      </c>
      <c r="Z854" s="59">
        <v>718</v>
      </c>
    </row>
    <row r="855" spans="1:26" x14ac:dyDescent="0.25">
      <c r="A855" t="s">
        <v>20</v>
      </c>
      <c r="B855" s="59">
        <v>85</v>
      </c>
      <c r="C855" s="59">
        <v>263</v>
      </c>
      <c r="D855" s="59">
        <v>309</v>
      </c>
      <c r="E855" s="59">
        <v>284</v>
      </c>
      <c r="F855" s="59">
        <v>225</v>
      </c>
      <c r="G855" s="59">
        <v>410</v>
      </c>
      <c r="H855" s="59">
        <v>566</v>
      </c>
      <c r="I855" s="59">
        <v>633</v>
      </c>
      <c r="J855" s="59">
        <v>565</v>
      </c>
      <c r="K855" s="59">
        <v>493</v>
      </c>
      <c r="L855" s="59">
        <v>282</v>
      </c>
      <c r="M855" s="59">
        <v>460</v>
      </c>
      <c r="N855" s="59">
        <v>500</v>
      </c>
      <c r="O855" s="59">
        <v>449</v>
      </c>
      <c r="P855" s="59">
        <v>374</v>
      </c>
      <c r="Q855" s="59">
        <v>22</v>
      </c>
      <c r="R855" s="59">
        <v>141</v>
      </c>
      <c r="S855" s="59">
        <v>195</v>
      </c>
      <c r="T855" s="59">
        <v>156</v>
      </c>
      <c r="U855" s="59">
        <v>138</v>
      </c>
      <c r="V855" s="59">
        <v>531</v>
      </c>
      <c r="W855" s="59">
        <v>625</v>
      </c>
      <c r="X855" s="59">
        <v>684</v>
      </c>
      <c r="Y855" s="59">
        <v>635</v>
      </c>
      <c r="Z855" s="59">
        <v>572</v>
      </c>
    </row>
    <row r="856" spans="1:26" x14ac:dyDescent="0.25">
      <c r="A856" t="s">
        <v>21</v>
      </c>
      <c r="B856" s="59">
        <v>0</v>
      </c>
      <c r="C856" s="59">
        <v>0</v>
      </c>
      <c r="D856" s="59">
        <v>0</v>
      </c>
      <c r="E856" s="59">
        <v>0</v>
      </c>
      <c r="F856" s="59">
        <v>0</v>
      </c>
      <c r="G856" s="59">
        <v>0</v>
      </c>
      <c r="H856" s="59">
        <v>0</v>
      </c>
      <c r="I856" s="59">
        <v>0</v>
      </c>
      <c r="J856" s="59">
        <v>0</v>
      </c>
      <c r="K856" s="59">
        <v>0</v>
      </c>
      <c r="L856" s="59">
        <v>10</v>
      </c>
      <c r="M856" s="59">
        <v>0</v>
      </c>
      <c r="N856" s="59">
        <v>0</v>
      </c>
      <c r="O856" s="59">
        <v>0</v>
      </c>
      <c r="P856" s="59">
        <v>0</v>
      </c>
      <c r="Q856" s="59">
        <v>0</v>
      </c>
      <c r="R856" s="59">
        <v>0</v>
      </c>
      <c r="S856" s="59">
        <v>0</v>
      </c>
      <c r="T856" s="59">
        <v>0</v>
      </c>
      <c r="U856" s="59">
        <v>0</v>
      </c>
      <c r="V856" s="59">
        <v>0</v>
      </c>
      <c r="W856" s="59">
        <v>0</v>
      </c>
      <c r="X856" s="59">
        <v>0</v>
      </c>
      <c r="Y856" s="59">
        <v>0</v>
      </c>
      <c r="Z856" s="59">
        <v>0</v>
      </c>
    </row>
    <row r="857" spans="1:26" x14ac:dyDescent="0.25">
      <c r="A857" t="s">
        <v>22</v>
      </c>
      <c r="B857" s="59">
        <v>0</v>
      </c>
      <c r="C857" s="59">
        <v>0</v>
      </c>
      <c r="D857" s="59">
        <v>0</v>
      </c>
      <c r="E857" s="59">
        <v>0</v>
      </c>
      <c r="F857" s="59">
        <v>0</v>
      </c>
      <c r="G857" s="59">
        <v>0</v>
      </c>
      <c r="H857" s="59">
        <v>9</v>
      </c>
      <c r="I857" s="59">
        <v>183</v>
      </c>
      <c r="J857" s="59">
        <v>49</v>
      </c>
      <c r="K857" s="59">
        <v>0</v>
      </c>
      <c r="L857" s="59">
        <v>205</v>
      </c>
      <c r="M857" s="59">
        <v>0</v>
      </c>
      <c r="N857" s="59">
        <v>7</v>
      </c>
      <c r="O857" s="59">
        <v>0</v>
      </c>
      <c r="P857" s="59">
        <v>6</v>
      </c>
      <c r="Q857" s="59">
        <v>0</v>
      </c>
      <c r="R857" s="59">
        <v>0</v>
      </c>
      <c r="S857" s="59">
        <v>0</v>
      </c>
      <c r="T857" s="59">
        <v>0</v>
      </c>
      <c r="U857" s="59">
        <v>0</v>
      </c>
      <c r="V857" s="59">
        <v>0</v>
      </c>
      <c r="W857" s="59">
        <v>20</v>
      </c>
      <c r="X857" s="59">
        <v>231</v>
      </c>
      <c r="Y857" s="59">
        <v>141</v>
      </c>
      <c r="Z857" s="59">
        <v>0</v>
      </c>
    </row>
    <row r="859" spans="1:26" x14ac:dyDescent="0.25">
      <c r="A859" s="39">
        <v>2019</v>
      </c>
      <c r="B859" s="107"/>
      <c r="C859" s="107"/>
      <c r="D859" s="107"/>
      <c r="E859" s="107"/>
      <c r="F859" s="107"/>
    </row>
    <row r="860" spans="1:26" x14ac:dyDescent="0.25">
      <c r="B860" s="108" t="s">
        <v>24</v>
      </c>
      <c r="C860" s="108"/>
      <c r="D860" s="108"/>
      <c r="E860" s="108"/>
      <c r="F860" s="108"/>
      <c r="G860" s="101" t="s">
        <v>25</v>
      </c>
      <c r="H860" s="101"/>
      <c r="I860" s="101"/>
      <c r="J860" s="101"/>
      <c r="K860" s="101"/>
      <c r="L860" s="102" t="s">
        <v>23</v>
      </c>
      <c r="M860" s="102"/>
      <c r="N860" s="102"/>
      <c r="O860" s="102"/>
      <c r="P860" s="102"/>
      <c r="Q860" s="103" t="s">
        <v>26</v>
      </c>
      <c r="R860" s="103"/>
      <c r="S860" s="103"/>
      <c r="T860" s="103"/>
      <c r="U860" s="103"/>
      <c r="V860" s="89" t="s">
        <v>27</v>
      </c>
      <c r="W860" s="89"/>
      <c r="X860" s="89"/>
      <c r="Y860" s="89"/>
      <c r="Z860" s="89"/>
    </row>
    <row r="861" spans="1:26" x14ac:dyDescent="0.25">
      <c r="B861" s="16" t="s">
        <v>0</v>
      </c>
      <c r="C861" s="16" t="s">
        <v>1</v>
      </c>
      <c r="D861" s="16" t="s">
        <v>2</v>
      </c>
      <c r="E861" s="16" t="s">
        <v>3</v>
      </c>
      <c r="F861" s="16" t="s">
        <v>4</v>
      </c>
      <c r="G861" s="16" t="s">
        <v>0</v>
      </c>
      <c r="H861" s="16" t="s">
        <v>1</v>
      </c>
      <c r="I861" s="16" t="s">
        <v>2</v>
      </c>
      <c r="J861" s="16" t="s">
        <v>3</v>
      </c>
      <c r="K861" s="16" t="s">
        <v>4</v>
      </c>
      <c r="L861" s="16" t="s">
        <v>0</v>
      </c>
      <c r="M861" s="16" t="s">
        <v>1</v>
      </c>
      <c r="N861" s="16" t="s">
        <v>2</v>
      </c>
      <c r="O861" s="16" t="s">
        <v>3</v>
      </c>
      <c r="P861" s="16" t="s">
        <v>4</v>
      </c>
      <c r="Q861" s="16" t="s">
        <v>0</v>
      </c>
      <c r="R861" s="16" t="s">
        <v>1</v>
      </c>
      <c r="S861" s="16" t="s">
        <v>2</v>
      </c>
      <c r="T861" s="16" t="s">
        <v>3</v>
      </c>
      <c r="U861" s="16" t="s">
        <v>4</v>
      </c>
      <c r="V861" s="16" t="s">
        <v>0</v>
      </c>
      <c r="W861" s="16" t="s">
        <v>1</v>
      </c>
      <c r="X861" s="16" t="s">
        <v>2</v>
      </c>
      <c r="Y861" s="16" t="s">
        <v>3</v>
      </c>
      <c r="Z861" s="16" t="s">
        <v>4</v>
      </c>
    </row>
    <row r="862" spans="1:26" x14ac:dyDescent="0.25">
      <c r="A862" t="s">
        <v>5</v>
      </c>
      <c r="B862" s="59">
        <v>239</v>
      </c>
      <c r="C862" s="59">
        <v>682</v>
      </c>
      <c r="D862" s="59">
        <v>741</v>
      </c>
      <c r="E862" s="59">
        <v>737</v>
      </c>
      <c r="F862" s="59">
        <v>715</v>
      </c>
      <c r="G862" s="59">
        <v>568</v>
      </c>
      <c r="H862" s="59">
        <v>717</v>
      </c>
      <c r="I862" s="59">
        <v>744</v>
      </c>
      <c r="J862" s="59">
        <v>744</v>
      </c>
      <c r="K862" s="59">
        <v>720</v>
      </c>
      <c r="L862" s="59">
        <v>419</v>
      </c>
      <c r="M862" s="59">
        <v>707</v>
      </c>
      <c r="N862" s="59">
        <v>744</v>
      </c>
      <c r="O862" s="59">
        <v>744</v>
      </c>
      <c r="P862" s="59">
        <v>720</v>
      </c>
      <c r="Q862" s="59">
        <v>158</v>
      </c>
      <c r="R862" s="59">
        <v>664</v>
      </c>
      <c r="S862" s="59">
        <v>739</v>
      </c>
      <c r="T862" s="59">
        <v>732</v>
      </c>
      <c r="U862" s="59">
        <v>708</v>
      </c>
      <c r="V862" s="59">
        <v>744</v>
      </c>
      <c r="W862" s="59">
        <v>720</v>
      </c>
      <c r="X862" s="59">
        <v>744</v>
      </c>
      <c r="Y862" s="59">
        <v>744</v>
      </c>
      <c r="Z862" s="59">
        <v>720</v>
      </c>
    </row>
    <row r="863" spans="1:26" x14ac:dyDescent="0.25">
      <c r="A863" t="s">
        <v>6</v>
      </c>
      <c r="B863" s="59">
        <v>4</v>
      </c>
      <c r="C863" s="59">
        <v>8</v>
      </c>
      <c r="D863" s="59">
        <v>7</v>
      </c>
      <c r="E863" s="59">
        <v>10</v>
      </c>
      <c r="F863" s="59">
        <v>4</v>
      </c>
      <c r="G863" s="59">
        <v>130</v>
      </c>
      <c r="H863" s="59">
        <v>149</v>
      </c>
      <c r="I863" s="59">
        <v>206</v>
      </c>
      <c r="J863" s="59">
        <v>214</v>
      </c>
      <c r="K863" s="59">
        <v>114</v>
      </c>
      <c r="L863" s="59">
        <v>82</v>
      </c>
      <c r="M863" s="59">
        <v>62</v>
      </c>
      <c r="N863" s="59">
        <v>51</v>
      </c>
      <c r="O863" s="59">
        <v>86</v>
      </c>
      <c r="P863" s="59">
        <v>26</v>
      </c>
      <c r="Q863" s="59">
        <v>0</v>
      </c>
      <c r="R863" s="59">
        <v>2</v>
      </c>
      <c r="S863" s="59">
        <v>0</v>
      </c>
      <c r="T863" s="59">
        <v>0</v>
      </c>
      <c r="U863" s="59">
        <v>0</v>
      </c>
      <c r="V863" s="59">
        <v>191</v>
      </c>
      <c r="W863" s="59">
        <v>382</v>
      </c>
      <c r="X863" s="59">
        <v>440</v>
      </c>
      <c r="Y863" s="59">
        <v>500</v>
      </c>
      <c r="Z863" s="59">
        <v>365</v>
      </c>
    </row>
    <row r="864" spans="1:26" x14ac:dyDescent="0.25">
      <c r="A864" t="s">
        <v>7</v>
      </c>
      <c r="B864" s="59">
        <v>0</v>
      </c>
      <c r="C864" s="59">
        <v>0</v>
      </c>
      <c r="D864" s="59">
        <v>0</v>
      </c>
      <c r="E864" s="59">
        <v>0</v>
      </c>
      <c r="F864" s="59">
        <v>0</v>
      </c>
      <c r="G864" s="59">
        <v>5</v>
      </c>
      <c r="H864" s="59">
        <v>12</v>
      </c>
      <c r="I864" s="59">
        <v>33</v>
      </c>
      <c r="J864" s="59">
        <v>38</v>
      </c>
      <c r="K864" s="59">
        <v>1</v>
      </c>
      <c r="L864" s="59">
        <v>175</v>
      </c>
      <c r="M864" s="59">
        <v>6</v>
      </c>
      <c r="N864" s="59">
        <v>15</v>
      </c>
      <c r="O864" s="59">
        <v>9</v>
      </c>
      <c r="P864" s="59">
        <v>64</v>
      </c>
      <c r="Q864" s="59">
        <v>0</v>
      </c>
      <c r="R864" s="59">
        <v>0</v>
      </c>
      <c r="S864" s="59">
        <v>0</v>
      </c>
      <c r="T864" s="59">
        <v>0</v>
      </c>
      <c r="U864" s="59">
        <v>0</v>
      </c>
      <c r="V864" s="59">
        <v>23</v>
      </c>
      <c r="W864" s="59">
        <v>104</v>
      </c>
      <c r="X864" s="59">
        <v>93</v>
      </c>
      <c r="Y864" s="59">
        <v>156</v>
      </c>
      <c r="Z864" s="59">
        <v>15</v>
      </c>
    </row>
    <row r="865" spans="1:26" x14ac:dyDescent="0.25">
      <c r="A865" t="s">
        <v>8</v>
      </c>
      <c r="B865" s="59">
        <v>0</v>
      </c>
      <c r="C865" s="59">
        <v>4</v>
      </c>
      <c r="D865" s="59">
        <v>14</v>
      </c>
      <c r="E865" s="59">
        <v>28</v>
      </c>
      <c r="F865" s="59">
        <v>0</v>
      </c>
      <c r="G865" s="59">
        <v>0</v>
      </c>
      <c r="H865" s="59">
        <v>207</v>
      </c>
      <c r="I865" s="59">
        <v>253</v>
      </c>
      <c r="J865" s="59">
        <v>251</v>
      </c>
      <c r="K865" s="59">
        <v>51</v>
      </c>
      <c r="L865" s="59">
        <v>6</v>
      </c>
      <c r="M865" s="59">
        <v>69</v>
      </c>
      <c r="N865" s="59">
        <v>107</v>
      </c>
      <c r="O865" s="59">
        <v>117</v>
      </c>
      <c r="P865" s="59">
        <v>0</v>
      </c>
      <c r="Q865" s="59">
        <v>0</v>
      </c>
      <c r="R865" s="59">
        <v>0</v>
      </c>
      <c r="S865" s="59">
        <v>0</v>
      </c>
      <c r="T865" s="59">
        <v>4</v>
      </c>
      <c r="U865" s="59">
        <v>0</v>
      </c>
      <c r="V865" s="59">
        <v>39</v>
      </c>
      <c r="W865" s="59">
        <v>506</v>
      </c>
      <c r="X865" s="59">
        <v>587</v>
      </c>
      <c r="Y865" s="59">
        <v>621</v>
      </c>
      <c r="Z865" s="59">
        <v>327</v>
      </c>
    </row>
    <row r="866" spans="1:26" x14ac:dyDescent="0.25">
      <c r="A866" t="s">
        <v>9</v>
      </c>
      <c r="B866" s="59">
        <v>171</v>
      </c>
      <c r="C866" s="59">
        <v>410</v>
      </c>
      <c r="D866" s="59">
        <v>411</v>
      </c>
      <c r="E866" s="59">
        <v>464</v>
      </c>
      <c r="F866" s="59">
        <v>274</v>
      </c>
      <c r="G866" s="59">
        <v>400</v>
      </c>
      <c r="H866" s="59">
        <v>649</v>
      </c>
      <c r="I866" s="59">
        <v>671</v>
      </c>
      <c r="J866" s="59">
        <v>703</v>
      </c>
      <c r="K866" s="59">
        <v>493</v>
      </c>
      <c r="L866" s="59">
        <v>264</v>
      </c>
      <c r="M866" s="59">
        <v>525</v>
      </c>
      <c r="N866" s="59">
        <v>532</v>
      </c>
      <c r="O866" s="59">
        <v>589</v>
      </c>
      <c r="P866" s="59">
        <v>368</v>
      </c>
      <c r="Q866" s="59">
        <v>103</v>
      </c>
      <c r="R866" s="59">
        <v>344</v>
      </c>
      <c r="S866" s="59">
        <v>332</v>
      </c>
      <c r="T866" s="59">
        <v>400</v>
      </c>
      <c r="U866" s="59">
        <v>214</v>
      </c>
      <c r="V866" s="59">
        <v>548</v>
      </c>
      <c r="W866" s="59">
        <v>714</v>
      </c>
      <c r="X866" s="59">
        <v>739</v>
      </c>
      <c r="Y866" s="59">
        <v>743</v>
      </c>
      <c r="Z866" s="59">
        <v>631</v>
      </c>
    </row>
    <row r="867" spans="1:26" x14ac:dyDescent="0.25">
      <c r="A867" t="s">
        <v>10</v>
      </c>
      <c r="B867" s="59">
        <v>0</v>
      </c>
      <c r="C867" s="59">
        <v>0</v>
      </c>
      <c r="D867" s="59">
        <v>4</v>
      </c>
      <c r="E867" s="59">
        <v>26</v>
      </c>
      <c r="F867" s="59">
        <v>5</v>
      </c>
      <c r="G867" s="59">
        <v>52</v>
      </c>
      <c r="H867" s="59">
        <v>46</v>
      </c>
      <c r="I867" s="59">
        <v>142</v>
      </c>
      <c r="J867" s="59">
        <v>276</v>
      </c>
      <c r="K867" s="59">
        <v>43</v>
      </c>
      <c r="L867" s="59">
        <v>1</v>
      </c>
      <c r="M867" s="59">
        <v>11</v>
      </c>
      <c r="N867" s="59">
        <v>49</v>
      </c>
      <c r="O867" s="59">
        <v>130</v>
      </c>
      <c r="P867" s="59">
        <v>17</v>
      </c>
      <c r="Q867" s="59">
        <v>0</v>
      </c>
      <c r="R867" s="59">
        <v>0</v>
      </c>
      <c r="S867" s="59">
        <v>0</v>
      </c>
      <c r="T867" s="59">
        <v>17</v>
      </c>
      <c r="U867" s="59">
        <v>1</v>
      </c>
      <c r="V867" s="59">
        <v>271</v>
      </c>
      <c r="W867" s="59">
        <v>692</v>
      </c>
      <c r="X867" s="59">
        <v>727</v>
      </c>
      <c r="Y867" s="59">
        <v>744</v>
      </c>
      <c r="Z867" s="59">
        <v>706</v>
      </c>
    </row>
    <row r="868" spans="1:26" x14ac:dyDescent="0.25">
      <c r="A868" t="s">
        <v>11</v>
      </c>
      <c r="B868" s="59">
        <v>55</v>
      </c>
      <c r="C868" s="59">
        <v>127</v>
      </c>
      <c r="D868" s="59">
        <v>209</v>
      </c>
      <c r="E868" s="59">
        <v>212</v>
      </c>
      <c r="F868" s="59">
        <v>47</v>
      </c>
      <c r="G868" s="59">
        <v>231</v>
      </c>
      <c r="H868" s="59">
        <v>351</v>
      </c>
      <c r="I868" s="59">
        <v>433</v>
      </c>
      <c r="J868" s="59">
        <v>443</v>
      </c>
      <c r="K868" s="59">
        <v>291</v>
      </c>
      <c r="L868" s="59">
        <v>154</v>
      </c>
      <c r="M868" s="59">
        <v>253</v>
      </c>
      <c r="N868" s="59">
        <v>327</v>
      </c>
      <c r="O868" s="59">
        <v>329</v>
      </c>
      <c r="P868" s="59">
        <v>162</v>
      </c>
      <c r="Q868" s="59">
        <v>25</v>
      </c>
      <c r="R868" s="59">
        <v>58</v>
      </c>
      <c r="S868" s="59">
        <v>98</v>
      </c>
      <c r="T868" s="59">
        <v>103</v>
      </c>
      <c r="U868" s="59">
        <v>8</v>
      </c>
      <c r="V868" s="59">
        <v>356</v>
      </c>
      <c r="W868" s="59">
        <v>698</v>
      </c>
      <c r="X868" s="59">
        <v>744</v>
      </c>
      <c r="Y868" s="59">
        <v>744</v>
      </c>
      <c r="Z868" s="59">
        <v>702</v>
      </c>
    </row>
    <row r="869" spans="1:26" x14ac:dyDescent="0.25">
      <c r="A869" t="s">
        <v>12</v>
      </c>
      <c r="B869" s="59">
        <v>0</v>
      </c>
      <c r="C869" s="59">
        <v>8</v>
      </c>
      <c r="D869" s="59">
        <v>0</v>
      </c>
      <c r="E869" s="59">
        <v>8</v>
      </c>
      <c r="F869" s="59">
        <v>0</v>
      </c>
      <c r="G869" s="59">
        <v>91</v>
      </c>
      <c r="H869" s="59">
        <v>151</v>
      </c>
      <c r="I869" s="59">
        <v>199</v>
      </c>
      <c r="J869" s="59">
        <v>244</v>
      </c>
      <c r="K869" s="59">
        <v>120</v>
      </c>
      <c r="L869" s="59">
        <v>81</v>
      </c>
      <c r="M869" s="59">
        <v>57</v>
      </c>
      <c r="N869" s="59">
        <v>71</v>
      </c>
      <c r="O869" s="59">
        <v>122</v>
      </c>
      <c r="P869" s="59">
        <v>14</v>
      </c>
      <c r="Q869" s="59">
        <v>0</v>
      </c>
      <c r="R869" s="59">
        <v>0</v>
      </c>
      <c r="S869" s="59">
        <v>0</v>
      </c>
      <c r="T869" s="59">
        <v>0</v>
      </c>
      <c r="U869" s="59">
        <v>0</v>
      </c>
      <c r="V869" s="59">
        <v>111</v>
      </c>
      <c r="W869" s="59">
        <v>324</v>
      </c>
      <c r="X869" s="59">
        <v>356</v>
      </c>
      <c r="Y869" s="59">
        <v>424</v>
      </c>
      <c r="Z869" s="59">
        <v>274</v>
      </c>
    </row>
    <row r="870" spans="1:26" x14ac:dyDescent="0.25">
      <c r="A870" t="s">
        <v>13</v>
      </c>
      <c r="B870" s="59">
        <v>225</v>
      </c>
      <c r="C870" s="59">
        <v>667</v>
      </c>
      <c r="D870" s="59">
        <v>683</v>
      </c>
      <c r="E870" s="59">
        <v>725</v>
      </c>
      <c r="F870" s="59">
        <v>706</v>
      </c>
      <c r="G870" s="59">
        <v>575</v>
      </c>
      <c r="H870" s="59">
        <v>711</v>
      </c>
      <c r="I870" s="59">
        <v>744</v>
      </c>
      <c r="J870" s="59">
        <v>744</v>
      </c>
      <c r="K870" s="59">
        <v>720</v>
      </c>
      <c r="L870" s="59">
        <v>399</v>
      </c>
      <c r="M870" s="59">
        <v>700</v>
      </c>
      <c r="N870" s="59">
        <v>736</v>
      </c>
      <c r="O870" s="59">
        <v>743</v>
      </c>
      <c r="P870" s="59">
        <v>715</v>
      </c>
      <c r="Q870" s="59">
        <v>120</v>
      </c>
      <c r="R870" s="59">
        <v>632</v>
      </c>
      <c r="S870" s="59">
        <v>654</v>
      </c>
      <c r="T870" s="59">
        <v>702</v>
      </c>
      <c r="U870" s="59">
        <v>704</v>
      </c>
      <c r="V870" s="59">
        <v>734</v>
      </c>
      <c r="W870" s="59">
        <v>720</v>
      </c>
      <c r="X870" s="59">
        <v>744</v>
      </c>
      <c r="Y870" s="59">
        <v>744</v>
      </c>
      <c r="Z870" s="59">
        <v>720</v>
      </c>
    </row>
    <row r="871" spans="1:26" x14ac:dyDescent="0.25">
      <c r="A871" t="s">
        <v>14</v>
      </c>
      <c r="B871" s="59">
        <v>0</v>
      </c>
      <c r="C871" s="59">
        <v>0</v>
      </c>
      <c r="D871" s="59">
        <v>0</v>
      </c>
      <c r="E871" s="59">
        <v>0</v>
      </c>
      <c r="F871" s="59">
        <v>0</v>
      </c>
      <c r="G871" s="59">
        <v>0</v>
      </c>
      <c r="H871" s="59">
        <v>9</v>
      </c>
      <c r="I871" s="59">
        <v>9</v>
      </c>
      <c r="J871" s="59">
        <v>6</v>
      </c>
      <c r="K871" s="59">
        <v>0</v>
      </c>
      <c r="L871" s="59">
        <v>0</v>
      </c>
      <c r="M871" s="59">
        <v>0</v>
      </c>
      <c r="N871" s="59">
        <v>0</v>
      </c>
      <c r="O871" s="59">
        <v>0</v>
      </c>
      <c r="P871" s="59">
        <v>0</v>
      </c>
      <c r="Q871" s="59">
        <v>0</v>
      </c>
      <c r="R871" s="59">
        <v>0</v>
      </c>
      <c r="S871" s="59">
        <v>0</v>
      </c>
      <c r="T871" s="59">
        <v>0</v>
      </c>
      <c r="U871" s="59">
        <v>0</v>
      </c>
      <c r="V871" s="59">
        <v>54</v>
      </c>
      <c r="W871" s="59">
        <v>578</v>
      </c>
      <c r="X871" s="59">
        <v>584</v>
      </c>
      <c r="Y871" s="59">
        <v>648</v>
      </c>
      <c r="Z871" s="59">
        <v>287</v>
      </c>
    </row>
    <row r="872" spans="1:26" x14ac:dyDescent="0.25">
      <c r="A872" t="s">
        <v>15</v>
      </c>
      <c r="B872" s="59">
        <v>19</v>
      </c>
      <c r="C872" s="59">
        <v>26</v>
      </c>
      <c r="D872" s="59">
        <v>35</v>
      </c>
      <c r="E872" s="59">
        <v>77</v>
      </c>
      <c r="F872" s="59">
        <v>19</v>
      </c>
      <c r="G872" s="59">
        <v>142</v>
      </c>
      <c r="H872" s="59">
        <v>219</v>
      </c>
      <c r="I872" s="59">
        <v>299</v>
      </c>
      <c r="J872" s="59">
        <v>295</v>
      </c>
      <c r="K872" s="59">
        <v>217</v>
      </c>
      <c r="L872" s="59">
        <v>59</v>
      </c>
      <c r="M872" s="59">
        <v>89</v>
      </c>
      <c r="N872" s="59">
        <v>168</v>
      </c>
      <c r="O872" s="59">
        <v>194</v>
      </c>
      <c r="P872" s="59">
        <v>73</v>
      </c>
      <c r="Q872" s="59">
        <v>3</v>
      </c>
      <c r="R872" s="59">
        <v>10</v>
      </c>
      <c r="S872" s="59">
        <v>12</v>
      </c>
      <c r="T872" s="59">
        <v>40</v>
      </c>
      <c r="U872" s="59">
        <v>8</v>
      </c>
      <c r="V872" s="59">
        <v>241</v>
      </c>
      <c r="W872" s="59">
        <v>525</v>
      </c>
      <c r="X872" s="59">
        <v>673</v>
      </c>
      <c r="Y872" s="59">
        <v>690</v>
      </c>
      <c r="Z872" s="59">
        <v>603</v>
      </c>
    </row>
    <row r="873" spans="1:26" x14ac:dyDescent="0.25">
      <c r="A873" t="s">
        <v>16</v>
      </c>
      <c r="B873" s="59">
        <v>183</v>
      </c>
      <c r="C873" s="59">
        <v>389</v>
      </c>
      <c r="D873" s="59">
        <v>411</v>
      </c>
      <c r="E873" s="59">
        <v>404</v>
      </c>
      <c r="F873" s="59">
        <v>311</v>
      </c>
      <c r="G873" s="59">
        <v>444</v>
      </c>
      <c r="H873" s="59">
        <v>643</v>
      </c>
      <c r="I873" s="59">
        <v>666</v>
      </c>
      <c r="J873" s="59">
        <v>664</v>
      </c>
      <c r="K873" s="59">
        <v>527</v>
      </c>
      <c r="L873" s="59">
        <v>344</v>
      </c>
      <c r="M873" s="59">
        <v>498</v>
      </c>
      <c r="N873" s="59">
        <v>534</v>
      </c>
      <c r="O873" s="59">
        <v>527</v>
      </c>
      <c r="P873" s="59">
        <v>425</v>
      </c>
      <c r="Q873" s="59">
        <v>117</v>
      </c>
      <c r="R873" s="59">
        <v>318</v>
      </c>
      <c r="S873" s="59">
        <v>314</v>
      </c>
      <c r="T873" s="59">
        <v>325</v>
      </c>
      <c r="U873" s="59">
        <v>244</v>
      </c>
      <c r="V873" s="59">
        <v>590</v>
      </c>
      <c r="W873" s="59">
        <v>715</v>
      </c>
      <c r="X873" s="59">
        <v>738</v>
      </c>
      <c r="Y873" s="59">
        <v>728</v>
      </c>
      <c r="Z873" s="59">
        <v>656</v>
      </c>
    </row>
    <row r="874" spans="1:26" x14ac:dyDescent="0.25">
      <c r="A874" t="s">
        <v>17</v>
      </c>
      <c r="B874" s="59">
        <v>251</v>
      </c>
      <c r="C874" s="59">
        <v>720</v>
      </c>
      <c r="D874" s="59">
        <v>744</v>
      </c>
      <c r="E874" s="59">
        <v>744</v>
      </c>
      <c r="F874" s="59">
        <v>715</v>
      </c>
      <c r="G874" s="59">
        <v>450</v>
      </c>
      <c r="H874" s="59">
        <v>720</v>
      </c>
      <c r="I874" s="59">
        <v>744</v>
      </c>
      <c r="J874" s="59">
        <v>744</v>
      </c>
      <c r="K874" s="59">
        <v>720</v>
      </c>
      <c r="L874" s="59">
        <v>362</v>
      </c>
      <c r="M874" s="59">
        <v>720</v>
      </c>
      <c r="N874" s="59">
        <v>744</v>
      </c>
      <c r="O874" s="59">
        <v>744</v>
      </c>
      <c r="P874" s="59">
        <v>720</v>
      </c>
      <c r="Q874" s="59">
        <v>244</v>
      </c>
      <c r="R874" s="59">
        <v>717</v>
      </c>
      <c r="S874" s="59">
        <v>744</v>
      </c>
      <c r="T874" s="59">
        <v>744</v>
      </c>
      <c r="U874" s="59">
        <v>714</v>
      </c>
      <c r="V874" s="59">
        <v>744</v>
      </c>
      <c r="W874" s="59">
        <v>720</v>
      </c>
      <c r="X874" s="59">
        <v>744</v>
      </c>
      <c r="Y874" s="59">
        <v>744</v>
      </c>
      <c r="Z874" s="59">
        <v>720</v>
      </c>
    </row>
    <row r="875" spans="1:26" x14ac:dyDescent="0.25">
      <c r="A875" t="s">
        <v>18</v>
      </c>
      <c r="B875" s="59">
        <v>628</v>
      </c>
      <c r="C875" s="59">
        <v>720</v>
      </c>
      <c r="D875" s="59">
        <v>744</v>
      </c>
      <c r="E875" s="59">
        <v>671</v>
      </c>
      <c r="F875" s="59">
        <v>720</v>
      </c>
      <c r="G875" s="59">
        <v>726</v>
      </c>
      <c r="H875" s="59">
        <v>720</v>
      </c>
      <c r="I875" s="59">
        <v>744</v>
      </c>
      <c r="J875" s="59">
        <v>700</v>
      </c>
      <c r="K875" s="59">
        <v>720</v>
      </c>
      <c r="L875" s="59">
        <v>699</v>
      </c>
      <c r="M875" s="59">
        <v>720</v>
      </c>
      <c r="N875" s="59">
        <v>744</v>
      </c>
      <c r="O875" s="59">
        <v>692</v>
      </c>
      <c r="P875" s="59">
        <v>720</v>
      </c>
      <c r="Q875" s="59">
        <v>621</v>
      </c>
      <c r="R875" s="59">
        <v>720</v>
      </c>
      <c r="S875" s="59">
        <v>744</v>
      </c>
      <c r="T875" s="59">
        <v>687</v>
      </c>
      <c r="U875" s="59">
        <v>720</v>
      </c>
      <c r="V875" s="59">
        <v>744</v>
      </c>
      <c r="W875" s="59">
        <v>720</v>
      </c>
      <c r="X875" s="59">
        <v>744</v>
      </c>
      <c r="Y875" s="59">
        <v>744</v>
      </c>
      <c r="Z875" s="59">
        <v>720</v>
      </c>
    </row>
    <row r="876" spans="1:26" x14ac:dyDescent="0.25">
      <c r="A876" t="s">
        <v>19</v>
      </c>
      <c r="B876" s="59">
        <v>7</v>
      </c>
      <c r="C876" s="59">
        <v>69</v>
      </c>
      <c r="D876" s="59">
        <v>187</v>
      </c>
      <c r="E876" s="59">
        <v>283</v>
      </c>
      <c r="F876" s="59">
        <v>89</v>
      </c>
      <c r="G876" s="59">
        <v>134</v>
      </c>
      <c r="H876" s="59">
        <v>320</v>
      </c>
      <c r="I876" s="59">
        <v>470</v>
      </c>
      <c r="J876" s="59">
        <v>553</v>
      </c>
      <c r="K876" s="59">
        <v>338</v>
      </c>
      <c r="L876" s="59">
        <v>57</v>
      </c>
      <c r="M876" s="59">
        <v>148</v>
      </c>
      <c r="N876" s="59">
        <v>307</v>
      </c>
      <c r="O876" s="59">
        <v>391</v>
      </c>
      <c r="P876" s="59">
        <v>175</v>
      </c>
      <c r="Q876" s="59">
        <v>0</v>
      </c>
      <c r="R876" s="59">
        <v>47</v>
      </c>
      <c r="S876" s="59">
        <v>105</v>
      </c>
      <c r="T876" s="59">
        <v>230</v>
      </c>
      <c r="U876" s="59">
        <v>49</v>
      </c>
      <c r="V876" s="59">
        <v>292</v>
      </c>
      <c r="W876" s="59">
        <v>681</v>
      </c>
      <c r="X876" s="59">
        <v>742</v>
      </c>
      <c r="Y876" s="59">
        <v>744</v>
      </c>
      <c r="Z876" s="59">
        <v>699</v>
      </c>
    </row>
    <row r="877" spans="1:26" x14ac:dyDescent="0.25">
      <c r="A877" t="s">
        <v>20</v>
      </c>
      <c r="B877" s="59">
        <v>76</v>
      </c>
      <c r="C877" s="59">
        <v>290</v>
      </c>
      <c r="D877" s="59">
        <v>307</v>
      </c>
      <c r="E877" s="59">
        <v>284</v>
      </c>
      <c r="F877" s="59">
        <v>229</v>
      </c>
      <c r="G877" s="59">
        <v>418</v>
      </c>
      <c r="H877" s="59">
        <v>582</v>
      </c>
      <c r="I877" s="59">
        <v>586</v>
      </c>
      <c r="J877" s="59">
        <v>580</v>
      </c>
      <c r="K877" s="59">
        <v>500</v>
      </c>
      <c r="L877" s="59">
        <v>279</v>
      </c>
      <c r="M877" s="59">
        <v>461</v>
      </c>
      <c r="N877" s="59">
        <v>470</v>
      </c>
      <c r="O877" s="59">
        <v>446</v>
      </c>
      <c r="P877" s="59">
        <v>367</v>
      </c>
      <c r="Q877" s="59">
        <v>12</v>
      </c>
      <c r="R877" s="59">
        <v>179</v>
      </c>
      <c r="S877" s="59">
        <v>195</v>
      </c>
      <c r="T877" s="59">
        <v>174</v>
      </c>
      <c r="U877" s="59">
        <v>95</v>
      </c>
      <c r="V877" s="59">
        <v>578</v>
      </c>
      <c r="W877" s="59">
        <v>635</v>
      </c>
      <c r="X877" s="59">
        <v>641</v>
      </c>
      <c r="Y877" s="59">
        <v>644</v>
      </c>
      <c r="Z877" s="59">
        <v>591</v>
      </c>
    </row>
    <row r="878" spans="1:26" x14ac:dyDescent="0.25">
      <c r="A878" t="s">
        <v>21</v>
      </c>
      <c r="B878" s="59">
        <v>0</v>
      </c>
      <c r="C878" s="59">
        <v>0</v>
      </c>
      <c r="D878" s="59">
        <v>0</v>
      </c>
      <c r="E878" s="59">
        <v>0</v>
      </c>
      <c r="F878" s="59">
        <v>0</v>
      </c>
      <c r="G878" s="59">
        <v>0</v>
      </c>
      <c r="H878" s="59">
        <v>0</v>
      </c>
      <c r="I878" s="59">
        <v>0</v>
      </c>
      <c r="J878" s="59">
        <v>0</v>
      </c>
      <c r="K878" s="59">
        <v>0</v>
      </c>
      <c r="L878" s="59">
        <v>1</v>
      </c>
      <c r="M878" s="59">
        <v>0</v>
      </c>
      <c r="N878" s="59">
        <v>0</v>
      </c>
      <c r="O878" s="59">
        <v>0</v>
      </c>
      <c r="P878" s="59">
        <v>0</v>
      </c>
      <c r="Q878" s="59">
        <v>0</v>
      </c>
      <c r="R878" s="59">
        <v>0</v>
      </c>
      <c r="S878" s="59">
        <v>0</v>
      </c>
      <c r="T878" s="59">
        <v>0</v>
      </c>
      <c r="U878" s="59">
        <v>0</v>
      </c>
      <c r="V878" s="59">
        <v>0</v>
      </c>
      <c r="W878" s="59">
        <v>0</v>
      </c>
      <c r="X878" s="59">
        <v>0</v>
      </c>
      <c r="Y878" s="59">
        <v>0</v>
      </c>
      <c r="Z878" s="59">
        <v>0</v>
      </c>
    </row>
    <row r="879" spans="1:26" x14ac:dyDescent="0.25">
      <c r="A879" t="s">
        <v>22</v>
      </c>
      <c r="B879" s="59">
        <v>0</v>
      </c>
      <c r="C879" s="59">
        <v>0</v>
      </c>
      <c r="D879" s="59">
        <v>0</v>
      </c>
      <c r="E879" s="59">
        <v>0</v>
      </c>
      <c r="F879" s="59">
        <v>0</v>
      </c>
      <c r="G879" s="59">
        <v>0</v>
      </c>
      <c r="H879" s="59">
        <v>22</v>
      </c>
      <c r="I879" s="59">
        <v>146</v>
      </c>
      <c r="J879" s="59">
        <v>68</v>
      </c>
      <c r="K879" s="59">
        <v>0</v>
      </c>
      <c r="L879" s="59">
        <v>61</v>
      </c>
      <c r="M879" s="59">
        <v>9</v>
      </c>
      <c r="N879" s="59">
        <v>5</v>
      </c>
      <c r="O879" s="59">
        <v>5</v>
      </c>
      <c r="P879" s="59">
        <v>0</v>
      </c>
      <c r="Q879" s="59">
        <v>0</v>
      </c>
      <c r="R879" s="59">
        <v>0</v>
      </c>
      <c r="S879" s="59">
        <v>0</v>
      </c>
      <c r="T879" s="59">
        <v>0</v>
      </c>
      <c r="U879" s="59">
        <v>0</v>
      </c>
      <c r="V879" s="59">
        <v>0</v>
      </c>
      <c r="W879" s="59">
        <v>57</v>
      </c>
      <c r="X879" s="59">
        <v>240</v>
      </c>
      <c r="Y879" s="59">
        <v>98</v>
      </c>
      <c r="Z879" s="59">
        <v>0</v>
      </c>
    </row>
    <row r="881" spans="1:26" x14ac:dyDescent="0.25">
      <c r="A881" s="39">
        <v>2020</v>
      </c>
      <c r="B881" s="107"/>
      <c r="C881" s="107"/>
      <c r="D881" s="107"/>
      <c r="E881" s="107"/>
      <c r="F881" s="107"/>
    </row>
    <row r="882" spans="1:26" x14ac:dyDescent="0.25">
      <c r="B882" s="108" t="s">
        <v>24</v>
      </c>
      <c r="C882" s="108"/>
      <c r="D882" s="108"/>
      <c r="E882" s="108"/>
      <c r="F882" s="108"/>
      <c r="G882" s="101" t="s">
        <v>25</v>
      </c>
      <c r="H882" s="101"/>
      <c r="I882" s="101"/>
      <c r="J882" s="101"/>
      <c r="K882" s="101"/>
      <c r="L882" s="102" t="s">
        <v>23</v>
      </c>
      <c r="M882" s="102"/>
      <c r="N882" s="102"/>
      <c r="O882" s="102"/>
      <c r="P882" s="102"/>
      <c r="Q882" s="103" t="s">
        <v>26</v>
      </c>
      <c r="R882" s="103"/>
      <c r="S882" s="103"/>
      <c r="T882" s="103"/>
      <c r="U882" s="103"/>
      <c r="V882" s="89" t="s">
        <v>27</v>
      </c>
      <c r="W882" s="89"/>
      <c r="X882" s="89"/>
      <c r="Y882" s="89"/>
      <c r="Z882" s="89"/>
    </row>
    <row r="883" spans="1:26" x14ac:dyDescent="0.25">
      <c r="B883" s="16" t="s">
        <v>0</v>
      </c>
      <c r="C883" s="16" t="s">
        <v>1</v>
      </c>
      <c r="D883" s="16" t="s">
        <v>2</v>
      </c>
      <c r="E883" s="16" t="s">
        <v>3</v>
      </c>
      <c r="F883" s="16" t="s">
        <v>4</v>
      </c>
      <c r="G883" s="16" t="s">
        <v>0</v>
      </c>
      <c r="H883" s="16" t="s">
        <v>1</v>
      </c>
      <c r="I883" s="16" t="s">
        <v>2</v>
      </c>
      <c r="J883" s="16" t="s">
        <v>3</v>
      </c>
      <c r="K883" s="16" t="s">
        <v>4</v>
      </c>
      <c r="L883" s="16" t="s">
        <v>0</v>
      </c>
      <c r="M883" s="16" t="s">
        <v>1</v>
      </c>
      <c r="N883" s="16" t="s">
        <v>2</v>
      </c>
      <c r="O883" s="16" t="s">
        <v>3</v>
      </c>
      <c r="P883" s="16" t="s">
        <v>4</v>
      </c>
      <c r="Q883" s="16" t="s">
        <v>0</v>
      </c>
      <c r="R883" s="16" t="s">
        <v>1</v>
      </c>
      <c r="S883" s="16" t="s">
        <v>2</v>
      </c>
      <c r="T883" s="16" t="s">
        <v>3</v>
      </c>
      <c r="U883" s="16" t="s">
        <v>4</v>
      </c>
      <c r="V883" s="16" t="s">
        <v>0</v>
      </c>
      <c r="W883" s="16" t="s">
        <v>1</v>
      </c>
      <c r="X883" s="16" t="s">
        <v>2</v>
      </c>
      <c r="Y883" s="16" t="s">
        <v>3</v>
      </c>
      <c r="Z883" s="16" t="s">
        <v>4</v>
      </c>
    </row>
    <row r="884" spans="1:26" x14ac:dyDescent="0.25">
      <c r="A884" t="s">
        <v>5</v>
      </c>
      <c r="B884" s="59">
        <v>346</v>
      </c>
      <c r="C884" s="59">
        <v>716</v>
      </c>
      <c r="D884" s="59">
        <v>743</v>
      </c>
      <c r="E884" s="59">
        <v>738</v>
      </c>
      <c r="F884" s="59">
        <v>632</v>
      </c>
      <c r="G884" s="59">
        <v>636</v>
      </c>
      <c r="H884" s="59">
        <v>720</v>
      </c>
      <c r="I884" s="59">
        <v>744</v>
      </c>
      <c r="J884" s="59">
        <v>744</v>
      </c>
      <c r="K884" s="59">
        <v>708</v>
      </c>
      <c r="L884" s="59">
        <v>497</v>
      </c>
      <c r="M884" s="59">
        <v>720</v>
      </c>
      <c r="N884" s="59">
        <v>744</v>
      </c>
      <c r="O884" s="59">
        <v>742</v>
      </c>
      <c r="P884" s="59">
        <v>666</v>
      </c>
      <c r="Q884" s="59">
        <v>279</v>
      </c>
      <c r="R884" s="59">
        <v>715</v>
      </c>
      <c r="S884" s="59">
        <v>741</v>
      </c>
      <c r="T884" s="59">
        <v>736</v>
      </c>
      <c r="U884" s="59">
        <v>619</v>
      </c>
      <c r="V884" s="59">
        <v>744</v>
      </c>
      <c r="W884" s="59">
        <v>720</v>
      </c>
      <c r="X884" s="59">
        <v>744</v>
      </c>
      <c r="Y884" s="59">
        <v>744</v>
      </c>
      <c r="Z884" s="59">
        <v>720</v>
      </c>
    </row>
    <row r="885" spans="1:26" x14ac:dyDescent="0.25">
      <c r="A885" t="s">
        <v>6</v>
      </c>
      <c r="B885" s="59">
        <v>1</v>
      </c>
      <c r="C885" s="59">
        <v>0</v>
      </c>
      <c r="D885" s="59">
        <v>50</v>
      </c>
      <c r="E885" s="59">
        <v>23</v>
      </c>
      <c r="F885" s="59">
        <v>101</v>
      </c>
      <c r="G885" s="59">
        <v>106</v>
      </c>
      <c r="H885" s="59">
        <v>77</v>
      </c>
      <c r="I885" s="59">
        <v>266</v>
      </c>
      <c r="J885" s="59">
        <v>214</v>
      </c>
      <c r="K885" s="59">
        <v>293</v>
      </c>
      <c r="L885" s="59">
        <v>71</v>
      </c>
      <c r="M885" s="59">
        <v>9</v>
      </c>
      <c r="N885" s="59">
        <v>133</v>
      </c>
      <c r="O885" s="59">
        <v>70</v>
      </c>
      <c r="P885" s="59">
        <v>180</v>
      </c>
      <c r="Q885" s="59">
        <v>0</v>
      </c>
      <c r="R885" s="59">
        <v>0</v>
      </c>
      <c r="S885" s="59">
        <v>30</v>
      </c>
      <c r="T885" s="59">
        <v>12</v>
      </c>
      <c r="U885" s="59">
        <v>66</v>
      </c>
      <c r="V885" s="59">
        <v>138</v>
      </c>
      <c r="W885" s="59">
        <v>247</v>
      </c>
      <c r="X885" s="59">
        <v>521</v>
      </c>
      <c r="Y885" s="59">
        <v>504</v>
      </c>
      <c r="Z885" s="59">
        <v>539</v>
      </c>
    </row>
    <row r="886" spans="1:26" x14ac:dyDescent="0.25">
      <c r="A886" t="s">
        <v>7</v>
      </c>
      <c r="B886" s="59">
        <v>0</v>
      </c>
      <c r="C886" s="59">
        <v>0</v>
      </c>
      <c r="D886" s="59">
        <v>0</v>
      </c>
      <c r="E886" s="59">
        <v>0</v>
      </c>
      <c r="F886" s="59">
        <v>0</v>
      </c>
      <c r="G886" s="59">
        <v>4</v>
      </c>
      <c r="H886" s="59">
        <v>8</v>
      </c>
      <c r="I886" s="59">
        <v>121</v>
      </c>
      <c r="J886" s="59">
        <v>88</v>
      </c>
      <c r="K886" s="59">
        <v>54</v>
      </c>
      <c r="L886" s="59">
        <v>210</v>
      </c>
      <c r="M886" s="59">
        <v>26</v>
      </c>
      <c r="N886" s="59">
        <v>21</v>
      </c>
      <c r="O886" s="59">
        <v>10</v>
      </c>
      <c r="P886" s="59">
        <v>24</v>
      </c>
      <c r="Q886" s="59">
        <v>0</v>
      </c>
      <c r="R886" s="59">
        <v>0</v>
      </c>
      <c r="S886" s="59">
        <v>0</v>
      </c>
      <c r="T886" s="59">
        <v>0</v>
      </c>
      <c r="U886" s="59">
        <v>0</v>
      </c>
      <c r="V886" s="59">
        <v>33</v>
      </c>
      <c r="W886" s="59">
        <v>52</v>
      </c>
      <c r="X886" s="59">
        <v>268</v>
      </c>
      <c r="Y886" s="59">
        <v>146</v>
      </c>
      <c r="Z886" s="59">
        <v>92</v>
      </c>
    </row>
    <row r="887" spans="1:26" x14ac:dyDescent="0.25">
      <c r="A887" t="s">
        <v>8</v>
      </c>
      <c r="B887" s="59">
        <v>0</v>
      </c>
      <c r="C887" s="59">
        <v>2</v>
      </c>
      <c r="D887" s="59">
        <v>23</v>
      </c>
      <c r="E887" s="59">
        <v>13</v>
      </c>
      <c r="F887" s="59">
        <v>1</v>
      </c>
      <c r="G887" s="59">
        <v>52</v>
      </c>
      <c r="H887" s="59">
        <v>81</v>
      </c>
      <c r="I887" s="59">
        <v>274</v>
      </c>
      <c r="J887" s="59">
        <v>282</v>
      </c>
      <c r="K887" s="59">
        <v>78</v>
      </c>
      <c r="L887" s="59">
        <v>31</v>
      </c>
      <c r="M887" s="59">
        <v>12</v>
      </c>
      <c r="N887" s="59">
        <v>115</v>
      </c>
      <c r="O887" s="59">
        <v>117</v>
      </c>
      <c r="P887" s="59">
        <v>28</v>
      </c>
      <c r="Q887" s="59">
        <v>0</v>
      </c>
      <c r="R887" s="59">
        <v>0</v>
      </c>
      <c r="S887" s="59">
        <v>7</v>
      </c>
      <c r="T887" s="59">
        <v>6</v>
      </c>
      <c r="U887" s="59">
        <v>0</v>
      </c>
      <c r="V887" s="59">
        <v>112</v>
      </c>
      <c r="W887" s="59">
        <v>351</v>
      </c>
      <c r="X887" s="59">
        <v>603</v>
      </c>
      <c r="Y887" s="59">
        <v>608</v>
      </c>
      <c r="Z887" s="59">
        <v>460</v>
      </c>
    </row>
    <row r="888" spans="1:26" x14ac:dyDescent="0.25">
      <c r="A888" t="s">
        <v>9</v>
      </c>
      <c r="B888" s="59">
        <v>139</v>
      </c>
      <c r="C888" s="59">
        <v>301</v>
      </c>
      <c r="D888" s="59">
        <v>526</v>
      </c>
      <c r="E888" s="59">
        <v>388</v>
      </c>
      <c r="F888" s="59">
        <v>321</v>
      </c>
      <c r="G888" s="59">
        <v>376</v>
      </c>
      <c r="H888" s="59">
        <v>535</v>
      </c>
      <c r="I888" s="59">
        <v>733</v>
      </c>
      <c r="J888" s="59">
        <v>644</v>
      </c>
      <c r="K888" s="59">
        <v>559</v>
      </c>
      <c r="L888" s="59">
        <v>253</v>
      </c>
      <c r="M888" s="59">
        <v>423</v>
      </c>
      <c r="N888" s="59">
        <v>648</v>
      </c>
      <c r="O888" s="59">
        <v>508</v>
      </c>
      <c r="P888" s="59">
        <v>434</v>
      </c>
      <c r="Q888" s="59">
        <v>85</v>
      </c>
      <c r="R888" s="59">
        <v>218</v>
      </c>
      <c r="S888" s="59">
        <v>464</v>
      </c>
      <c r="T888" s="59">
        <v>337</v>
      </c>
      <c r="U888" s="59">
        <v>270</v>
      </c>
      <c r="V888" s="59">
        <v>502</v>
      </c>
      <c r="W888" s="59">
        <v>649</v>
      </c>
      <c r="X888" s="59">
        <v>744</v>
      </c>
      <c r="Y888" s="59">
        <v>741</v>
      </c>
      <c r="Z888" s="59">
        <v>686</v>
      </c>
    </row>
    <row r="889" spans="1:26" x14ac:dyDescent="0.25">
      <c r="A889" t="s">
        <v>10</v>
      </c>
      <c r="B889" s="59">
        <v>0</v>
      </c>
      <c r="C889" s="59">
        <v>0</v>
      </c>
      <c r="D889" s="59">
        <v>39</v>
      </c>
      <c r="E889" s="59">
        <v>39</v>
      </c>
      <c r="F889" s="59">
        <v>123</v>
      </c>
      <c r="G889" s="59">
        <v>65</v>
      </c>
      <c r="H889" s="59">
        <v>1</v>
      </c>
      <c r="I889" s="59">
        <v>233</v>
      </c>
      <c r="J889" s="59">
        <v>229</v>
      </c>
      <c r="K889" s="59">
        <v>382</v>
      </c>
      <c r="L889" s="59">
        <v>0</v>
      </c>
      <c r="M889" s="59">
        <v>0</v>
      </c>
      <c r="N889" s="59">
        <v>85</v>
      </c>
      <c r="O889" s="59">
        <v>124</v>
      </c>
      <c r="P889" s="59">
        <v>218</v>
      </c>
      <c r="Q889" s="59">
        <v>0</v>
      </c>
      <c r="R889" s="59">
        <v>0</v>
      </c>
      <c r="S889" s="59">
        <v>40</v>
      </c>
      <c r="T889" s="59">
        <v>31</v>
      </c>
      <c r="U889" s="59">
        <v>121</v>
      </c>
      <c r="V889" s="59">
        <v>191</v>
      </c>
      <c r="W889" s="59">
        <v>475</v>
      </c>
      <c r="X889" s="59">
        <v>744</v>
      </c>
      <c r="Y889" s="59">
        <v>744</v>
      </c>
      <c r="Z889" s="59">
        <v>719</v>
      </c>
    </row>
    <row r="890" spans="1:26" x14ac:dyDescent="0.25">
      <c r="A890" t="s">
        <v>11</v>
      </c>
      <c r="B890" s="59">
        <v>53</v>
      </c>
      <c r="C890" s="59">
        <v>41</v>
      </c>
      <c r="D890" s="59">
        <v>176</v>
      </c>
      <c r="E890" s="59">
        <v>214</v>
      </c>
      <c r="F890" s="59">
        <v>184</v>
      </c>
      <c r="G890" s="59">
        <v>165</v>
      </c>
      <c r="H890" s="59">
        <v>283</v>
      </c>
      <c r="I890" s="59">
        <v>374</v>
      </c>
      <c r="J890" s="59">
        <v>405</v>
      </c>
      <c r="K890" s="59">
        <v>358</v>
      </c>
      <c r="L890" s="59">
        <v>106</v>
      </c>
      <c r="M890" s="59">
        <v>158</v>
      </c>
      <c r="N890" s="59">
        <v>285</v>
      </c>
      <c r="O890" s="59">
        <v>324</v>
      </c>
      <c r="P890" s="59">
        <v>289</v>
      </c>
      <c r="Q890" s="59">
        <v>39</v>
      </c>
      <c r="R890" s="59">
        <v>10</v>
      </c>
      <c r="S890" s="59">
        <v>82</v>
      </c>
      <c r="T890" s="59">
        <v>128</v>
      </c>
      <c r="U890" s="59">
        <v>111</v>
      </c>
      <c r="V890" s="59">
        <v>342</v>
      </c>
      <c r="W890" s="59">
        <v>561</v>
      </c>
      <c r="X890" s="59">
        <v>740</v>
      </c>
      <c r="Y890" s="59">
        <v>744</v>
      </c>
      <c r="Z890" s="59">
        <v>720</v>
      </c>
    </row>
    <row r="891" spans="1:26" x14ac:dyDescent="0.25">
      <c r="A891" t="s">
        <v>12</v>
      </c>
      <c r="B891" s="59">
        <v>0</v>
      </c>
      <c r="C891" s="59">
        <v>0</v>
      </c>
      <c r="D891" s="59">
        <v>50</v>
      </c>
      <c r="E891" s="59">
        <v>5</v>
      </c>
      <c r="F891" s="59">
        <v>28</v>
      </c>
      <c r="G891" s="59">
        <v>80</v>
      </c>
      <c r="H891" s="59">
        <v>83</v>
      </c>
      <c r="I891" s="59">
        <v>326</v>
      </c>
      <c r="J891" s="59">
        <v>235</v>
      </c>
      <c r="K891" s="59">
        <v>270</v>
      </c>
      <c r="L891" s="59">
        <v>69</v>
      </c>
      <c r="M891" s="59">
        <v>6</v>
      </c>
      <c r="N891" s="59">
        <v>182</v>
      </c>
      <c r="O891" s="59">
        <v>84</v>
      </c>
      <c r="P891" s="59">
        <v>143</v>
      </c>
      <c r="Q891" s="59">
        <v>0</v>
      </c>
      <c r="R891" s="59">
        <v>0</v>
      </c>
      <c r="S891" s="59">
        <v>32</v>
      </c>
      <c r="T891" s="59">
        <v>0</v>
      </c>
      <c r="U891" s="59">
        <v>0</v>
      </c>
      <c r="V891" s="59">
        <v>97</v>
      </c>
      <c r="W891" s="59">
        <v>183</v>
      </c>
      <c r="X891" s="59">
        <v>492</v>
      </c>
      <c r="Y891" s="59">
        <v>405</v>
      </c>
      <c r="Z891" s="59">
        <v>368</v>
      </c>
    </row>
    <row r="892" spans="1:26" x14ac:dyDescent="0.25">
      <c r="A892" t="s">
        <v>13</v>
      </c>
      <c r="B892" s="59">
        <v>224</v>
      </c>
      <c r="C892" s="59">
        <v>562</v>
      </c>
      <c r="D892" s="59">
        <v>734</v>
      </c>
      <c r="E892" s="59">
        <v>733</v>
      </c>
      <c r="F892" s="59">
        <v>708</v>
      </c>
      <c r="G892" s="59">
        <v>524</v>
      </c>
      <c r="H892" s="59">
        <v>696</v>
      </c>
      <c r="I892" s="59">
        <v>744</v>
      </c>
      <c r="J892" s="59">
        <v>744</v>
      </c>
      <c r="K892" s="59">
        <v>719</v>
      </c>
      <c r="L892" s="59">
        <v>368</v>
      </c>
      <c r="M892" s="59">
        <v>651</v>
      </c>
      <c r="N892" s="59">
        <v>744</v>
      </c>
      <c r="O892" s="59">
        <v>744</v>
      </c>
      <c r="P892" s="59">
        <v>716</v>
      </c>
      <c r="Q892" s="59">
        <v>168</v>
      </c>
      <c r="R892" s="59">
        <v>524</v>
      </c>
      <c r="S892" s="59">
        <v>732</v>
      </c>
      <c r="T892" s="59">
        <v>714</v>
      </c>
      <c r="U892" s="59">
        <v>707</v>
      </c>
      <c r="V892" s="59">
        <v>739</v>
      </c>
      <c r="W892" s="59">
        <v>720</v>
      </c>
      <c r="X892" s="59">
        <v>744</v>
      </c>
      <c r="Y892" s="59">
        <v>744</v>
      </c>
      <c r="Z892" s="59">
        <v>720</v>
      </c>
    </row>
    <row r="893" spans="1:26" x14ac:dyDescent="0.25">
      <c r="A893" t="s">
        <v>14</v>
      </c>
      <c r="B893" s="59">
        <v>0</v>
      </c>
      <c r="C893" s="59">
        <v>0</v>
      </c>
      <c r="D893" s="59">
        <v>0</v>
      </c>
      <c r="E893" s="59">
        <v>0</v>
      </c>
      <c r="F893" s="59">
        <v>0</v>
      </c>
      <c r="G893" s="59">
        <v>0</v>
      </c>
      <c r="H893" s="59">
        <v>0</v>
      </c>
      <c r="I893" s="59">
        <v>15</v>
      </c>
      <c r="J893" s="59">
        <v>4</v>
      </c>
      <c r="K893" s="59">
        <v>0</v>
      </c>
      <c r="L893" s="59">
        <v>2</v>
      </c>
      <c r="M893" s="59">
        <v>0</v>
      </c>
      <c r="N893" s="59">
        <v>0</v>
      </c>
      <c r="O893" s="59">
        <v>0</v>
      </c>
      <c r="P893" s="59">
        <v>0</v>
      </c>
      <c r="Q893" s="59">
        <v>0</v>
      </c>
      <c r="R893" s="59">
        <v>0</v>
      </c>
      <c r="S893" s="59">
        <v>0</v>
      </c>
      <c r="T893" s="59">
        <v>0</v>
      </c>
      <c r="U893" s="59">
        <v>0</v>
      </c>
      <c r="V893" s="59">
        <v>21</v>
      </c>
      <c r="W893" s="59">
        <v>396</v>
      </c>
      <c r="X893" s="59">
        <v>624</v>
      </c>
      <c r="Y893" s="59">
        <v>689</v>
      </c>
      <c r="Z893" s="59">
        <v>515</v>
      </c>
    </row>
    <row r="894" spans="1:26" x14ac:dyDescent="0.25">
      <c r="A894" t="s">
        <v>15</v>
      </c>
      <c r="B894" s="59">
        <v>8</v>
      </c>
      <c r="C894" s="59">
        <v>0</v>
      </c>
      <c r="D894" s="59">
        <v>95</v>
      </c>
      <c r="E894" s="59">
        <v>80</v>
      </c>
      <c r="F894" s="59">
        <v>168</v>
      </c>
      <c r="G894" s="59">
        <v>109</v>
      </c>
      <c r="H894" s="59">
        <v>135</v>
      </c>
      <c r="I894" s="59">
        <v>311</v>
      </c>
      <c r="J894" s="59">
        <v>320</v>
      </c>
      <c r="K894" s="59">
        <v>347</v>
      </c>
      <c r="L894" s="59">
        <v>69</v>
      </c>
      <c r="M894" s="59">
        <v>36</v>
      </c>
      <c r="N894" s="59">
        <v>190</v>
      </c>
      <c r="O894" s="59">
        <v>205</v>
      </c>
      <c r="P894" s="59">
        <v>245</v>
      </c>
      <c r="Q894" s="59">
        <v>0</v>
      </c>
      <c r="R894" s="59">
        <v>0</v>
      </c>
      <c r="S894" s="59">
        <v>54</v>
      </c>
      <c r="T894" s="59">
        <v>47</v>
      </c>
      <c r="U894" s="59">
        <v>124</v>
      </c>
      <c r="V894" s="59">
        <v>195</v>
      </c>
      <c r="W894" s="59">
        <v>369</v>
      </c>
      <c r="X894" s="59">
        <v>673</v>
      </c>
      <c r="Y894" s="59">
        <v>698</v>
      </c>
      <c r="Z894" s="59">
        <v>692</v>
      </c>
    </row>
    <row r="895" spans="1:26" x14ac:dyDescent="0.25">
      <c r="A895" t="s">
        <v>16</v>
      </c>
      <c r="B895" s="59">
        <v>151</v>
      </c>
      <c r="C895" s="59">
        <v>325</v>
      </c>
      <c r="D895" s="59">
        <v>540</v>
      </c>
      <c r="E895" s="59">
        <v>400</v>
      </c>
      <c r="F895" s="59">
        <v>346</v>
      </c>
      <c r="G895" s="59">
        <v>418</v>
      </c>
      <c r="H895" s="59">
        <v>554</v>
      </c>
      <c r="I895" s="59">
        <v>726</v>
      </c>
      <c r="J895" s="59">
        <v>624</v>
      </c>
      <c r="K895" s="59">
        <v>539</v>
      </c>
      <c r="L895" s="59">
        <v>303</v>
      </c>
      <c r="M895" s="59">
        <v>460</v>
      </c>
      <c r="N895" s="59">
        <v>639</v>
      </c>
      <c r="O895" s="59">
        <v>527</v>
      </c>
      <c r="P895" s="59">
        <v>444</v>
      </c>
      <c r="Q895" s="59">
        <v>92</v>
      </c>
      <c r="R895" s="59">
        <v>255</v>
      </c>
      <c r="S895" s="59">
        <v>498</v>
      </c>
      <c r="T895" s="59">
        <v>321</v>
      </c>
      <c r="U895" s="59">
        <v>282</v>
      </c>
      <c r="V895" s="59">
        <v>538</v>
      </c>
      <c r="W895" s="59">
        <v>692</v>
      </c>
      <c r="X895" s="59">
        <v>740</v>
      </c>
      <c r="Y895" s="59">
        <v>708</v>
      </c>
      <c r="Z895" s="59">
        <v>658</v>
      </c>
    </row>
    <row r="896" spans="1:26" x14ac:dyDescent="0.25">
      <c r="A896" t="s">
        <v>17</v>
      </c>
      <c r="B896" s="59">
        <v>290</v>
      </c>
      <c r="C896" s="59">
        <v>711</v>
      </c>
      <c r="D896" s="59">
        <v>744</v>
      </c>
      <c r="E896" s="59">
        <v>744</v>
      </c>
      <c r="F896" s="59">
        <v>713</v>
      </c>
      <c r="G896" s="59">
        <v>438</v>
      </c>
      <c r="H896" s="59">
        <v>720</v>
      </c>
      <c r="I896" s="59">
        <v>744</v>
      </c>
      <c r="J896" s="59">
        <v>744</v>
      </c>
      <c r="K896" s="59">
        <v>720</v>
      </c>
      <c r="L896" s="59">
        <v>354</v>
      </c>
      <c r="M896" s="59">
        <v>720</v>
      </c>
      <c r="N896" s="59">
        <v>744</v>
      </c>
      <c r="O896" s="59">
        <v>744</v>
      </c>
      <c r="P896" s="59">
        <v>720</v>
      </c>
      <c r="Q896" s="59">
        <v>284</v>
      </c>
      <c r="R896" s="59">
        <v>707</v>
      </c>
      <c r="S896" s="59">
        <v>744</v>
      </c>
      <c r="T896" s="59">
        <v>744</v>
      </c>
      <c r="U896" s="59">
        <v>710</v>
      </c>
      <c r="V896" s="59">
        <v>744</v>
      </c>
      <c r="W896" s="59">
        <v>720</v>
      </c>
      <c r="X896" s="59">
        <v>744</v>
      </c>
      <c r="Y896" s="59">
        <v>744</v>
      </c>
      <c r="Z896" s="59">
        <v>720</v>
      </c>
    </row>
    <row r="897" spans="1:26" x14ac:dyDescent="0.25">
      <c r="A897" t="s">
        <v>18</v>
      </c>
      <c r="B897" s="59">
        <v>691</v>
      </c>
      <c r="C897" s="59">
        <v>720</v>
      </c>
      <c r="D897" s="59">
        <v>744</v>
      </c>
      <c r="E897" s="59">
        <v>744</v>
      </c>
      <c r="F897" s="59">
        <v>718</v>
      </c>
      <c r="G897" s="59">
        <v>744</v>
      </c>
      <c r="H897" s="59">
        <v>720</v>
      </c>
      <c r="I897" s="59">
        <v>744</v>
      </c>
      <c r="J897" s="59">
        <v>744</v>
      </c>
      <c r="K897" s="59">
        <v>720</v>
      </c>
      <c r="L897" s="59">
        <v>734</v>
      </c>
      <c r="M897" s="59">
        <v>720</v>
      </c>
      <c r="N897" s="59">
        <v>744</v>
      </c>
      <c r="O897" s="59">
        <v>744</v>
      </c>
      <c r="P897" s="59">
        <v>720</v>
      </c>
      <c r="Q897" s="59">
        <v>684</v>
      </c>
      <c r="R897" s="59">
        <v>720</v>
      </c>
      <c r="S897" s="59">
        <v>744</v>
      </c>
      <c r="T897" s="59">
        <v>744</v>
      </c>
      <c r="U897" s="59">
        <v>717</v>
      </c>
      <c r="V897" s="59">
        <v>744</v>
      </c>
      <c r="W897" s="59">
        <v>720</v>
      </c>
      <c r="X897" s="59">
        <v>744</v>
      </c>
      <c r="Y897" s="59">
        <v>744</v>
      </c>
      <c r="Z897" s="59">
        <v>720</v>
      </c>
    </row>
    <row r="898" spans="1:26" x14ac:dyDescent="0.25">
      <c r="A898" t="s">
        <v>19</v>
      </c>
      <c r="B898" s="59">
        <v>34</v>
      </c>
      <c r="C898" s="59">
        <v>18</v>
      </c>
      <c r="D898" s="59">
        <v>241</v>
      </c>
      <c r="E898" s="59">
        <v>245</v>
      </c>
      <c r="F898" s="59">
        <v>191</v>
      </c>
      <c r="G898" s="59">
        <v>99</v>
      </c>
      <c r="H898" s="59">
        <v>164</v>
      </c>
      <c r="I898" s="59">
        <v>493</v>
      </c>
      <c r="J898" s="59">
        <v>489</v>
      </c>
      <c r="K898" s="59">
        <v>403</v>
      </c>
      <c r="L898" s="59">
        <v>69</v>
      </c>
      <c r="M898" s="59">
        <v>59</v>
      </c>
      <c r="N898" s="59">
        <v>331</v>
      </c>
      <c r="O898" s="59">
        <v>344</v>
      </c>
      <c r="P898" s="59">
        <v>275</v>
      </c>
      <c r="Q898" s="59">
        <v>9</v>
      </c>
      <c r="R898" s="59">
        <v>1</v>
      </c>
      <c r="S898" s="59">
        <v>190</v>
      </c>
      <c r="T898" s="59">
        <v>173</v>
      </c>
      <c r="U898" s="59">
        <v>146</v>
      </c>
      <c r="V898" s="59">
        <v>188</v>
      </c>
      <c r="W898" s="59">
        <v>462</v>
      </c>
      <c r="X898" s="59">
        <v>744</v>
      </c>
      <c r="Y898" s="59">
        <v>740</v>
      </c>
      <c r="Z898" s="59">
        <v>718</v>
      </c>
    </row>
    <row r="899" spans="1:26" x14ac:dyDescent="0.25">
      <c r="A899" t="s">
        <v>20</v>
      </c>
      <c r="B899" s="59">
        <v>97</v>
      </c>
      <c r="C899" s="59">
        <v>250</v>
      </c>
      <c r="D899" s="59">
        <v>414</v>
      </c>
      <c r="E899" s="59">
        <v>292</v>
      </c>
      <c r="F899" s="59">
        <v>177</v>
      </c>
      <c r="G899" s="59">
        <v>410</v>
      </c>
      <c r="H899" s="59">
        <v>530</v>
      </c>
      <c r="I899" s="59">
        <v>711</v>
      </c>
      <c r="J899" s="59">
        <v>562</v>
      </c>
      <c r="K899" s="59">
        <v>465</v>
      </c>
      <c r="L899" s="59">
        <v>293</v>
      </c>
      <c r="M899" s="59">
        <v>433</v>
      </c>
      <c r="N899" s="59">
        <v>596</v>
      </c>
      <c r="O899" s="59">
        <v>463</v>
      </c>
      <c r="P899" s="59">
        <v>350</v>
      </c>
      <c r="Q899" s="59">
        <v>14</v>
      </c>
      <c r="R899" s="59">
        <v>136</v>
      </c>
      <c r="S899" s="59">
        <v>330</v>
      </c>
      <c r="T899" s="59">
        <v>150</v>
      </c>
      <c r="U899" s="59">
        <v>38</v>
      </c>
      <c r="V899" s="59">
        <v>489</v>
      </c>
      <c r="W899" s="59">
        <v>577</v>
      </c>
      <c r="X899" s="59">
        <v>733</v>
      </c>
      <c r="Y899" s="59">
        <v>630</v>
      </c>
      <c r="Z899" s="59">
        <v>513</v>
      </c>
    </row>
    <row r="900" spans="1:26" x14ac:dyDescent="0.25">
      <c r="A900" t="s">
        <v>21</v>
      </c>
      <c r="B900" s="59">
        <v>0</v>
      </c>
      <c r="C900" s="59">
        <v>0</v>
      </c>
      <c r="D900" s="59">
        <v>0</v>
      </c>
      <c r="E900" s="59">
        <v>0</v>
      </c>
      <c r="F900" s="59">
        <v>0</v>
      </c>
      <c r="G900" s="59">
        <v>0</v>
      </c>
      <c r="H900" s="59">
        <v>0</v>
      </c>
      <c r="I900" s="59">
        <v>0</v>
      </c>
      <c r="J900" s="59">
        <v>0</v>
      </c>
      <c r="K900" s="59">
        <v>0</v>
      </c>
      <c r="L900" s="59">
        <v>0</v>
      </c>
      <c r="M900" s="59">
        <v>0</v>
      </c>
      <c r="N900" s="59">
        <v>0</v>
      </c>
      <c r="O900" s="59">
        <v>0</v>
      </c>
      <c r="P900" s="59">
        <v>0</v>
      </c>
      <c r="Q900" s="59">
        <v>0</v>
      </c>
      <c r="R900" s="59">
        <v>0</v>
      </c>
      <c r="S900" s="59">
        <v>0</v>
      </c>
      <c r="T900" s="59">
        <v>0</v>
      </c>
      <c r="U900" s="59">
        <v>0</v>
      </c>
      <c r="V900" s="59">
        <v>0</v>
      </c>
      <c r="W900" s="59">
        <v>0</v>
      </c>
      <c r="X900" s="59">
        <v>0</v>
      </c>
      <c r="Y900" s="59">
        <v>0</v>
      </c>
      <c r="Z900" s="59">
        <v>0</v>
      </c>
    </row>
    <row r="901" spans="1:26" x14ac:dyDescent="0.25">
      <c r="A901" t="s">
        <v>22</v>
      </c>
      <c r="B901" s="59">
        <v>0</v>
      </c>
      <c r="C901" s="59">
        <v>0</v>
      </c>
      <c r="D901" s="59">
        <v>0</v>
      </c>
      <c r="E901" s="59">
        <v>0</v>
      </c>
      <c r="F901" s="59">
        <v>0</v>
      </c>
      <c r="G901" s="59">
        <v>0</v>
      </c>
      <c r="H901" s="59">
        <v>7</v>
      </c>
      <c r="I901" s="59">
        <v>48</v>
      </c>
      <c r="J901" s="59">
        <v>33</v>
      </c>
      <c r="K901" s="59">
        <v>0</v>
      </c>
      <c r="L901" s="59">
        <v>139</v>
      </c>
      <c r="M901" s="59">
        <v>0</v>
      </c>
      <c r="N901" s="59">
        <v>2</v>
      </c>
      <c r="O901" s="59">
        <v>0</v>
      </c>
      <c r="P901" s="59">
        <v>19</v>
      </c>
      <c r="Q901" s="59">
        <v>0</v>
      </c>
      <c r="R901" s="59">
        <v>0</v>
      </c>
      <c r="S901" s="59">
        <v>0</v>
      </c>
      <c r="T901" s="59">
        <v>0</v>
      </c>
      <c r="U901" s="59">
        <v>0</v>
      </c>
      <c r="V901" s="59">
        <v>0</v>
      </c>
      <c r="W901" s="59">
        <v>13</v>
      </c>
      <c r="X901" s="59">
        <v>124</v>
      </c>
      <c r="Y901" s="59">
        <v>94</v>
      </c>
      <c r="Z901" s="59">
        <v>0</v>
      </c>
    </row>
    <row r="903" spans="1:26" x14ac:dyDescent="0.25">
      <c r="A903" s="39">
        <v>2021</v>
      </c>
      <c r="B903" s="107"/>
      <c r="C903" s="107"/>
      <c r="D903" s="107"/>
      <c r="E903" s="107"/>
      <c r="F903" s="107"/>
    </row>
    <row r="904" spans="1:26" x14ac:dyDescent="0.25">
      <c r="B904" s="108" t="s">
        <v>24</v>
      </c>
      <c r="C904" s="108"/>
      <c r="D904" s="108"/>
      <c r="E904" s="108"/>
      <c r="F904" s="108"/>
      <c r="G904" s="101" t="s">
        <v>25</v>
      </c>
      <c r="H904" s="101"/>
      <c r="I904" s="101"/>
      <c r="J904" s="101"/>
      <c r="K904" s="101"/>
      <c r="L904" s="102" t="s">
        <v>23</v>
      </c>
      <c r="M904" s="102"/>
      <c r="N904" s="102"/>
      <c r="O904" s="102"/>
      <c r="P904" s="102"/>
      <c r="Q904" s="103" t="s">
        <v>26</v>
      </c>
      <c r="R904" s="103"/>
      <c r="S904" s="103"/>
      <c r="T904" s="103"/>
      <c r="U904" s="103"/>
      <c r="V904" s="89" t="s">
        <v>27</v>
      </c>
      <c r="W904" s="89"/>
      <c r="X904" s="89"/>
      <c r="Y904" s="89"/>
      <c r="Z904" s="89"/>
    </row>
    <row r="905" spans="1:26" x14ac:dyDescent="0.25">
      <c r="B905" s="16" t="s">
        <v>0</v>
      </c>
      <c r="C905" s="16" t="s">
        <v>1</v>
      </c>
      <c r="D905" s="16" t="s">
        <v>2</v>
      </c>
      <c r="E905" s="16" t="s">
        <v>3</v>
      </c>
      <c r="F905" s="16" t="s">
        <v>4</v>
      </c>
      <c r="G905" s="16" t="s">
        <v>0</v>
      </c>
      <c r="H905" s="16" t="s">
        <v>1</v>
      </c>
      <c r="I905" s="16" t="s">
        <v>2</v>
      </c>
      <c r="J905" s="16" t="s">
        <v>3</v>
      </c>
      <c r="K905" s="16" t="s">
        <v>4</v>
      </c>
      <c r="L905" s="16" t="s">
        <v>0</v>
      </c>
      <c r="M905" s="16" t="s">
        <v>1</v>
      </c>
      <c r="N905" s="16" t="s">
        <v>2</v>
      </c>
      <c r="O905" s="16" t="s">
        <v>3</v>
      </c>
      <c r="P905" s="16" t="s">
        <v>4</v>
      </c>
      <c r="Q905" s="16" t="s">
        <v>0</v>
      </c>
      <c r="R905" s="16" t="s">
        <v>1</v>
      </c>
      <c r="S905" s="16" t="s">
        <v>2</v>
      </c>
      <c r="T905" s="16" t="s">
        <v>3</v>
      </c>
      <c r="U905" s="16" t="s">
        <v>4</v>
      </c>
      <c r="V905" s="16" t="s">
        <v>0</v>
      </c>
      <c r="W905" s="16" t="s">
        <v>1</v>
      </c>
      <c r="X905" s="16" t="s">
        <v>2</v>
      </c>
      <c r="Y905" s="16" t="s">
        <v>3</v>
      </c>
      <c r="Z905" s="16" t="s">
        <v>4</v>
      </c>
    </row>
    <row r="906" spans="1:26" x14ac:dyDescent="0.25">
      <c r="A906" t="s">
        <v>5</v>
      </c>
      <c r="B906" s="59">
        <v>440</v>
      </c>
      <c r="C906" s="59">
        <v>711</v>
      </c>
      <c r="D906" s="59">
        <v>744</v>
      </c>
      <c r="E906" s="59">
        <v>732</v>
      </c>
      <c r="F906" s="59">
        <v>705</v>
      </c>
      <c r="G906" s="59">
        <v>652</v>
      </c>
      <c r="H906" s="59">
        <v>720</v>
      </c>
      <c r="I906" s="59">
        <v>744</v>
      </c>
      <c r="J906" s="59">
        <v>744</v>
      </c>
      <c r="K906" s="59">
        <v>720</v>
      </c>
      <c r="L906" s="59">
        <v>558</v>
      </c>
      <c r="M906" s="59">
        <v>720</v>
      </c>
      <c r="N906" s="59">
        <v>744</v>
      </c>
      <c r="O906" s="59">
        <v>744</v>
      </c>
      <c r="P906" s="59">
        <v>719</v>
      </c>
      <c r="Q906" s="59">
        <v>406</v>
      </c>
      <c r="R906" s="59">
        <v>700</v>
      </c>
      <c r="S906" s="59">
        <v>742</v>
      </c>
      <c r="T906" s="59">
        <v>725</v>
      </c>
      <c r="U906" s="59">
        <v>698</v>
      </c>
      <c r="V906" s="59">
        <v>744</v>
      </c>
      <c r="W906" s="59">
        <v>720</v>
      </c>
      <c r="X906" s="59">
        <v>744</v>
      </c>
      <c r="Y906" s="59">
        <v>744</v>
      </c>
      <c r="Z906" s="59">
        <v>720</v>
      </c>
    </row>
    <row r="907" spans="1:26" x14ac:dyDescent="0.25">
      <c r="A907" t="s">
        <v>6</v>
      </c>
      <c r="B907" s="59">
        <v>0</v>
      </c>
      <c r="C907" s="59">
        <v>0</v>
      </c>
      <c r="D907" s="59">
        <v>10</v>
      </c>
      <c r="E907" s="59">
        <v>28</v>
      </c>
      <c r="F907" s="59">
        <v>3</v>
      </c>
      <c r="G907" s="59">
        <v>74</v>
      </c>
      <c r="H907" s="59">
        <v>84</v>
      </c>
      <c r="I907" s="59">
        <v>254</v>
      </c>
      <c r="J907" s="59">
        <v>273</v>
      </c>
      <c r="K907" s="59">
        <v>80</v>
      </c>
      <c r="L907" s="59">
        <v>19</v>
      </c>
      <c r="M907" s="59">
        <v>29</v>
      </c>
      <c r="N907" s="59">
        <v>130</v>
      </c>
      <c r="O907" s="59">
        <v>148</v>
      </c>
      <c r="P907" s="59">
        <v>9</v>
      </c>
      <c r="Q907" s="59">
        <v>0</v>
      </c>
      <c r="R907" s="59">
        <v>0</v>
      </c>
      <c r="S907" s="59">
        <v>5</v>
      </c>
      <c r="T907" s="59">
        <v>14</v>
      </c>
      <c r="U907" s="59">
        <v>0</v>
      </c>
      <c r="V907" s="59">
        <v>204</v>
      </c>
      <c r="W907" s="59">
        <v>267</v>
      </c>
      <c r="X907" s="59">
        <v>525</v>
      </c>
      <c r="Y907" s="59">
        <v>528</v>
      </c>
      <c r="Z907" s="59">
        <v>303</v>
      </c>
    </row>
    <row r="908" spans="1:26" x14ac:dyDescent="0.25">
      <c r="A908" t="s">
        <v>7</v>
      </c>
      <c r="B908" s="59">
        <v>0</v>
      </c>
      <c r="C908" s="59">
        <v>0</v>
      </c>
      <c r="D908" s="59">
        <v>0</v>
      </c>
      <c r="E908" s="59">
        <v>0</v>
      </c>
      <c r="F908" s="59">
        <v>0</v>
      </c>
      <c r="G908" s="59">
        <v>0</v>
      </c>
      <c r="H908" s="59">
        <v>0</v>
      </c>
      <c r="I908" s="59">
        <v>75</v>
      </c>
      <c r="J908" s="59">
        <v>101</v>
      </c>
      <c r="K908" s="59">
        <v>1</v>
      </c>
      <c r="L908" s="59">
        <v>162</v>
      </c>
      <c r="M908" s="59">
        <v>70</v>
      </c>
      <c r="N908" s="59">
        <v>23</v>
      </c>
      <c r="O908" s="59">
        <v>18</v>
      </c>
      <c r="P908" s="59">
        <v>139</v>
      </c>
      <c r="Q908" s="59">
        <v>0</v>
      </c>
      <c r="R908" s="59">
        <v>0</v>
      </c>
      <c r="S908" s="59">
        <v>0</v>
      </c>
      <c r="T908" s="59">
        <v>0</v>
      </c>
      <c r="U908" s="59">
        <v>0</v>
      </c>
      <c r="V908" s="59">
        <v>0</v>
      </c>
      <c r="W908" s="59">
        <v>44</v>
      </c>
      <c r="X908" s="59">
        <v>177</v>
      </c>
      <c r="Y908" s="59">
        <v>154</v>
      </c>
      <c r="Z908" s="59">
        <v>6</v>
      </c>
    </row>
    <row r="909" spans="1:26" x14ac:dyDescent="0.25">
      <c r="A909" t="s">
        <v>8</v>
      </c>
      <c r="B909" s="59">
        <v>0</v>
      </c>
      <c r="C909" s="59">
        <v>47</v>
      </c>
      <c r="D909" s="59">
        <v>54</v>
      </c>
      <c r="E909" s="59">
        <v>63</v>
      </c>
      <c r="F909" s="59">
        <v>0</v>
      </c>
      <c r="G909" s="59">
        <v>25</v>
      </c>
      <c r="H909" s="59">
        <v>165</v>
      </c>
      <c r="I909" s="59">
        <v>351</v>
      </c>
      <c r="J909" s="59">
        <v>331</v>
      </c>
      <c r="K909" s="59">
        <v>66</v>
      </c>
      <c r="L909" s="59">
        <v>4</v>
      </c>
      <c r="M909" s="59">
        <v>79</v>
      </c>
      <c r="N909" s="59">
        <v>169</v>
      </c>
      <c r="O909" s="59">
        <v>145</v>
      </c>
      <c r="P909" s="59">
        <v>10</v>
      </c>
      <c r="Q909" s="59">
        <v>0</v>
      </c>
      <c r="R909" s="59">
        <v>15</v>
      </c>
      <c r="S909" s="59">
        <v>27</v>
      </c>
      <c r="T909" s="59">
        <v>36</v>
      </c>
      <c r="U909" s="59">
        <v>0</v>
      </c>
      <c r="V909" s="59">
        <v>103</v>
      </c>
      <c r="W909" s="59">
        <v>390</v>
      </c>
      <c r="X909" s="59">
        <v>652</v>
      </c>
      <c r="Y909" s="59">
        <v>657</v>
      </c>
      <c r="Z909" s="59">
        <v>283</v>
      </c>
    </row>
    <row r="910" spans="1:26" x14ac:dyDescent="0.25">
      <c r="A910" t="s">
        <v>9</v>
      </c>
      <c r="B910" s="59">
        <v>251</v>
      </c>
      <c r="C910" s="59">
        <v>338</v>
      </c>
      <c r="D910" s="59">
        <v>462</v>
      </c>
      <c r="E910" s="59">
        <v>437</v>
      </c>
      <c r="F910" s="59">
        <v>245</v>
      </c>
      <c r="G910" s="59">
        <v>431</v>
      </c>
      <c r="H910" s="59">
        <v>504</v>
      </c>
      <c r="I910" s="59">
        <v>728</v>
      </c>
      <c r="J910" s="59">
        <v>696</v>
      </c>
      <c r="K910" s="59">
        <v>433</v>
      </c>
      <c r="L910" s="59">
        <v>359</v>
      </c>
      <c r="M910" s="59">
        <v>406</v>
      </c>
      <c r="N910" s="59">
        <v>599</v>
      </c>
      <c r="O910" s="59">
        <v>568</v>
      </c>
      <c r="P910" s="59">
        <v>344</v>
      </c>
      <c r="Q910" s="59">
        <v>158</v>
      </c>
      <c r="R910" s="59">
        <v>247</v>
      </c>
      <c r="S910" s="59">
        <v>406</v>
      </c>
      <c r="T910" s="59">
        <v>383</v>
      </c>
      <c r="U910" s="59">
        <v>145</v>
      </c>
      <c r="V910" s="59">
        <v>525</v>
      </c>
      <c r="W910" s="59">
        <v>608</v>
      </c>
      <c r="X910" s="59">
        <v>744</v>
      </c>
      <c r="Y910" s="59">
        <v>743</v>
      </c>
      <c r="Z910" s="59">
        <v>578</v>
      </c>
    </row>
    <row r="911" spans="1:26" x14ac:dyDescent="0.25">
      <c r="A911" t="s">
        <v>10</v>
      </c>
      <c r="B911" s="59">
        <v>0</v>
      </c>
      <c r="C911" s="59">
        <v>0</v>
      </c>
      <c r="D911" s="59">
        <v>24</v>
      </c>
      <c r="E911" s="59">
        <v>85</v>
      </c>
      <c r="F911" s="59">
        <v>0</v>
      </c>
      <c r="G911" s="59">
        <v>0</v>
      </c>
      <c r="H911" s="59">
        <v>56</v>
      </c>
      <c r="I911" s="59">
        <v>289</v>
      </c>
      <c r="J911" s="59">
        <v>409</v>
      </c>
      <c r="K911" s="59">
        <v>69</v>
      </c>
      <c r="L911" s="59">
        <v>0</v>
      </c>
      <c r="M911" s="59">
        <v>20</v>
      </c>
      <c r="N911" s="59">
        <v>146</v>
      </c>
      <c r="O911" s="59">
        <v>223</v>
      </c>
      <c r="P911" s="59">
        <v>0</v>
      </c>
      <c r="Q911" s="59">
        <v>0</v>
      </c>
      <c r="R911" s="59">
        <v>0</v>
      </c>
      <c r="S911" s="59">
        <v>11</v>
      </c>
      <c r="T911" s="59">
        <v>47</v>
      </c>
      <c r="U911" s="59">
        <v>0</v>
      </c>
      <c r="V911" s="59">
        <v>331</v>
      </c>
      <c r="W911" s="59">
        <v>504</v>
      </c>
      <c r="X911" s="59">
        <v>739</v>
      </c>
      <c r="Y911" s="59">
        <v>743</v>
      </c>
      <c r="Z911" s="59">
        <v>672</v>
      </c>
    </row>
    <row r="912" spans="1:26" x14ac:dyDescent="0.25">
      <c r="A912" t="s">
        <v>11</v>
      </c>
      <c r="B912" s="59">
        <v>56</v>
      </c>
      <c r="C912" s="59">
        <v>95</v>
      </c>
      <c r="D912" s="59">
        <v>252</v>
      </c>
      <c r="E912" s="59">
        <v>277</v>
      </c>
      <c r="F912" s="59">
        <v>84</v>
      </c>
      <c r="G912" s="59">
        <v>267</v>
      </c>
      <c r="H912" s="59">
        <v>278</v>
      </c>
      <c r="I912" s="59">
        <v>429</v>
      </c>
      <c r="J912" s="59">
        <v>465</v>
      </c>
      <c r="K912" s="59">
        <v>278</v>
      </c>
      <c r="L912" s="59">
        <v>154</v>
      </c>
      <c r="M912" s="59">
        <v>161</v>
      </c>
      <c r="N912" s="59">
        <v>349</v>
      </c>
      <c r="O912" s="59">
        <v>369</v>
      </c>
      <c r="P912" s="59">
        <v>159</v>
      </c>
      <c r="Q912" s="59">
        <v>19</v>
      </c>
      <c r="R912" s="59">
        <v>52</v>
      </c>
      <c r="S912" s="59">
        <v>164</v>
      </c>
      <c r="T912" s="59">
        <v>202</v>
      </c>
      <c r="U912" s="59">
        <v>44</v>
      </c>
      <c r="V912" s="59">
        <v>442</v>
      </c>
      <c r="W912" s="59">
        <v>552</v>
      </c>
      <c r="X912" s="59">
        <v>743</v>
      </c>
      <c r="Y912" s="59">
        <v>744</v>
      </c>
      <c r="Z912" s="59">
        <v>675</v>
      </c>
    </row>
    <row r="913" spans="1:26" x14ac:dyDescent="0.25">
      <c r="A913" t="s">
        <v>12</v>
      </c>
      <c r="B913" s="59">
        <v>0</v>
      </c>
      <c r="C913" s="59">
        <v>0</v>
      </c>
      <c r="D913" s="59">
        <v>14</v>
      </c>
      <c r="E913" s="59">
        <v>17</v>
      </c>
      <c r="F913" s="59">
        <v>3</v>
      </c>
      <c r="G913" s="59">
        <v>62</v>
      </c>
      <c r="H913" s="59">
        <v>80</v>
      </c>
      <c r="I913" s="59">
        <v>289</v>
      </c>
      <c r="J913" s="59">
        <v>287</v>
      </c>
      <c r="K913" s="59">
        <v>75</v>
      </c>
      <c r="L913" s="59">
        <v>16</v>
      </c>
      <c r="M913" s="59">
        <v>28</v>
      </c>
      <c r="N913" s="59">
        <v>151</v>
      </c>
      <c r="O913" s="59">
        <v>124</v>
      </c>
      <c r="P913" s="59">
        <v>11</v>
      </c>
      <c r="Q913" s="59">
        <v>0</v>
      </c>
      <c r="R913" s="59">
        <v>0</v>
      </c>
      <c r="S913" s="59">
        <v>6</v>
      </c>
      <c r="T913" s="59">
        <v>3</v>
      </c>
      <c r="U913" s="59">
        <v>0</v>
      </c>
      <c r="V913" s="59">
        <v>135</v>
      </c>
      <c r="W913" s="59">
        <v>224</v>
      </c>
      <c r="X913" s="59">
        <v>475</v>
      </c>
      <c r="Y913" s="59">
        <v>455</v>
      </c>
      <c r="Z913" s="59">
        <v>202</v>
      </c>
    </row>
    <row r="914" spans="1:26" x14ac:dyDescent="0.25">
      <c r="A914" t="s">
        <v>13</v>
      </c>
      <c r="B914" s="59">
        <v>326</v>
      </c>
      <c r="C914" s="59">
        <v>571</v>
      </c>
      <c r="D914" s="59">
        <v>733</v>
      </c>
      <c r="E914" s="59">
        <v>744</v>
      </c>
      <c r="F914" s="59">
        <v>606</v>
      </c>
      <c r="G914" s="59">
        <v>606</v>
      </c>
      <c r="H914" s="59">
        <v>708</v>
      </c>
      <c r="I914" s="59">
        <v>744</v>
      </c>
      <c r="J914" s="59">
        <v>744</v>
      </c>
      <c r="K914" s="59">
        <v>687</v>
      </c>
      <c r="L914" s="59">
        <v>449</v>
      </c>
      <c r="M914" s="59">
        <v>655</v>
      </c>
      <c r="N914" s="59">
        <v>741</v>
      </c>
      <c r="O914" s="59">
        <v>744</v>
      </c>
      <c r="P914" s="59">
        <v>658</v>
      </c>
      <c r="Q914" s="59">
        <v>249</v>
      </c>
      <c r="R914" s="59">
        <v>516</v>
      </c>
      <c r="S914" s="59">
        <v>725</v>
      </c>
      <c r="T914" s="59">
        <v>739</v>
      </c>
      <c r="U914" s="59">
        <v>585</v>
      </c>
      <c r="V914" s="59">
        <v>744</v>
      </c>
      <c r="W914" s="59">
        <v>720</v>
      </c>
      <c r="X914" s="59">
        <v>744</v>
      </c>
      <c r="Y914" s="59">
        <v>744</v>
      </c>
      <c r="Z914" s="59">
        <v>720</v>
      </c>
    </row>
    <row r="915" spans="1:26" x14ac:dyDescent="0.25">
      <c r="A915" t="s">
        <v>14</v>
      </c>
      <c r="B915" s="59">
        <v>0</v>
      </c>
      <c r="C915" s="59">
        <v>0</v>
      </c>
      <c r="D915" s="59">
        <v>10</v>
      </c>
      <c r="E915" s="59">
        <v>14</v>
      </c>
      <c r="F915" s="59">
        <v>0</v>
      </c>
      <c r="G915" s="59">
        <v>0</v>
      </c>
      <c r="H915" s="59">
        <v>13</v>
      </c>
      <c r="I915" s="59">
        <v>85</v>
      </c>
      <c r="J915" s="59">
        <v>93</v>
      </c>
      <c r="K915" s="59">
        <v>2</v>
      </c>
      <c r="L915" s="59">
        <v>18</v>
      </c>
      <c r="M915" s="59">
        <v>0</v>
      </c>
      <c r="N915" s="59">
        <v>30</v>
      </c>
      <c r="O915" s="59">
        <v>50</v>
      </c>
      <c r="P915" s="59">
        <v>0</v>
      </c>
      <c r="Q915" s="59">
        <v>0</v>
      </c>
      <c r="R915" s="59">
        <v>0</v>
      </c>
      <c r="S915" s="59">
        <v>2</v>
      </c>
      <c r="T915" s="59">
        <v>5</v>
      </c>
      <c r="U915" s="59">
        <v>0</v>
      </c>
      <c r="V915" s="59">
        <v>0</v>
      </c>
      <c r="W915" s="59">
        <v>285</v>
      </c>
      <c r="X915" s="59">
        <v>722</v>
      </c>
      <c r="Y915" s="59">
        <v>700</v>
      </c>
      <c r="Z915" s="59">
        <v>147</v>
      </c>
    </row>
    <row r="916" spans="1:26" x14ac:dyDescent="0.25">
      <c r="A916" t="s">
        <v>15</v>
      </c>
      <c r="B916" s="59">
        <v>3</v>
      </c>
      <c r="C916" s="59">
        <v>23</v>
      </c>
      <c r="D916" s="59">
        <v>115</v>
      </c>
      <c r="E916" s="59">
        <v>135</v>
      </c>
      <c r="F916" s="59">
        <v>10</v>
      </c>
      <c r="G916" s="59">
        <v>129</v>
      </c>
      <c r="H916" s="59">
        <v>144</v>
      </c>
      <c r="I916" s="59">
        <v>352</v>
      </c>
      <c r="J916" s="59">
        <v>388</v>
      </c>
      <c r="K916" s="59">
        <v>190</v>
      </c>
      <c r="L916" s="59">
        <v>28</v>
      </c>
      <c r="M916" s="59">
        <v>57</v>
      </c>
      <c r="N916" s="59">
        <v>227</v>
      </c>
      <c r="O916" s="59">
        <v>245</v>
      </c>
      <c r="P916" s="59">
        <v>73</v>
      </c>
      <c r="Q916" s="59">
        <v>0</v>
      </c>
      <c r="R916" s="59">
        <v>11</v>
      </c>
      <c r="S916" s="59">
        <v>50</v>
      </c>
      <c r="T916" s="59">
        <v>59</v>
      </c>
      <c r="U916" s="59">
        <v>3</v>
      </c>
      <c r="V916" s="59">
        <v>283</v>
      </c>
      <c r="W916" s="59">
        <v>386</v>
      </c>
      <c r="X916" s="59">
        <v>713</v>
      </c>
      <c r="Y916" s="59">
        <v>686</v>
      </c>
      <c r="Z916" s="59">
        <v>576</v>
      </c>
    </row>
    <row r="917" spans="1:26" x14ac:dyDescent="0.25">
      <c r="A917" t="s">
        <v>16</v>
      </c>
      <c r="B917" s="59">
        <v>244</v>
      </c>
      <c r="C917" s="59">
        <v>352</v>
      </c>
      <c r="D917" s="59">
        <v>508</v>
      </c>
      <c r="E917" s="59">
        <v>463</v>
      </c>
      <c r="F917" s="59">
        <v>243</v>
      </c>
      <c r="G917" s="59">
        <v>492</v>
      </c>
      <c r="H917" s="59">
        <v>580</v>
      </c>
      <c r="I917" s="59">
        <v>722</v>
      </c>
      <c r="J917" s="59">
        <v>687</v>
      </c>
      <c r="K917" s="59">
        <v>485</v>
      </c>
      <c r="L917" s="59">
        <v>412</v>
      </c>
      <c r="M917" s="59">
        <v>478</v>
      </c>
      <c r="N917" s="59">
        <v>615</v>
      </c>
      <c r="O917" s="59">
        <v>588</v>
      </c>
      <c r="P917" s="59">
        <v>383</v>
      </c>
      <c r="Q917" s="59">
        <v>165</v>
      </c>
      <c r="R917" s="59">
        <v>266</v>
      </c>
      <c r="S917" s="59">
        <v>446</v>
      </c>
      <c r="T917" s="59">
        <v>402</v>
      </c>
      <c r="U917" s="59">
        <v>171</v>
      </c>
      <c r="V917" s="59">
        <v>560</v>
      </c>
      <c r="W917" s="59">
        <v>665</v>
      </c>
      <c r="X917" s="59">
        <v>743</v>
      </c>
      <c r="Y917" s="59">
        <v>730</v>
      </c>
      <c r="Z917" s="59">
        <v>589</v>
      </c>
    </row>
    <row r="918" spans="1:26" x14ac:dyDescent="0.25">
      <c r="A918" t="s">
        <v>17</v>
      </c>
      <c r="B918" s="59">
        <v>500</v>
      </c>
      <c r="C918" s="59">
        <v>681</v>
      </c>
      <c r="D918" s="59">
        <v>744</v>
      </c>
      <c r="E918" s="59">
        <v>744</v>
      </c>
      <c r="F918" s="59">
        <v>697</v>
      </c>
      <c r="G918" s="59">
        <v>679</v>
      </c>
      <c r="H918" s="59">
        <v>720</v>
      </c>
      <c r="I918" s="59">
        <v>744</v>
      </c>
      <c r="J918" s="59">
        <v>744</v>
      </c>
      <c r="K918" s="59">
        <v>713</v>
      </c>
      <c r="L918" s="59">
        <v>589</v>
      </c>
      <c r="M918" s="59">
        <v>715</v>
      </c>
      <c r="N918" s="59">
        <v>744</v>
      </c>
      <c r="O918" s="59">
        <v>744</v>
      </c>
      <c r="P918" s="59">
        <v>709</v>
      </c>
      <c r="Q918" s="59">
        <v>485</v>
      </c>
      <c r="R918" s="59">
        <v>662</v>
      </c>
      <c r="S918" s="59">
        <v>744</v>
      </c>
      <c r="T918" s="59">
        <v>744</v>
      </c>
      <c r="U918" s="59">
        <v>684</v>
      </c>
      <c r="V918" s="59">
        <v>744</v>
      </c>
      <c r="W918" s="59">
        <v>720</v>
      </c>
      <c r="X918" s="59">
        <v>744</v>
      </c>
      <c r="Y918" s="59">
        <v>744</v>
      </c>
      <c r="Z918" s="59">
        <v>720</v>
      </c>
    </row>
    <row r="919" spans="1:26" x14ac:dyDescent="0.25">
      <c r="A919" t="s">
        <v>18</v>
      </c>
      <c r="B919" s="59">
        <v>669</v>
      </c>
      <c r="C919" s="59">
        <v>720</v>
      </c>
      <c r="D919" s="59">
        <v>744</v>
      </c>
      <c r="E919" s="59">
        <v>744</v>
      </c>
      <c r="F919" s="59">
        <v>720</v>
      </c>
      <c r="G919" s="59">
        <v>742</v>
      </c>
      <c r="H919" s="59">
        <v>720</v>
      </c>
      <c r="I919" s="59">
        <v>744</v>
      </c>
      <c r="J919" s="59">
        <v>744</v>
      </c>
      <c r="K919" s="59">
        <v>720</v>
      </c>
      <c r="L919" s="59">
        <v>732</v>
      </c>
      <c r="M919" s="59">
        <v>720</v>
      </c>
      <c r="N919" s="59">
        <v>744</v>
      </c>
      <c r="O919" s="59">
        <v>744</v>
      </c>
      <c r="P919" s="59">
        <v>720</v>
      </c>
      <c r="Q919" s="59">
        <v>657</v>
      </c>
      <c r="R919" s="59">
        <v>720</v>
      </c>
      <c r="S919" s="59">
        <v>744</v>
      </c>
      <c r="T919" s="59">
        <v>744</v>
      </c>
      <c r="U919" s="59">
        <v>720</v>
      </c>
      <c r="V919" s="59">
        <v>744</v>
      </c>
      <c r="W919" s="59">
        <v>720</v>
      </c>
      <c r="X919" s="59">
        <v>744</v>
      </c>
      <c r="Y919" s="59">
        <v>744</v>
      </c>
      <c r="Z919" s="59">
        <v>720</v>
      </c>
    </row>
    <row r="920" spans="1:26" x14ac:dyDescent="0.25">
      <c r="A920" t="s">
        <v>19</v>
      </c>
      <c r="B920" s="59">
        <v>0</v>
      </c>
      <c r="C920" s="59">
        <v>48</v>
      </c>
      <c r="D920" s="59">
        <v>247</v>
      </c>
      <c r="E920" s="59">
        <v>262</v>
      </c>
      <c r="F920" s="59">
        <v>29</v>
      </c>
      <c r="G920" s="59">
        <v>128</v>
      </c>
      <c r="H920" s="59">
        <v>212</v>
      </c>
      <c r="I920" s="59">
        <v>549</v>
      </c>
      <c r="J920" s="59">
        <v>553</v>
      </c>
      <c r="K920" s="59">
        <v>247</v>
      </c>
      <c r="L920" s="59">
        <v>12</v>
      </c>
      <c r="M920" s="59">
        <v>74</v>
      </c>
      <c r="N920" s="59">
        <v>365</v>
      </c>
      <c r="O920" s="59">
        <v>381</v>
      </c>
      <c r="P920" s="59">
        <v>105</v>
      </c>
      <c r="Q920" s="59">
        <v>0</v>
      </c>
      <c r="R920" s="59">
        <v>32</v>
      </c>
      <c r="S920" s="59">
        <v>172</v>
      </c>
      <c r="T920" s="59">
        <v>186</v>
      </c>
      <c r="U920" s="59">
        <v>6</v>
      </c>
      <c r="V920" s="59">
        <v>345</v>
      </c>
      <c r="W920" s="59">
        <v>518</v>
      </c>
      <c r="X920" s="59">
        <v>744</v>
      </c>
      <c r="Y920" s="59">
        <v>744</v>
      </c>
      <c r="Z920" s="59">
        <v>623</v>
      </c>
    </row>
    <row r="921" spans="1:26" x14ac:dyDescent="0.25">
      <c r="A921" t="s">
        <v>20</v>
      </c>
      <c r="B921" s="59">
        <v>158</v>
      </c>
      <c r="C921" s="59">
        <v>247</v>
      </c>
      <c r="D921" s="59">
        <v>433</v>
      </c>
      <c r="E921" s="59">
        <v>330</v>
      </c>
      <c r="F921" s="59">
        <v>105</v>
      </c>
      <c r="G921" s="59">
        <v>481</v>
      </c>
      <c r="H921" s="59">
        <v>544</v>
      </c>
      <c r="I921" s="59">
        <v>698</v>
      </c>
      <c r="J921" s="59">
        <v>650</v>
      </c>
      <c r="K921" s="59">
        <v>421</v>
      </c>
      <c r="L921" s="59">
        <v>367</v>
      </c>
      <c r="M921" s="59">
        <v>435</v>
      </c>
      <c r="N921" s="59">
        <v>574</v>
      </c>
      <c r="O921" s="59">
        <v>495</v>
      </c>
      <c r="P921" s="59">
        <v>306</v>
      </c>
      <c r="Q921" s="59">
        <v>47</v>
      </c>
      <c r="R921" s="59">
        <v>145</v>
      </c>
      <c r="S921" s="59">
        <v>353</v>
      </c>
      <c r="T921" s="59">
        <v>249</v>
      </c>
      <c r="U921" s="59">
        <v>46</v>
      </c>
      <c r="V921" s="59">
        <v>518</v>
      </c>
      <c r="W921" s="59">
        <v>577</v>
      </c>
      <c r="X921" s="59">
        <v>715</v>
      </c>
      <c r="Y921" s="59">
        <v>705</v>
      </c>
      <c r="Z921" s="59">
        <v>467</v>
      </c>
    </row>
    <row r="922" spans="1:26" x14ac:dyDescent="0.25">
      <c r="A922" t="s">
        <v>21</v>
      </c>
      <c r="B922" s="59">
        <v>0</v>
      </c>
      <c r="C922" s="59">
        <v>0</v>
      </c>
      <c r="D922" s="59">
        <v>0</v>
      </c>
      <c r="E922" s="59">
        <v>0</v>
      </c>
      <c r="F922" s="59">
        <v>0</v>
      </c>
      <c r="G922" s="59">
        <v>0</v>
      </c>
      <c r="H922" s="59">
        <v>0</v>
      </c>
      <c r="I922" s="59">
        <v>0</v>
      </c>
      <c r="J922" s="59">
        <v>0</v>
      </c>
      <c r="K922" s="59">
        <v>0</v>
      </c>
      <c r="L922" s="59">
        <v>4</v>
      </c>
      <c r="M922" s="59">
        <v>0</v>
      </c>
      <c r="N922" s="59">
        <v>0</v>
      </c>
      <c r="O922" s="59">
        <v>0</v>
      </c>
      <c r="P922" s="59">
        <v>0</v>
      </c>
      <c r="Q922" s="59">
        <v>0</v>
      </c>
      <c r="R922" s="59">
        <v>0</v>
      </c>
      <c r="S922" s="59">
        <v>0</v>
      </c>
      <c r="T922" s="59">
        <v>0</v>
      </c>
      <c r="U922" s="59">
        <v>0</v>
      </c>
      <c r="V922" s="59">
        <v>0</v>
      </c>
      <c r="W922" s="59">
        <v>0</v>
      </c>
      <c r="X922" s="59">
        <v>1</v>
      </c>
      <c r="Y922" s="59">
        <v>0</v>
      </c>
      <c r="Z922" s="59">
        <v>0</v>
      </c>
    </row>
    <row r="923" spans="1:26" x14ac:dyDescent="0.25">
      <c r="A923" t="s">
        <v>22</v>
      </c>
      <c r="B923" s="59">
        <v>0</v>
      </c>
      <c r="C923" s="59">
        <v>0</v>
      </c>
      <c r="D923" s="59">
        <v>0</v>
      </c>
      <c r="E923" s="59">
        <v>0</v>
      </c>
      <c r="F923" s="59">
        <v>0</v>
      </c>
      <c r="G923" s="59">
        <v>0</v>
      </c>
      <c r="H923" s="59">
        <v>22</v>
      </c>
      <c r="I923" s="59">
        <v>135</v>
      </c>
      <c r="J923" s="59">
        <v>18</v>
      </c>
      <c r="K923" s="59">
        <v>0</v>
      </c>
      <c r="L923" s="59">
        <v>59</v>
      </c>
      <c r="M923" s="59">
        <v>0</v>
      </c>
      <c r="N923" s="59">
        <v>18</v>
      </c>
      <c r="O923" s="59">
        <v>0</v>
      </c>
      <c r="P923" s="59">
        <v>0</v>
      </c>
      <c r="Q923" s="59">
        <v>0</v>
      </c>
      <c r="R923" s="59">
        <v>0</v>
      </c>
      <c r="S923" s="59">
        <v>0</v>
      </c>
      <c r="T923" s="59">
        <v>0</v>
      </c>
      <c r="U923" s="59">
        <v>0</v>
      </c>
      <c r="V923" s="59">
        <v>0</v>
      </c>
      <c r="W923" s="59">
        <v>42</v>
      </c>
      <c r="X923" s="59">
        <v>248</v>
      </c>
      <c r="Y923" s="59">
        <v>45</v>
      </c>
      <c r="Z923" s="59">
        <v>5</v>
      </c>
    </row>
    <row r="925" spans="1:26" x14ac:dyDescent="0.25">
      <c r="A925" s="39">
        <v>2022</v>
      </c>
      <c r="B925" s="107"/>
      <c r="C925" s="107"/>
      <c r="D925" s="107"/>
      <c r="E925" s="107"/>
      <c r="F925" s="107"/>
    </row>
    <row r="926" spans="1:26" x14ac:dyDescent="0.25">
      <c r="B926" s="108" t="s">
        <v>24</v>
      </c>
      <c r="C926" s="108"/>
      <c r="D926" s="108"/>
      <c r="E926" s="108"/>
      <c r="F926" s="108"/>
      <c r="G926" s="101" t="s">
        <v>25</v>
      </c>
      <c r="H926" s="101"/>
      <c r="I926" s="101"/>
      <c r="J926" s="101"/>
      <c r="K926" s="101"/>
      <c r="L926" s="102" t="s">
        <v>23</v>
      </c>
      <c r="M926" s="102"/>
      <c r="N926" s="102"/>
      <c r="O926" s="102"/>
      <c r="P926" s="102"/>
      <c r="Q926" s="103" t="s">
        <v>26</v>
      </c>
      <c r="R926" s="103"/>
      <c r="S926" s="103"/>
      <c r="T926" s="103"/>
      <c r="U926" s="103"/>
      <c r="V926" s="89" t="s">
        <v>27</v>
      </c>
      <c r="W926" s="89"/>
      <c r="X926" s="89"/>
      <c r="Y926" s="89"/>
      <c r="Z926" s="89"/>
    </row>
    <row r="927" spans="1:26" x14ac:dyDescent="0.25">
      <c r="B927" s="16" t="s">
        <v>0</v>
      </c>
      <c r="C927" s="16" t="s">
        <v>1</v>
      </c>
      <c r="D927" s="16" t="s">
        <v>2</v>
      </c>
      <c r="E927" s="16" t="s">
        <v>3</v>
      </c>
      <c r="F927" s="16" t="s">
        <v>4</v>
      </c>
      <c r="G927" s="16" t="s">
        <v>0</v>
      </c>
      <c r="H927" s="16" t="s">
        <v>1</v>
      </c>
      <c r="I927" s="16" t="s">
        <v>2</v>
      </c>
      <c r="J927" s="16" t="s">
        <v>3</v>
      </c>
      <c r="K927" s="16" t="s">
        <v>4</v>
      </c>
      <c r="L927" s="16" t="s">
        <v>0</v>
      </c>
      <c r="M927" s="16" t="s">
        <v>1</v>
      </c>
      <c r="N927" s="16" t="s">
        <v>2</v>
      </c>
      <c r="O927" s="16" t="s">
        <v>3</v>
      </c>
      <c r="P927" s="16" t="s">
        <v>4</v>
      </c>
      <c r="Q927" s="16" t="s">
        <v>0</v>
      </c>
      <c r="R927" s="16" t="s">
        <v>1</v>
      </c>
      <c r="S927" s="16" t="s">
        <v>2</v>
      </c>
      <c r="T927" s="16" t="s">
        <v>3</v>
      </c>
      <c r="U927" s="16" t="s">
        <v>4</v>
      </c>
      <c r="V927" s="16" t="s">
        <v>0</v>
      </c>
      <c r="W927" s="16" t="s">
        <v>1</v>
      </c>
      <c r="X927" s="16" t="s">
        <v>2</v>
      </c>
      <c r="Y927" s="16" t="s">
        <v>3</v>
      </c>
      <c r="Z927" s="16" t="s">
        <v>4</v>
      </c>
    </row>
    <row r="928" spans="1:26" x14ac:dyDescent="0.25">
      <c r="A928" t="s">
        <v>5</v>
      </c>
      <c r="B928" s="59">
        <v>212</v>
      </c>
      <c r="C928" s="59">
        <v>629</v>
      </c>
      <c r="D928" s="59">
        <v>743</v>
      </c>
      <c r="E928" s="59">
        <v>703</v>
      </c>
      <c r="F928" s="59">
        <v>683</v>
      </c>
      <c r="G928" s="59">
        <v>516</v>
      </c>
      <c r="H928" s="59">
        <v>704</v>
      </c>
      <c r="I928" s="59">
        <v>744</v>
      </c>
      <c r="J928" s="59">
        <v>741</v>
      </c>
      <c r="K928" s="59">
        <v>718</v>
      </c>
      <c r="L928" s="59">
        <v>388</v>
      </c>
      <c r="M928" s="59">
        <v>671</v>
      </c>
      <c r="N928" s="59">
        <v>744</v>
      </c>
      <c r="O928" s="59">
        <v>719</v>
      </c>
      <c r="P928" s="59">
        <v>711</v>
      </c>
      <c r="Q928" s="59">
        <v>153</v>
      </c>
      <c r="R928" s="59">
        <v>611</v>
      </c>
      <c r="S928" s="59">
        <v>738</v>
      </c>
      <c r="T928" s="59">
        <v>691</v>
      </c>
      <c r="U928" s="59">
        <v>670</v>
      </c>
      <c r="V928" s="59">
        <v>744</v>
      </c>
      <c r="W928" s="59">
        <v>720</v>
      </c>
      <c r="X928" s="59">
        <v>744</v>
      </c>
      <c r="Y928" s="59">
        <v>744</v>
      </c>
      <c r="Z928" s="59">
        <v>720</v>
      </c>
    </row>
    <row r="929" spans="1:26" x14ac:dyDescent="0.25">
      <c r="A929" t="s">
        <v>6</v>
      </c>
      <c r="B929" s="59">
        <v>0</v>
      </c>
      <c r="C929" s="59">
        <v>5</v>
      </c>
      <c r="D929" s="59">
        <v>7</v>
      </c>
      <c r="E929" s="59">
        <v>50</v>
      </c>
      <c r="F929" s="59">
        <v>23</v>
      </c>
      <c r="G929" s="59">
        <v>63</v>
      </c>
      <c r="H929" s="59">
        <v>116</v>
      </c>
      <c r="I929" s="59">
        <v>204</v>
      </c>
      <c r="J929" s="59">
        <v>274</v>
      </c>
      <c r="K929" s="59">
        <v>154</v>
      </c>
      <c r="L929" s="59">
        <v>40</v>
      </c>
      <c r="M929" s="59">
        <v>23</v>
      </c>
      <c r="N929" s="59">
        <v>63</v>
      </c>
      <c r="O929" s="59">
        <v>137</v>
      </c>
      <c r="P929" s="59">
        <v>50</v>
      </c>
      <c r="Q929" s="59">
        <v>0</v>
      </c>
      <c r="R929" s="59">
        <v>3</v>
      </c>
      <c r="S929" s="59">
        <v>0</v>
      </c>
      <c r="T929" s="59">
        <v>20</v>
      </c>
      <c r="U929" s="59">
        <v>13</v>
      </c>
      <c r="V929" s="59">
        <v>103</v>
      </c>
      <c r="W929" s="59">
        <v>315</v>
      </c>
      <c r="X929" s="59">
        <v>442</v>
      </c>
      <c r="Y929" s="59">
        <v>565</v>
      </c>
      <c r="Z929" s="59">
        <v>413</v>
      </c>
    </row>
    <row r="930" spans="1:26" x14ac:dyDescent="0.25">
      <c r="A930" t="s">
        <v>7</v>
      </c>
      <c r="B930" s="59">
        <v>0</v>
      </c>
      <c r="C930" s="59">
        <v>0</v>
      </c>
      <c r="D930" s="59">
        <v>0</v>
      </c>
      <c r="E930" s="59">
        <v>0</v>
      </c>
      <c r="F930" s="59">
        <v>0</v>
      </c>
      <c r="G930" s="59">
        <v>0</v>
      </c>
      <c r="H930" s="59">
        <v>1</v>
      </c>
      <c r="I930" s="59">
        <v>31</v>
      </c>
      <c r="J930" s="59">
        <v>131</v>
      </c>
      <c r="K930" s="59">
        <v>32</v>
      </c>
      <c r="L930" s="59">
        <v>283</v>
      </c>
      <c r="M930" s="59">
        <v>4</v>
      </c>
      <c r="N930" s="59">
        <v>6</v>
      </c>
      <c r="O930" s="59">
        <v>5</v>
      </c>
      <c r="P930" s="59">
        <v>94</v>
      </c>
      <c r="Q930" s="59">
        <v>0</v>
      </c>
      <c r="R930" s="59">
        <v>0</v>
      </c>
      <c r="S930" s="59">
        <v>0</v>
      </c>
      <c r="T930" s="59">
        <v>0</v>
      </c>
      <c r="U930" s="59">
        <v>0</v>
      </c>
      <c r="V930" s="59">
        <v>11</v>
      </c>
      <c r="W930" s="59">
        <v>31</v>
      </c>
      <c r="X930" s="59">
        <v>69</v>
      </c>
      <c r="Y930" s="59">
        <v>288</v>
      </c>
      <c r="Z930" s="59">
        <v>65</v>
      </c>
    </row>
    <row r="931" spans="1:26" x14ac:dyDescent="0.25">
      <c r="A931" t="s">
        <v>8</v>
      </c>
      <c r="B931" s="59">
        <v>0</v>
      </c>
      <c r="C931" s="59">
        <v>9</v>
      </c>
      <c r="D931" s="59">
        <v>8</v>
      </c>
      <c r="E931" s="59">
        <v>11</v>
      </c>
      <c r="F931" s="59">
        <v>0</v>
      </c>
      <c r="G931" s="59">
        <v>36</v>
      </c>
      <c r="H931" s="59">
        <v>156</v>
      </c>
      <c r="I931" s="59">
        <v>228</v>
      </c>
      <c r="J931" s="59">
        <v>268</v>
      </c>
      <c r="K931" s="59">
        <v>86</v>
      </c>
      <c r="L931" s="59">
        <v>8</v>
      </c>
      <c r="M931" s="59">
        <v>39</v>
      </c>
      <c r="N931" s="59">
        <v>102</v>
      </c>
      <c r="O931" s="59">
        <v>69</v>
      </c>
      <c r="P931" s="59">
        <v>18</v>
      </c>
      <c r="Q931" s="59">
        <v>0</v>
      </c>
      <c r="R931" s="59">
        <v>0</v>
      </c>
      <c r="S931" s="59">
        <v>0</v>
      </c>
      <c r="T931" s="59">
        <v>0</v>
      </c>
      <c r="U931" s="59">
        <v>0</v>
      </c>
      <c r="V931" s="59">
        <v>152</v>
      </c>
      <c r="W931" s="59">
        <v>510</v>
      </c>
      <c r="X931" s="59">
        <v>550</v>
      </c>
      <c r="Y931" s="59">
        <v>678</v>
      </c>
      <c r="Z931" s="59">
        <v>373</v>
      </c>
    </row>
    <row r="932" spans="1:26" x14ac:dyDescent="0.25">
      <c r="A932" t="s">
        <v>9</v>
      </c>
      <c r="B932" s="59">
        <v>59</v>
      </c>
      <c r="C932" s="59">
        <v>358</v>
      </c>
      <c r="D932" s="59">
        <v>388</v>
      </c>
      <c r="E932" s="59">
        <v>429</v>
      </c>
      <c r="F932" s="59">
        <v>265</v>
      </c>
      <c r="G932" s="59">
        <v>281</v>
      </c>
      <c r="H932" s="59">
        <v>581</v>
      </c>
      <c r="I932" s="59">
        <v>661</v>
      </c>
      <c r="J932" s="59">
        <v>708</v>
      </c>
      <c r="K932" s="59">
        <v>501</v>
      </c>
      <c r="L932" s="59">
        <v>172</v>
      </c>
      <c r="M932" s="59">
        <v>453</v>
      </c>
      <c r="N932" s="59">
        <v>514</v>
      </c>
      <c r="O932" s="59">
        <v>567</v>
      </c>
      <c r="P932" s="59">
        <v>368</v>
      </c>
      <c r="Q932" s="59">
        <v>21</v>
      </c>
      <c r="R932" s="59">
        <v>297</v>
      </c>
      <c r="S932" s="59">
        <v>374</v>
      </c>
      <c r="T932" s="59">
        <v>392</v>
      </c>
      <c r="U932" s="59">
        <v>216</v>
      </c>
      <c r="V932" s="59">
        <v>383</v>
      </c>
      <c r="W932" s="59">
        <v>682</v>
      </c>
      <c r="X932" s="59">
        <v>732</v>
      </c>
      <c r="Y932" s="59">
        <v>744</v>
      </c>
      <c r="Z932" s="59">
        <v>595</v>
      </c>
    </row>
    <row r="933" spans="1:26" x14ac:dyDescent="0.25">
      <c r="A933" t="s">
        <v>10</v>
      </c>
      <c r="B933" s="59">
        <v>0</v>
      </c>
      <c r="C933" s="59">
        <v>0</v>
      </c>
      <c r="D933" s="59">
        <v>11</v>
      </c>
      <c r="E933" s="59">
        <v>51</v>
      </c>
      <c r="F933" s="59">
        <v>7</v>
      </c>
      <c r="G933" s="59">
        <v>0</v>
      </c>
      <c r="H933" s="59">
        <v>4</v>
      </c>
      <c r="I933" s="59">
        <v>204</v>
      </c>
      <c r="J933" s="59">
        <v>234</v>
      </c>
      <c r="K933" s="59">
        <v>108</v>
      </c>
      <c r="L933" s="59">
        <v>0</v>
      </c>
      <c r="M933" s="59">
        <v>0</v>
      </c>
      <c r="N933" s="59">
        <v>56</v>
      </c>
      <c r="O933" s="59">
        <v>108</v>
      </c>
      <c r="P933" s="59">
        <v>26</v>
      </c>
      <c r="Q933" s="59">
        <v>0</v>
      </c>
      <c r="R933" s="59">
        <v>0</v>
      </c>
      <c r="S933" s="59">
        <v>6</v>
      </c>
      <c r="T933" s="59">
        <v>50</v>
      </c>
      <c r="U933" s="59">
        <v>7</v>
      </c>
      <c r="V933" s="59">
        <v>180</v>
      </c>
      <c r="W933" s="59">
        <v>626</v>
      </c>
      <c r="X933" s="59">
        <v>742</v>
      </c>
      <c r="Y933" s="59">
        <v>744</v>
      </c>
      <c r="Z933" s="59">
        <v>686</v>
      </c>
    </row>
    <row r="934" spans="1:26" x14ac:dyDescent="0.25">
      <c r="A934" t="s">
        <v>11</v>
      </c>
      <c r="B934" s="59">
        <v>12</v>
      </c>
      <c r="C934" s="59">
        <v>73</v>
      </c>
      <c r="D934" s="59">
        <v>152</v>
      </c>
      <c r="E934" s="59">
        <v>206</v>
      </c>
      <c r="F934" s="59">
        <v>118</v>
      </c>
      <c r="G934" s="59">
        <v>125</v>
      </c>
      <c r="H934" s="59">
        <v>325</v>
      </c>
      <c r="I934" s="59">
        <v>379</v>
      </c>
      <c r="J934" s="59">
        <v>409</v>
      </c>
      <c r="K934" s="59">
        <v>306</v>
      </c>
      <c r="L934" s="59">
        <v>50</v>
      </c>
      <c r="M934" s="59">
        <v>208</v>
      </c>
      <c r="N934" s="59">
        <v>274</v>
      </c>
      <c r="O934" s="59">
        <v>321</v>
      </c>
      <c r="P934" s="59">
        <v>208</v>
      </c>
      <c r="Q934" s="59">
        <v>0</v>
      </c>
      <c r="R934" s="59">
        <v>32</v>
      </c>
      <c r="S934" s="59">
        <v>54</v>
      </c>
      <c r="T934" s="59">
        <v>123</v>
      </c>
      <c r="U934" s="59">
        <v>39</v>
      </c>
      <c r="V934" s="59">
        <v>306</v>
      </c>
      <c r="W934" s="59">
        <v>676</v>
      </c>
      <c r="X934" s="59">
        <v>739</v>
      </c>
      <c r="Y934" s="59">
        <v>744</v>
      </c>
      <c r="Z934" s="59">
        <v>697</v>
      </c>
    </row>
    <row r="935" spans="1:26" x14ac:dyDescent="0.25">
      <c r="A935" t="s">
        <v>12</v>
      </c>
      <c r="B935" s="59">
        <v>0</v>
      </c>
      <c r="C935" s="59">
        <v>6</v>
      </c>
      <c r="D935" s="59">
        <v>4</v>
      </c>
      <c r="E935" s="59">
        <v>26</v>
      </c>
      <c r="F935" s="59">
        <v>17</v>
      </c>
      <c r="G935" s="59">
        <v>24</v>
      </c>
      <c r="H935" s="59">
        <v>110</v>
      </c>
      <c r="I935" s="59">
        <v>262</v>
      </c>
      <c r="J935" s="59">
        <v>287</v>
      </c>
      <c r="K935" s="59">
        <v>151</v>
      </c>
      <c r="L935" s="59">
        <v>72</v>
      </c>
      <c r="M935" s="59">
        <v>28</v>
      </c>
      <c r="N935" s="59">
        <v>98</v>
      </c>
      <c r="O935" s="59">
        <v>138</v>
      </c>
      <c r="P935" s="59">
        <v>57</v>
      </c>
      <c r="Q935" s="59">
        <v>0</v>
      </c>
      <c r="R935" s="59">
        <v>0</v>
      </c>
      <c r="S935" s="59">
        <v>0</v>
      </c>
      <c r="T935" s="59">
        <v>17</v>
      </c>
      <c r="U935" s="59">
        <v>0</v>
      </c>
      <c r="V935" s="59">
        <v>55</v>
      </c>
      <c r="W935" s="59">
        <v>265</v>
      </c>
      <c r="X935" s="59">
        <v>418</v>
      </c>
      <c r="Y935" s="59">
        <v>460</v>
      </c>
      <c r="Z935" s="59">
        <v>293</v>
      </c>
    </row>
    <row r="936" spans="1:26" x14ac:dyDescent="0.25">
      <c r="A936" t="s">
        <v>13</v>
      </c>
      <c r="B936" s="59">
        <v>113</v>
      </c>
      <c r="C936" s="59">
        <v>576</v>
      </c>
      <c r="D936" s="59">
        <v>723</v>
      </c>
      <c r="E936" s="59">
        <v>744</v>
      </c>
      <c r="F936" s="59">
        <v>633</v>
      </c>
      <c r="G936" s="59">
        <v>457</v>
      </c>
      <c r="H936" s="59">
        <v>702</v>
      </c>
      <c r="I936" s="59">
        <v>744</v>
      </c>
      <c r="J936" s="59">
        <v>744</v>
      </c>
      <c r="K936" s="59">
        <v>698</v>
      </c>
      <c r="L936" s="59">
        <v>299</v>
      </c>
      <c r="M936" s="59">
        <v>654</v>
      </c>
      <c r="N936" s="59">
        <v>741</v>
      </c>
      <c r="O936" s="59">
        <v>744</v>
      </c>
      <c r="P936" s="59">
        <v>679</v>
      </c>
      <c r="Q936" s="59">
        <v>41</v>
      </c>
      <c r="R936" s="59">
        <v>516</v>
      </c>
      <c r="S936" s="59">
        <v>710</v>
      </c>
      <c r="T936" s="59">
        <v>744</v>
      </c>
      <c r="U936" s="59">
        <v>623</v>
      </c>
      <c r="V936" s="59">
        <v>735</v>
      </c>
      <c r="W936" s="59">
        <v>720</v>
      </c>
      <c r="X936" s="59">
        <v>744</v>
      </c>
      <c r="Y936" s="59">
        <v>744</v>
      </c>
      <c r="Z936" s="59">
        <v>720</v>
      </c>
    </row>
    <row r="937" spans="1:26" x14ac:dyDescent="0.25">
      <c r="A937" t="s">
        <v>14</v>
      </c>
      <c r="B937" s="59">
        <v>0</v>
      </c>
      <c r="C937" s="59">
        <v>0</v>
      </c>
      <c r="D937" s="59">
        <v>0</v>
      </c>
      <c r="E937" s="59">
        <v>0</v>
      </c>
      <c r="F937" s="59">
        <v>0</v>
      </c>
      <c r="G937" s="59">
        <v>0</v>
      </c>
      <c r="H937" s="59">
        <v>0</v>
      </c>
      <c r="I937" s="59">
        <v>2</v>
      </c>
      <c r="J937" s="59">
        <v>50</v>
      </c>
      <c r="K937" s="59">
        <v>6</v>
      </c>
      <c r="L937" s="59">
        <v>0</v>
      </c>
      <c r="M937" s="59">
        <v>0</v>
      </c>
      <c r="N937" s="59">
        <v>0</v>
      </c>
      <c r="O937" s="59">
        <v>9</v>
      </c>
      <c r="P937" s="59">
        <v>0</v>
      </c>
      <c r="Q937" s="59">
        <v>0</v>
      </c>
      <c r="R937" s="59">
        <v>0</v>
      </c>
      <c r="S937" s="59">
        <v>0</v>
      </c>
      <c r="T937" s="59">
        <v>0</v>
      </c>
      <c r="U937" s="59">
        <v>0</v>
      </c>
      <c r="V937" s="59">
        <v>60</v>
      </c>
      <c r="W937" s="59">
        <v>348</v>
      </c>
      <c r="X937" s="59">
        <v>569</v>
      </c>
      <c r="Y937" s="59">
        <v>744</v>
      </c>
      <c r="Z937" s="59">
        <v>286</v>
      </c>
    </row>
    <row r="938" spans="1:26" x14ac:dyDescent="0.25">
      <c r="A938" t="s">
        <v>15</v>
      </c>
      <c r="B938" s="59">
        <v>0</v>
      </c>
      <c r="C938" s="59">
        <v>7</v>
      </c>
      <c r="D938" s="59">
        <v>52</v>
      </c>
      <c r="E938" s="59">
        <v>118</v>
      </c>
      <c r="F938" s="59">
        <v>35</v>
      </c>
      <c r="G938" s="59">
        <v>66</v>
      </c>
      <c r="H938" s="59">
        <v>190</v>
      </c>
      <c r="I938" s="59">
        <v>285</v>
      </c>
      <c r="J938" s="59">
        <v>326</v>
      </c>
      <c r="K938" s="59">
        <v>223</v>
      </c>
      <c r="L938" s="59">
        <v>26</v>
      </c>
      <c r="M938" s="59">
        <v>48</v>
      </c>
      <c r="N938" s="59">
        <v>164</v>
      </c>
      <c r="O938" s="59">
        <v>218</v>
      </c>
      <c r="P938" s="59">
        <v>105</v>
      </c>
      <c r="Q938" s="59">
        <v>0</v>
      </c>
      <c r="R938" s="59">
        <v>3</v>
      </c>
      <c r="S938" s="59">
        <v>22</v>
      </c>
      <c r="T938" s="59">
        <v>70</v>
      </c>
      <c r="U938" s="59">
        <v>21</v>
      </c>
      <c r="V938" s="59">
        <v>178</v>
      </c>
      <c r="W938" s="59">
        <v>469</v>
      </c>
      <c r="X938" s="59">
        <v>661</v>
      </c>
      <c r="Y938" s="59">
        <v>713</v>
      </c>
      <c r="Z938" s="59">
        <v>575</v>
      </c>
    </row>
    <row r="939" spans="1:26" x14ac:dyDescent="0.25">
      <c r="A939" t="s">
        <v>16</v>
      </c>
      <c r="B939" s="59">
        <v>88</v>
      </c>
      <c r="C939" s="59">
        <v>368</v>
      </c>
      <c r="D939" s="59">
        <v>453</v>
      </c>
      <c r="E939" s="59">
        <v>507</v>
      </c>
      <c r="F939" s="59">
        <v>294</v>
      </c>
      <c r="G939" s="59">
        <v>356</v>
      </c>
      <c r="H939" s="59">
        <v>599</v>
      </c>
      <c r="I939" s="59">
        <v>710</v>
      </c>
      <c r="J939" s="59">
        <v>713</v>
      </c>
      <c r="K939" s="59">
        <v>493</v>
      </c>
      <c r="L939" s="59">
        <v>253</v>
      </c>
      <c r="M939" s="59">
        <v>479</v>
      </c>
      <c r="N939" s="59">
        <v>595</v>
      </c>
      <c r="O939" s="59">
        <v>617</v>
      </c>
      <c r="P939" s="59">
        <v>403</v>
      </c>
      <c r="Q939" s="59">
        <v>33</v>
      </c>
      <c r="R939" s="59">
        <v>298</v>
      </c>
      <c r="S939" s="59">
        <v>385</v>
      </c>
      <c r="T939" s="59">
        <v>449</v>
      </c>
      <c r="U939" s="59">
        <v>244</v>
      </c>
      <c r="V939" s="59">
        <v>450</v>
      </c>
      <c r="W939" s="59">
        <v>684</v>
      </c>
      <c r="X939" s="59">
        <v>740</v>
      </c>
      <c r="Y939" s="59">
        <v>741</v>
      </c>
      <c r="Z939" s="59">
        <v>600</v>
      </c>
    </row>
    <row r="940" spans="1:26" x14ac:dyDescent="0.25">
      <c r="A940" t="s">
        <v>17</v>
      </c>
      <c r="B940" s="59">
        <v>9</v>
      </c>
      <c r="C940" s="59">
        <v>708</v>
      </c>
      <c r="D940" s="59">
        <v>744</v>
      </c>
      <c r="E940" s="59">
        <v>744</v>
      </c>
      <c r="F940" s="59">
        <v>678</v>
      </c>
      <c r="G940" s="59">
        <v>193</v>
      </c>
      <c r="H940" s="59">
        <v>720</v>
      </c>
      <c r="I940" s="59">
        <v>744</v>
      </c>
      <c r="J940" s="59">
        <v>744</v>
      </c>
      <c r="K940" s="59">
        <v>716</v>
      </c>
      <c r="L940" s="59">
        <v>116</v>
      </c>
      <c r="M940" s="59">
        <v>715</v>
      </c>
      <c r="N940" s="59">
        <v>744</v>
      </c>
      <c r="O940" s="59">
        <v>744</v>
      </c>
      <c r="P940" s="59">
        <v>705</v>
      </c>
      <c r="Q940" s="59">
        <v>3</v>
      </c>
      <c r="R940" s="59">
        <v>705</v>
      </c>
      <c r="S940" s="59">
        <v>744</v>
      </c>
      <c r="T940" s="59">
        <v>744</v>
      </c>
      <c r="U940" s="59">
        <v>673</v>
      </c>
      <c r="V940" s="59">
        <v>744</v>
      </c>
      <c r="W940" s="59">
        <v>720</v>
      </c>
      <c r="X940" s="59">
        <v>744</v>
      </c>
      <c r="Y940" s="59">
        <v>744</v>
      </c>
      <c r="Z940" s="59">
        <v>720</v>
      </c>
    </row>
    <row r="941" spans="1:26" x14ac:dyDescent="0.25">
      <c r="A941" t="s">
        <v>18</v>
      </c>
      <c r="B941" s="59">
        <v>596</v>
      </c>
      <c r="C941" s="59">
        <v>720</v>
      </c>
      <c r="D941" s="59">
        <v>731</v>
      </c>
      <c r="E941" s="59">
        <v>744</v>
      </c>
      <c r="F941" s="59">
        <v>717</v>
      </c>
      <c r="G941" s="59">
        <v>734</v>
      </c>
      <c r="H941" s="59">
        <v>720</v>
      </c>
      <c r="I941" s="59">
        <v>738</v>
      </c>
      <c r="J941" s="59">
        <v>744</v>
      </c>
      <c r="K941" s="59">
        <v>720</v>
      </c>
      <c r="L941" s="59">
        <v>716</v>
      </c>
      <c r="M941" s="59">
        <v>720</v>
      </c>
      <c r="N941" s="59">
        <v>736</v>
      </c>
      <c r="O941" s="59">
        <v>744</v>
      </c>
      <c r="P941" s="59">
        <v>720</v>
      </c>
      <c r="Q941" s="59">
        <v>577</v>
      </c>
      <c r="R941" s="59">
        <v>719</v>
      </c>
      <c r="S941" s="59">
        <v>732</v>
      </c>
      <c r="T941" s="59">
        <v>744</v>
      </c>
      <c r="U941" s="59">
        <v>716</v>
      </c>
      <c r="V941" s="59">
        <v>744</v>
      </c>
      <c r="W941" s="59">
        <v>720</v>
      </c>
      <c r="X941" s="59">
        <v>744</v>
      </c>
      <c r="Y941" s="59">
        <v>744</v>
      </c>
      <c r="Z941" s="59">
        <v>720</v>
      </c>
    </row>
    <row r="942" spans="1:26" x14ac:dyDescent="0.25">
      <c r="A942" t="s">
        <v>19</v>
      </c>
      <c r="B942" s="59">
        <v>0</v>
      </c>
      <c r="C942" s="59">
        <v>9</v>
      </c>
      <c r="D942" s="59">
        <v>144</v>
      </c>
      <c r="E942" s="59">
        <v>212</v>
      </c>
      <c r="F942" s="59">
        <v>55</v>
      </c>
      <c r="G942" s="59">
        <v>68</v>
      </c>
      <c r="H942" s="59">
        <v>251</v>
      </c>
      <c r="I942" s="59">
        <v>448</v>
      </c>
      <c r="J942" s="59">
        <v>485</v>
      </c>
      <c r="K942" s="59">
        <v>298</v>
      </c>
      <c r="L942" s="59">
        <v>25</v>
      </c>
      <c r="M942" s="59">
        <v>69</v>
      </c>
      <c r="N942" s="59">
        <v>305</v>
      </c>
      <c r="O942" s="59">
        <v>321</v>
      </c>
      <c r="P942" s="59">
        <v>149</v>
      </c>
      <c r="Q942" s="59">
        <v>0</v>
      </c>
      <c r="R942" s="59">
        <v>0</v>
      </c>
      <c r="S942" s="59">
        <v>62</v>
      </c>
      <c r="T942" s="59">
        <v>163</v>
      </c>
      <c r="U942" s="59">
        <v>33</v>
      </c>
      <c r="V942" s="59">
        <v>218</v>
      </c>
      <c r="W942" s="59">
        <v>660</v>
      </c>
      <c r="X942" s="59">
        <v>742</v>
      </c>
      <c r="Y942" s="59">
        <v>744</v>
      </c>
      <c r="Z942" s="59">
        <v>629</v>
      </c>
    </row>
    <row r="943" spans="1:26" x14ac:dyDescent="0.25">
      <c r="A943" t="s">
        <v>20</v>
      </c>
      <c r="B943" s="59">
        <v>88</v>
      </c>
      <c r="C943" s="59">
        <v>275</v>
      </c>
      <c r="D943" s="59">
        <v>317</v>
      </c>
      <c r="E943" s="59">
        <v>394</v>
      </c>
      <c r="F943" s="59">
        <v>167</v>
      </c>
      <c r="G943" s="59">
        <v>378</v>
      </c>
      <c r="H943" s="59">
        <v>559</v>
      </c>
      <c r="I943" s="59">
        <v>648</v>
      </c>
      <c r="J943" s="59">
        <v>669</v>
      </c>
      <c r="K943" s="59">
        <v>468</v>
      </c>
      <c r="L943" s="59">
        <v>278</v>
      </c>
      <c r="M943" s="59">
        <v>451</v>
      </c>
      <c r="N943" s="59">
        <v>501</v>
      </c>
      <c r="O943" s="59">
        <v>569</v>
      </c>
      <c r="P943" s="59">
        <v>338</v>
      </c>
      <c r="Q943" s="59">
        <v>20</v>
      </c>
      <c r="R943" s="59">
        <v>174</v>
      </c>
      <c r="S943" s="59">
        <v>187</v>
      </c>
      <c r="T943" s="59">
        <v>279</v>
      </c>
      <c r="U943" s="59">
        <v>78</v>
      </c>
      <c r="V943" s="59">
        <v>426</v>
      </c>
      <c r="W943" s="59">
        <v>604</v>
      </c>
      <c r="X943" s="59">
        <v>696</v>
      </c>
      <c r="Y943" s="59">
        <v>705</v>
      </c>
      <c r="Z943" s="59">
        <v>550</v>
      </c>
    </row>
    <row r="944" spans="1:26" x14ac:dyDescent="0.25">
      <c r="A944" t="s">
        <v>21</v>
      </c>
      <c r="B944" s="59">
        <v>0</v>
      </c>
      <c r="C944" s="59">
        <v>0</v>
      </c>
      <c r="D944" s="59">
        <v>0</v>
      </c>
      <c r="E944" s="59">
        <v>0</v>
      </c>
      <c r="F944" s="59">
        <v>0</v>
      </c>
      <c r="G944" s="59">
        <v>0</v>
      </c>
      <c r="H944" s="59">
        <v>0</v>
      </c>
      <c r="I944" s="59">
        <v>0</v>
      </c>
      <c r="J944" s="59">
        <v>0</v>
      </c>
      <c r="K944" s="59">
        <v>0</v>
      </c>
      <c r="L944" s="59">
        <v>2</v>
      </c>
      <c r="M944" s="59">
        <v>0</v>
      </c>
      <c r="N944" s="59">
        <v>0</v>
      </c>
      <c r="O944" s="59">
        <v>0</v>
      </c>
      <c r="P944" s="59">
        <v>0</v>
      </c>
      <c r="Q944" s="59">
        <v>0</v>
      </c>
      <c r="R944" s="59">
        <v>0</v>
      </c>
      <c r="S944" s="59">
        <v>0</v>
      </c>
      <c r="T944" s="59">
        <v>0</v>
      </c>
      <c r="U944" s="59">
        <v>0</v>
      </c>
      <c r="V944" s="59">
        <v>0</v>
      </c>
      <c r="W944" s="59">
        <v>0</v>
      </c>
      <c r="X944" s="59">
        <v>0</v>
      </c>
      <c r="Y944" s="59">
        <v>0</v>
      </c>
      <c r="Z944" s="59">
        <v>0</v>
      </c>
    </row>
    <row r="945" spans="1:26" x14ac:dyDescent="0.25">
      <c r="A945" t="s">
        <v>22</v>
      </c>
      <c r="B945" s="59">
        <v>0</v>
      </c>
      <c r="C945" s="59">
        <v>0</v>
      </c>
      <c r="D945" s="59">
        <v>0</v>
      </c>
      <c r="E945" s="59">
        <v>0</v>
      </c>
      <c r="F945" s="59">
        <v>0</v>
      </c>
      <c r="G945" s="59">
        <v>0</v>
      </c>
      <c r="H945" s="59">
        <v>37</v>
      </c>
      <c r="I945" s="59">
        <v>110</v>
      </c>
      <c r="J945" s="59">
        <v>34</v>
      </c>
      <c r="K945" s="59">
        <v>0</v>
      </c>
      <c r="L945" s="59">
        <v>80</v>
      </c>
      <c r="M945" s="59">
        <v>8</v>
      </c>
      <c r="N945" s="59">
        <v>2</v>
      </c>
      <c r="O945" s="59">
        <v>0</v>
      </c>
      <c r="P945" s="59">
        <v>0</v>
      </c>
      <c r="Q945" s="59">
        <v>0</v>
      </c>
      <c r="R945" s="59">
        <v>0</v>
      </c>
      <c r="S945" s="59">
        <v>0</v>
      </c>
      <c r="T945" s="59">
        <v>0</v>
      </c>
      <c r="U945" s="59">
        <v>0</v>
      </c>
      <c r="V945" s="59">
        <v>0</v>
      </c>
      <c r="W945" s="59">
        <v>48</v>
      </c>
      <c r="X945" s="59">
        <v>223</v>
      </c>
      <c r="Y945" s="59">
        <v>114</v>
      </c>
      <c r="Z945" s="59">
        <v>0</v>
      </c>
    </row>
    <row r="947" spans="1:26" x14ac:dyDescent="0.25">
      <c r="A947" s="39">
        <v>2023</v>
      </c>
      <c r="B947" s="107"/>
      <c r="C947" s="107"/>
      <c r="D947" s="107"/>
      <c r="E947" s="107"/>
      <c r="F947" s="107"/>
    </row>
    <row r="948" spans="1:26" x14ac:dyDescent="0.25">
      <c r="B948" s="108" t="s">
        <v>24</v>
      </c>
      <c r="C948" s="108"/>
      <c r="D948" s="108"/>
      <c r="E948" s="108"/>
      <c r="F948" s="108"/>
      <c r="G948" s="101" t="s">
        <v>25</v>
      </c>
      <c r="H948" s="101"/>
      <c r="I948" s="101"/>
      <c r="J948" s="101"/>
      <c r="K948" s="101"/>
      <c r="L948" s="102" t="s">
        <v>23</v>
      </c>
      <c r="M948" s="102"/>
      <c r="N948" s="102"/>
      <c r="O948" s="102"/>
      <c r="P948" s="102"/>
      <c r="Q948" s="103" t="s">
        <v>26</v>
      </c>
      <c r="R948" s="103"/>
      <c r="S948" s="103"/>
      <c r="T948" s="103"/>
      <c r="U948" s="103"/>
      <c r="V948" s="89" t="s">
        <v>27</v>
      </c>
      <c r="W948" s="89"/>
      <c r="X948" s="89"/>
      <c r="Y948" s="89"/>
      <c r="Z948" s="89"/>
    </row>
    <row r="949" spans="1:26" x14ac:dyDescent="0.25">
      <c r="B949" s="16" t="s">
        <v>0</v>
      </c>
      <c r="C949" s="16" t="s">
        <v>1</v>
      </c>
      <c r="D949" s="16" t="s">
        <v>2</v>
      </c>
      <c r="E949" s="16" t="s">
        <v>3</v>
      </c>
      <c r="F949" s="16" t="s">
        <v>4</v>
      </c>
      <c r="G949" s="16" t="s">
        <v>0</v>
      </c>
      <c r="H949" s="16" t="s">
        <v>1</v>
      </c>
      <c r="I949" s="16" t="s">
        <v>2</v>
      </c>
      <c r="J949" s="16" t="s">
        <v>3</v>
      </c>
      <c r="K949" s="16" t="s">
        <v>4</v>
      </c>
      <c r="L949" s="16" t="s">
        <v>0</v>
      </c>
      <c r="M949" s="16" t="s">
        <v>1</v>
      </c>
      <c r="N949" s="16" t="s">
        <v>2</v>
      </c>
      <c r="O949" s="16" t="s">
        <v>3</v>
      </c>
      <c r="P949" s="16" t="s">
        <v>4</v>
      </c>
      <c r="Q949" s="16" t="s">
        <v>0</v>
      </c>
      <c r="R949" s="16" t="s">
        <v>1</v>
      </c>
      <c r="S949" s="16" t="s">
        <v>2</v>
      </c>
      <c r="T949" s="16" t="s">
        <v>3</v>
      </c>
      <c r="U949" s="16" t="s">
        <v>4</v>
      </c>
      <c r="V949" s="16" t="s">
        <v>0</v>
      </c>
      <c r="W949" s="16" t="s">
        <v>1</v>
      </c>
      <c r="X949" s="16" t="s">
        <v>2</v>
      </c>
      <c r="Y949" s="16" t="s">
        <v>3</v>
      </c>
      <c r="Z949" s="16" t="s">
        <v>4</v>
      </c>
    </row>
    <row r="950" spans="1:26" x14ac:dyDescent="0.25">
      <c r="A950" t="s">
        <v>5</v>
      </c>
      <c r="B950" s="59">
        <v>319</v>
      </c>
      <c r="C950" s="59">
        <v>693</v>
      </c>
      <c r="D950" s="59">
        <v>744</v>
      </c>
      <c r="E950" s="59">
        <v>742</v>
      </c>
      <c r="F950" s="59">
        <v>697</v>
      </c>
      <c r="G950" s="59">
        <v>560</v>
      </c>
      <c r="H950" s="59">
        <v>717</v>
      </c>
      <c r="I950" s="59">
        <v>744</v>
      </c>
      <c r="J950" s="59">
        <v>744</v>
      </c>
      <c r="K950" s="59">
        <v>718</v>
      </c>
      <c r="L950" s="59">
        <v>450</v>
      </c>
      <c r="M950" s="59">
        <v>710</v>
      </c>
      <c r="N950" s="59">
        <v>744</v>
      </c>
      <c r="O950" s="59">
        <v>744</v>
      </c>
      <c r="P950" s="59">
        <v>707</v>
      </c>
      <c r="Q950" s="59">
        <v>253</v>
      </c>
      <c r="R950" s="59">
        <v>688</v>
      </c>
      <c r="S950" s="59">
        <v>744</v>
      </c>
      <c r="T950" s="59">
        <v>731</v>
      </c>
      <c r="U950" s="59">
        <v>688</v>
      </c>
      <c r="V950" s="59">
        <v>737</v>
      </c>
      <c r="W950" s="59">
        <v>720</v>
      </c>
      <c r="X950" s="59">
        <v>744</v>
      </c>
      <c r="Y950" s="59">
        <v>744</v>
      </c>
      <c r="Z950" s="59">
        <v>720</v>
      </c>
    </row>
    <row r="951" spans="1:26" x14ac:dyDescent="0.25">
      <c r="A951" t="s">
        <v>6</v>
      </c>
      <c r="B951" s="59">
        <v>0</v>
      </c>
      <c r="C951" s="59">
        <v>0</v>
      </c>
      <c r="D951" s="59">
        <v>24</v>
      </c>
      <c r="E951" s="59">
        <v>92</v>
      </c>
      <c r="F951" s="59">
        <v>0</v>
      </c>
      <c r="G951" s="59">
        <v>28</v>
      </c>
      <c r="H951" s="59">
        <v>73</v>
      </c>
      <c r="I951" s="59">
        <v>280</v>
      </c>
      <c r="J951" s="59">
        <v>297</v>
      </c>
      <c r="K951" s="59">
        <v>163</v>
      </c>
      <c r="L951" s="59">
        <v>14</v>
      </c>
      <c r="M951" s="59">
        <v>12</v>
      </c>
      <c r="N951" s="59">
        <v>154</v>
      </c>
      <c r="O951" s="59">
        <v>193</v>
      </c>
      <c r="P951" s="59">
        <v>43</v>
      </c>
      <c r="Q951" s="59">
        <v>0</v>
      </c>
      <c r="R951" s="59">
        <v>0</v>
      </c>
      <c r="S951" s="59">
        <v>0</v>
      </c>
      <c r="T951" s="59">
        <v>75</v>
      </c>
      <c r="U951" s="59">
        <v>0</v>
      </c>
      <c r="V951" s="59">
        <v>64</v>
      </c>
      <c r="W951" s="59">
        <v>262</v>
      </c>
      <c r="X951" s="59">
        <v>494</v>
      </c>
      <c r="Y951" s="59">
        <v>593</v>
      </c>
      <c r="Z951" s="59">
        <v>372</v>
      </c>
    </row>
    <row r="952" spans="1:26" x14ac:dyDescent="0.25">
      <c r="A952" t="s">
        <v>7</v>
      </c>
      <c r="B952" s="59">
        <v>0</v>
      </c>
      <c r="C952" s="59">
        <v>0</v>
      </c>
      <c r="D952" s="59">
        <v>0</v>
      </c>
      <c r="E952" s="59">
        <v>2</v>
      </c>
      <c r="F952" s="59">
        <v>0</v>
      </c>
      <c r="G952" s="59">
        <v>0</v>
      </c>
      <c r="H952" s="59">
        <v>4</v>
      </c>
      <c r="I952" s="59">
        <v>79</v>
      </c>
      <c r="J952" s="59">
        <v>199</v>
      </c>
      <c r="K952" s="59">
        <v>9</v>
      </c>
      <c r="L952" s="59">
        <v>124</v>
      </c>
      <c r="M952" s="59">
        <v>0</v>
      </c>
      <c r="N952" s="59">
        <v>8</v>
      </c>
      <c r="O952" s="59">
        <v>70</v>
      </c>
      <c r="P952" s="59">
        <v>74</v>
      </c>
      <c r="Q952" s="59">
        <v>0</v>
      </c>
      <c r="R952" s="59">
        <v>0</v>
      </c>
      <c r="S952" s="59">
        <v>0</v>
      </c>
      <c r="T952" s="59">
        <v>0</v>
      </c>
      <c r="U952" s="59">
        <v>0</v>
      </c>
      <c r="V952" s="59">
        <v>0</v>
      </c>
      <c r="W952" s="59">
        <v>34</v>
      </c>
      <c r="X952" s="59">
        <v>173</v>
      </c>
      <c r="Y952" s="59">
        <v>315</v>
      </c>
      <c r="Z952" s="59">
        <v>44</v>
      </c>
    </row>
    <row r="953" spans="1:26" x14ac:dyDescent="0.25">
      <c r="A953" t="s">
        <v>8</v>
      </c>
      <c r="B953" s="59">
        <v>0</v>
      </c>
      <c r="C953" s="59">
        <v>0</v>
      </c>
      <c r="D953" s="59">
        <v>119</v>
      </c>
      <c r="E953" s="59">
        <v>19</v>
      </c>
      <c r="F953" s="59">
        <v>0</v>
      </c>
      <c r="G953" s="59">
        <v>0</v>
      </c>
      <c r="H953" s="59">
        <v>102</v>
      </c>
      <c r="I953" s="59">
        <v>426</v>
      </c>
      <c r="J953" s="59">
        <v>281</v>
      </c>
      <c r="K953" s="59">
        <v>71</v>
      </c>
      <c r="L953" s="59">
        <v>0</v>
      </c>
      <c r="M953" s="59">
        <v>10</v>
      </c>
      <c r="N953" s="59">
        <v>241</v>
      </c>
      <c r="O953" s="59">
        <v>135</v>
      </c>
      <c r="P953" s="59">
        <v>3</v>
      </c>
      <c r="Q953" s="59">
        <v>0</v>
      </c>
      <c r="R953" s="59">
        <v>0</v>
      </c>
      <c r="S953" s="59">
        <v>74</v>
      </c>
      <c r="T953" s="59">
        <v>0</v>
      </c>
      <c r="U953" s="59">
        <v>0</v>
      </c>
      <c r="V953" s="59">
        <v>23</v>
      </c>
      <c r="W953" s="59">
        <v>381</v>
      </c>
      <c r="X953" s="59">
        <v>689</v>
      </c>
      <c r="Y953" s="59">
        <v>681</v>
      </c>
      <c r="Z953" s="59">
        <v>372</v>
      </c>
    </row>
    <row r="954" spans="1:26" x14ac:dyDescent="0.25">
      <c r="A954" t="s">
        <v>9</v>
      </c>
      <c r="B954" s="59">
        <v>98</v>
      </c>
      <c r="C954" s="59">
        <v>316</v>
      </c>
      <c r="D954" s="59">
        <v>462</v>
      </c>
      <c r="E954" s="59">
        <v>516</v>
      </c>
      <c r="F954" s="59">
        <v>262</v>
      </c>
      <c r="G954" s="59">
        <v>367</v>
      </c>
      <c r="H954" s="59">
        <v>589</v>
      </c>
      <c r="I954" s="59">
        <v>715</v>
      </c>
      <c r="J954" s="59">
        <v>741</v>
      </c>
      <c r="K954" s="59">
        <v>509</v>
      </c>
      <c r="L954" s="59">
        <v>228</v>
      </c>
      <c r="M954" s="59">
        <v>457</v>
      </c>
      <c r="N954" s="59">
        <v>603</v>
      </c>
      <c r="O954" s="59">
        <v>654</v>
      </c>
      <c r="P954" s="59">
        <v>379</v>
      </c>
      <c r="Q954" s="59">
        <v>42</v>
      </c>
      <c r="R954" s="59">
        <v>236</v>
      </c>
      <c r="S954" s="59">
        <v>382</v>
      </c>
      <c r="T954" s="59">
        <v>437</v>
      </c>
      <c r="U954" s="59">
        <v>194</v>
      </c>
      <c r="V954" s="59">
        <v>511</v>
      </c>
      <c r="W954" s="59">
        <v>704</v>
      </c>
      <c r="X954" s="59">
        <v>743</v>
      </c>
      <c r="Y954" s="59">
        <v>744</v>
      </c>
      <c r="Z954" s="59">
        <v>617</v>
      </c>
    </row>
    <row r="955" spans="1:26" x14ac:dyDescent="0.25">
      <c r="A955" t="s">
        <v>10</v>
      </c>
      <c r="B955" s="59">
        <v>0</v>
      </c>
      <c r="C955" s="59">
        <v>0</v>
      </c>
      <c r="D955" s="59">
        <v>61</v>
      </c>
      <c r="E955" s="59">
        <v>94</v>
      </c>
      <c r="F955" s="59">
        <v>0</v>
      </c>
      <c r="G955" s="59">
        <v>4</v>
      </c>
      <c r="H955" s="59">
        <v>17</v>
      </c>
      <c r="I955" s="59">
        <v>318</v>
      </c>
      <c r="J955" s="59">
        <v>336</v>
      </c>
      <c r="K955" s="59">
        <v>145</v>
      </c>
      <c r="L955" s="59">
        <v>0</v>
      </c>
      <c r="M955" s="59">
        <v>1</v>
      </c>
      <c r="N955" s="59">
        <v>163</v>
      </c>
      <c r="O955" s="59">
        <v>181</v>
      </c>
      <c r="P955" s="59">
        <v>24</v>
      </c>
      <c r="Q955" s="59">
        <v>0</v>
      </c>
      <c r="R955" s="59">
        <v>0</v>
      </c>
      <c r="S955" s="59">
        <v>44</v>
      </c>
      <c r="T955" s="59">
        <v>93</v>
      </c>
      <c r="U955" s="59">
        <v>0</v>
      </c>
      <c r="V955" s="59">
        <v>121</v>
      </c>
      <c r="W955" s="59">
        <v>564</v>
      </c>
      <c r="X955" s="59">
        <v>738</v>
      </c>
      <c r="Y955" s="59">
        <v>742</v>
      </c>
      <c r="Z955" s="59">
        <v>708</v>
      </c>
    </row>
    <row r="956" spans="1:26" x14ac:dyDescent="0.25">
      <c r="A956" t="s">
        <v>11</v>
      </c>
      <c r="B956" s="59">
        <v>0</v>
      </c>
      <c r="C956" s="59">
        <v>59</v>
      </c>
      <c r="D956" s="59">
        <v>255</v>
      </c>
      <c r="E956" s="59">
        <v>230</v>
      </c>
      <c r="F956" s="59">
        <v>107</v>
      </c>
      <c r="G956" s="59">
        <v>133</v>
      </c>
      <c r="H956" s="59">
        <v>300</v>
      </c>
      <c r="I956" s="59">
        <v>427</v>
      </c>
      <c r="J956" s="59">
        <v>403</v>
      </c>
      <c r="K956" s="59">
        <v>352</v>
      </c>
      <c r="L956" s="59">
        <v>47</v>
      </c>
      <c r="M956" s="59">
        <v>180</v>
      </c>
      <c r="N956" s="59">
        <v>338</v>
      </c>
      <c r="O956" s="59">
        <v>308</v>
      </c>
      <c r="P956" s="59">
        <v>236</v>
      </c>
      <c r="Q956" s="59">
        <v>0</v>
      </c>
      <c r="R956" s="59">
        <v>19</v>
      </c>
      <c r="S956" s="59">
        <v>180</v>
      </c>
      <c r="T956" s="59">
        <v>149</v>
      </c>
      <c r="U956" s="59">
        <v>55</v>
      </c>
      <c r="V956" s="59">
        <v>314</v>
      </c>
      <c r="W956" s="59">
        <v>661</v>
      </c>
      <c r="X956" s="59">
        <v>743</v>
      </c>
      <c r="Y956" s="59">
        <v>744</v>
      </c>
      <c r="Z956" s="59">
        <v>715</v>
      </c>
    </row>
    <row r="957" spans="1:26" x14ac:dyDescent="0.25">
      <c r="A957" t="s">
        <v>12</v>
      </c>
      <c r="B957" s="59">
        <v>0</v>
      </c>
      <c r="C957" s="59">
        <v>0</v>
      </c>
      <c r="D957" s="59">
        <v>14</v>
      </c>
      <c r="E957" s="59">
        <v>87</v>
      </c>
      <c r="F957" s="59">
        <v>0</v>
      </c>
      <c r="G957" s="59">
        <v>4</v>
      </c>
      <c r="H957" s="59">
        <v>74</v>
      </c>
      <c r="I957" s="59">
        <v>296</v>
      </c>
      <c r="J957" s="59">
        <v>331</v>
      </c>
      <c r="K957" s="59">
        <v>137</v>
      </c>
      <c r="L957" s="59">
        <v>35</v>
      </c>
      <c r="M957" s="59">
        <v>6</v>
      </c>
      <c r="N957" s="59">
        <v>164</v>
      </c>
      <c r="O957" s="59">
        <v>217</v>
      </c>
      <c r="P957" s="59">
        <v>30</v>
      </c>
      <c r="Q957" s="59">
        <v>0</v>
      </c>
      <c r="R957" s="59">
        <v>0</v>
      </c>
      <c r="S957" s="59">
        <v>0</v>
      </c>
      <c r="T957" s="59">
        <v>40</v>
      </c>
      <c r="U957" s="59">
        <v>0</v>
      </c>
      <c r="V957" s="59">
        <v>9</v>
      </c>
      <c r="W957" s="59">
        <v>187</v>
      </c>
      <c r="X957" s="59">
        <v>425</v>
      </c>
      <c r="Y957" s="59">
        <v>528</v>
      </c>
      <c r="Z957" s="59">
        <v>256</v>
      </c>
    </row>
    <row r="958" spans="1:26" x14ac:dyDescent="0.25">
      <c r="A958" t="s">
        <v>13</v>
      </c>
      <c r="B958" s="59">
        <v>260</v>
      </c>
      <c r="C958" s="59">
        <v>523</v>
      </c>
      <c r="D958" s="59">
        <v>691</v>
      </c>
      <c r="E958" s="59">
        <v>742</v>
      </c>
      <c r="F958" s="59">
        <v>693</v>
      </c>
      <c r="G958" s="59">
        <v>540</v>
      </c>
      <c r="H958" s="59">
        <v>695</v>
      </c>
      <c r="I958" s="59">
        <v>744</v>
      </c>
      <c r="J958" s="59">
        <v>744</v>
      </c>
      <c r="K958" s="59">
        <v>720</v>
      </c>
      <c r="L958" s="59">
        <v>397</v>
      </c>
      <c r="M958" s="59">
        <v>635</v>
      </c>
      <c r="N958" s="59">
        <v>735</v>
      </c>
      <c r="O958" s="59">
        <v>744</v>
      </c>
      <c r="P958" s="59">
        <v>712</v>
      </c>
      <c r="Q958" s="59">
        <v>195</v>
      </c>
      <c r="R958" s="59">
        <v>478</v>
      </c>
      <c r="S958" s="59">
        <v>669</v>
      </c>
      <c r="T958" s="59">
        <v>739</v>
      </c>
      <c r="U958" s="59">
        <v>697</v>
      </c>
      <c r="V958" s="59">
        <v>736</v>
      </c>
      <c r="W958" s="59">
        <v>720</v>
      </c>
      <c r="X958" s="59">
        <v>744</v>
      </c>
      <c r="Y958" s="59">
        <v>744</v>
      </c>
      <c r="Z958" s="59">
        <v>720</v>
      </c>
    </row>
    <row r="959" spans="1:26" x14ac:dyDescent="0.25">
      <c r="A959" t="s">
        <v>14</v>
      </c>
      <c r="B959" s="59">
        <v>0</v>
      </c>
      <c r="C959" s="59">
        <v>0</v>
      </c>
      <c r="D959" s="59">
        <v>4</v>
      </c>
      <c r="E959" s="59">
        <v>0</v>
      </c>
      <c r="F959" s="59">
        <v>0</v>
      </c>
      <c r="G959" s="59">
        <v>0</v>
      </c>
      <c r="H959" s="59">
        <v>0</v>
      </c>
      <c r="I959" s="59">
        <v>93</v>
      </c>
      <c r="J959" s="59">
        <v>80</v>
      </c>
      <c r="K959" s="59">
        <v>2</v>
      </c>
      <c r="L959" s="59">
        <v>4</v>
      </c>
      <c r="M959" s="59">
        <v>0</v>
      </c>
      <c r="N959" s="59">
        <v>33</v>
      </c>
      <c r="O959" s="59">
        <v>17</v>
      </c>
      <c r="P959" s="59">
        <v>0</v>
      </c>
      <c r="Q959" s="59">
        <v>0</v>
      </c>
      <c r="R959" s="59">
        <v>0</v>
      </c>
      <c r="S959" s="59">
        <v>0</v>
      </c>
      <c r="T959" s="59">
        <v>0</v>
      </c>
      <c r="U959" s="59">
        <v>0</v>
      </c>
      <c r="V959" s="59">
        <v>0</v>
      </c>
      <c r="W959" s="59">
        <v>254</v>
      </c>
      <c r="X959" s="59">
        <v>648</v>
      </c>
      <c r="Y959" s="59">
        <v>738</v>
      </c>
      <c r="Z959" s="59">
        <v>418</v>
      </c>
    </row>
    <row r="960" spans="1:26" x14ac:dyDescent="0.25">
      <c r="A960" t="s">
        <v>15</v>
      </c>
      <c r="B960" s="59">
        <v>0</v>
      </c>
      <c r="C960" s="59">
        <v>3</v>
      </c>
      <c r="D960" s="59">
        <v>135</v>
      </c>
      <c r="E960" s="59">
        <v>166</v>
      </c>
      <c r="F960" s="59">
        <v>35</v>
      </c>
      <c r="G960" s="59">
        <v>46</v>
      </c>
      <c r="H960" s="59">
        <v>145</v>
      </c>
      <c r="I960" s="59">
        <v>367</v>
      </c>
      <c r="J960" s="59">
        <v>362</v>
      </c>
      <c r="K960" s="59">
        <v>262</v>
      </c>
      <c r="L960" s="59">
        <v>14</v>
      </c>
      <c r="M960" s="59">
        <v>26</v>
      </c>
      <c r="N960" s="59">
        <v>228</v>
      </c>
      <c r="O960" s="59">
        <v>246</v>
      </c>
      <c r="P960" s="59">
        <v>133</v>
      </c>
      <c r="Q960" s="59">
        <v>0</v>
      </c>
      <c r="R960" s="59">
        <v>0</v>
      </c>
      <c r="S960" s="59">
        <v>79</v>
      </c>
      <c r="T960" s="59">
        <v>106</v>
      </c>
      <c r="U960" s="59">
        <v>12</v>
      </c>
      <c r="V960" s="59">
        <v>167</v>
      </c>
      <c r="W960" s="59">
        <v>409</v>
      </c>
      <c r="X960" s="59">
        <v>654</v>
      </c>
      <c r="Y960" s="59">
        <v>724</v>
      </c>
      <c r="Z960" s="59">
        <v>628</v>
      </c>
    </row>
    <row r="961" spans="1:26" x14ac:dyDescent="0.25">
      <c r="A961" t="s">
        <v>16</v>
      </c>
      <c r="B961" s="59">
        <v>149</v>
      </c>
      <c r="C961" s="59">
        <v>330</v>
      </c>
      <c r="D961" s="59">
        <v>400</v>
      </c>
      <c r="E961" s="59">
        <v>507</v>
      </c>
      <c r="F961" s="59">
        <v>298</v>
      </c>
      <c r="G961" s="59">
        <v>419</v>
      </c>
      <c r="H961" s="59">
        <v>598</v>
      </c>
      <c r="I961" s="59">
        <v>687</v>
      </c>
      <c r="J961" s="59">
        <v>710</v>
      </c>
      <c r="K961" s="59">
        <v>526</v>
      </c>
      <c r="L961" s="59">
        <v>293</v>
      </c>
      <c r="M961" s="59">
        <v>480</v>
      </c>
      <c r="N961" s="59">
        <v>549</v>
      </c>
      <c r="O961" s="59">
        <v>635</v>
      </c>
      <c r="P961" s="59">
        <v>428</v>
      </c>
      <c r="Q961" s="59">
        <v>82</v>
      </c>
      <c r="R961" s="59">
        <v>240</v>
      </c>
      <c r="S961" s="59">
        <v>328</v>
      </c>
      <c r="T961" s="59">
        <v>444</v>
      </c>
      <c r="U961" s="59">
        <v>234</v>
      </c>
      <c r="V961" s="59">
        <v>578</v>
      </c>
      <c r="W961" s="59">
        <v>709</v>
      </c>
      <c r="X961" s="59">
        <v>740</v>
      </c>
      <c r="Y961" s="59">
        <v>740</v>
      </c>
      <c r="Z961" s="59">
        <v>628</v>
      </c>
    </row>
    <row r="962" spans="1:26" x14ac:dyDescent="0.25">
      <c r="A962" t="s">
        <v>17</v>
      </c>
      <c r="B962" s="59">
        <v>321</v>
      </c>
      <c r="C962" s="59">
        <v>716</v>
      </c>
      <c r="D962" s="59">
        <v>744</v>
      </c>
      <c r="E962" s="59">
        <v>744</v>
      </c>
      <c r="F962" s="59">
        <v>720</v>
      </c>
      <c r="G962" s="59">
        <v>476</v>
      </c>
      <c r="H962" s="59">
        <v>720</v>
      </c>
      <c r="I962" s="59">
        <v>744</v>
      </c>
      <c r="J962" s="59">
        <v>744</v>
      </c>
      <c r="K962" s="59">
        <v>720</v>
      </c>
      <c r="L962" s="59">
        <v>421</v>
      </c>
      <c r="M962" s="59">
        <v>720</v>
      </c>
      <c r="N962" s="59">
        <v>744</v>
      </c>
      <c r="O962" s="59">
        <v>744</v>
      </c>
      <c r="P962" s="59">
        <v>720</v>
      </c>
      <c r="Q962" s="59">
        <v>315</v>
      </c>
      <c r="R962" s="59">
        <v>696</v>
      </c>
      <c r="S962" s="59">
        <v>744</v>
      </c>
      <c r="T962" s="59">
        <v>744</v>
      </c>
      <c r="U962" s="59">
        <v>718</v>
      </c>
      <c r="V962" s="59">
        <v>744</v>
      </c>
      <c r="W962" s="59">
        <v>720</v>
      </c>
      <c r="X962" s="59">
        <v>744</v>
      </c>
      <c r="Y962" s="59">
        <v>744</v>
      </c>
      <c r="Z962" s="59">
        <v>720</v>
      </c>
    </row>
    <row r="963" spans="1:26" x14ac:dyDescent="0.25">
      <c r="A963" t="s">
        <v>18</v>
      </c>
      <c r="B963" s="59">
        <v>594</v>
      </c>
      <c r="C963" s="59">
        <v>720</v>
      </c>
      <c r="D963" s="59">
        <v>744</v>
      </c>
      <c r="E963" s="59">
        <v>744</v>
      </c>
      <c r="F963" s="59">
        <v>717</v>
      </c>
      <c r="G963" s="59">
        <v>723</v>
      </c>
      <c r="H963" s="59">
        <v>720</v>
      </c>
      <c r="I963" s="59">
        <v>744</v>
      </c>
      <c r="J963" s="59">
        <v>744</v>
      </c>
      <c r="K963" s="59">
        <v>720</v>
      </c>
      <c r="L963" s="59">
        <v>667</v>
      </c>
      <c r="M963" s="59">
        <v>720</v>
      </c>
      <c r="N963" s="59">
        <v>744</v>
      </c>
      <c r="O963" s="59">
        <v>744</v>
      </c>
      <c r="P963" s="59">
        <v>720</v>
      </c>
      <c r="Q963" s="59">
        <v>596</v>
      </c>
      <c r="R963" s="59">
        <v>720</v>
      </c>
      <c r="S963" s="59">
        <v>744</v>
      </c>
      <c r="T963" s="59">
        <v>744</v>
      </c>
      <c r="U963" s="59">
        <v>713</v>
      </c>
      <c r="V963" s="59">
        <v>744</v>
      </c>
      <c r="W963" s="59">
        <v>720</v>
      </c>
      <c r="X963" s="59">
        <v>744</v>
      </c>
      <c r="Y963" s="59">
        <v>744</v>
      </c>
      <c r="Z963" s="59">
        <v>720</v>
      </c>
    </row>
    <row r="964" spans="1:26" x14ac:dyDescent="0.25">
      <c r="A964" t="s">
        <v>19</v>
      </c>
      <c r="B964" s="59">
        <v>0</v>
      </c>
      <c r="C964" s="59">
        <v>15</v>
      </c>
      <c r="D964" s="59">
        <v>227</v>
      </c>
      <c r="E964" s="59">
        <v>307</v>
      </c>
      <c r="F964" s="59">
        <v>58</v>
      </c>
      <c r="G964" s="59">
        <v>7</v>
      </c>
      <c r="H964" s="59">
        <v>204</v>
      </c>
      <c r="I964" s="59">
        <v>527</v>
      </c>
      <c r="J964" s="59">
        <v>590</v>
      </c>
      <c r="K964" s="59">
        <v>315</v>
      </c>
      <c r="L964" s="59">
        <v>0</v>
      </c>
      <c r="M964" s="59">
        <v>54</v>
      </c>
      <c r="N964" s="59">
        <v>343</v>
      </c>
      <c r="O964" s="59">
        <v>391</v>
      </c>
      <c r="P964" s="59">
        <v>165</v>
      </c>
      <c r="Q964" s="59">
        <v>0</v>
      </c>
      <c r="R964" s="59">
        <v>6</v>
      </c>
      <c r="S964" s="59">
        <v>151</v>
      </c>
      <c r="T964" s="59">
        <v>269</v>
      </c>
      <c r="U964" s="59">
        <v>16</v>
      </c>
      <c r="V964" s="59">
        <v>192</v>
      </c>
      <c r="W964" s="59">
        <v>590</v>
      </c>
      <c r="X964" s="59">
        <v>737</v>
      </c>
      <c r="Y964" s="59">
        <v>744</v>
      </c>
      <c r="Z964" s="59">
        <v>673</v>
      </c>
    </row>
    <row r="965" spans="1:26" x14ac:dyDescent="0.25">
      <c r="A965" t="s">
        <v>20</v>
      </c>
      <c r="B965" s="59">
        <v>107</v>
      </c>
      <c r="C965" s="59">
        <v>223</v>
      </c>
      <c r="D965" s="59">
        <v>308</v>
      </c>
      <c r="E965" s="59">
        <v>327</v>
      </c>
      <c r="F965" s="59">
        <v>195</v>
      </c>
      <c r="G965" s="59">
        <v>431</v>
      </c>
      <c r="H965" s="59">
        <v>513</v>
      </c>
      <c r="I965" s="59">
        <v>581</v>
      </c>
      <c r="J965" s="59">
        <v>640</v>
      </c>
      <c r="K965" s="59">
        <v>474</v>
      </c>
      <c r="L965" s="59">
        <v>281</v>
      </c>
      <c r="M965" s="59">
        <v>410</v>
      </c>
      <c r="N965" s="59">
        <v>479</v>
      </c>
      <c r="O965" s="59">
        <v>512</v>
      </c>
      <c r="P965" s="59">
        <v>373</v>
      </c>
      <c r="Q965" s="59">
        <v>6</v>
      </c>
      <c r="R965" s="59">
        <v>69</v>
      </c>
      <c r="S965" s="59">
        <v>213</v>
      </c>
      <c r="T965" s="59">
        <v>245</v>
      </c>
      <c r="U965" s="59">
        <v>68</v>
      </c>
      <c r="V965" s="59">
        <v>569</v>
      </c>
      <c r="W965" s="59">
        <v>566</v>
      </c>
      <c r="X965" s="59">
        <v>597</v>
      </c>
      <c r="Y965" s="59">
        <v>681</v>
      </c>
      <c r="Z965" s="59">
        <v>510</v>
      </c>
    </row>
    <row r="966" spans="1:26" x14ac:dyDescent="0.25">
      <c r="A966" t="s">
        <v>21</v>
      </c>
      <c r="B966" s="59">
        <v>0</v>
      </c>
      <c r="C966" s="59">
        <v>0</v>
      </c>
      <c r="D966" s="59">
        <v>0</v>
      </c>
      <c r="E966" s="59">
        <v>0</v>
      </c>
      <c r="F966" s="59">
        <v>0</v>
      </c>
      <c r="G966" s="59">
        <v>0</v>
      </c>
      <c r="H966" s="59">
        <v>0</v>
      </c>
      <c r="I966" s="59">
        <v>0</v>
      </c>
      <c r="J966" s="59">
        <v>0</v>
      </c>
      <c r="K966" s="59">
        <v>0</v>
      </c>
      <c r="L966" s="59">
        <v>1</v>
      </c>
      <c r="M966" s="59">
        <v>0</v>
      </c>
      <c r="N966" s="59">
        <v>0</v>
      </c>
      <c r="O966" s="59">
        <v>0</v>
      </c>
      <c r="P966" s="59">
        <v>0</v>
      </c>
      <c r="Q966" s="59">
        <v>0</v>
      </c>
      <c r="R966" s="59">
        <v>0</v>
      </c>
      <c r="S966" s="59">
        <v>0</v>
      </c>
      <c r="T966" s="59">
        <v>0</v>
      </c>
      <c r="U966" s="59">
        <v>0</v>
      </c>
      <c r="V966" s="59">
        <v>0</v>
      </c>
      <c r="W966" s="59">
        <v>0</v>
      </c>
      <c r="X966" s="59">
        <v>0</v>
      </c>
      <c r="Y966" s="59">
        <v>0</v>
      </c>
      <c r="Z966" s="59">
        <v>0</v>
      </c>
    </row>
    <row r="967" spans="1:26" x14ac:dyDescent="0.25">
      <c r="A967" t="s">
        <v>22</v>
      </c>
      <c r="B967" s="59">
        <v>0</v>
      </c>
      <c r="C967" s="59">
        <v>0</v>
      </c>
      <c r="D967" s="59">
        <v>0</v>
      </c>
      <c r="E967" s="59">
        <v>0</v>
      </c>
      <c r="F967" s="59">
        <v>0</v>
      </c>
      <c r="G967" s="59">
        <v>0</v>
      </c>
      <c r="H967" s="59">
        <v>20</v>
      </c>
      <c r="I967" s="59">
        <v>116</v>
      </c>
      <c r="J967" s="59">
        <v>41</v>
      </c>
      <c r="K967" s="59">
        <v>6</v>
      </c>
      <c r="L967" s="59">
        <v>81</v>
      </c>
      <c r="M967" s="59">
        <v>0</v>
      </c>
      <c r="N967" s="59">
        <v>2</v>
      </c>
      <c r="O967" s="59">
        <v>0</v>
      </c>
      <c r="P967" s="59">
        <v>3</v>
      </c>
      <c r="Q967" s="59">
        <v>0</v>
      </c>
      <c r="R967" s="59">
        <v>0</v>
      </c>
      <c r="S967" s="59">
        <v>0</v>
      </c>
      <c r="T967" s="59">
        <v>0</v>
      </c>
      <c r="U967" s="59">
        <v>0</v>
      </c>
      <c r="V967" s="59">
        <v>0</v>
      </c>
      <c r="W967" s="59">
        <v>40</v>
      </c>
      <c r="X967" s="59">
        <v>240</v>
      </c>
      <c r="Y967" s="59">
        <v>100</v>
      </c>
      <c r="Z967" s="59">
        <v>22</v>
      </c>
    </row>
    <row r="972" spans="1:26" x14ac:dyDescent="0.25">
      <c r="B972" s="88" t="s">
        <v>24</v>
      </c>
      <c r="C972" s="88"/>
      <c r="D972" s="88"/>
      <c r="E972" s="88"/>
      <c r="F972" s="88"/>
      <c r="G972" s="101" t="s">
        <v>25</v>
      </c>
      <c r="H972" s="101"/>
      <c r="I972" s="101"/>
      <c r="J972" s="101"/>
      <c r="K972" s="101"/>
      <c r="L972" s="102" t="s">
        <v>23</v>
      </c>
      <c r="M972" s="102"/>
      <c r="N972" s="102"/>
      <c r="O972" s="102"/>
      <c r="P972" s="102"/>
      <c r="Q972" s="103" t="s">
        <v>26</v>
      </c>
      <c r="R972" s="103"/>
      <c r="S972" s="103"/>
      <c r="T972" s="103"/>
      <c r="U972" s="103"/>
      <c r="V972" s="89" t="s">
        <v>27</v>
      </c>
      <c r="W972" s="89"/>
      <c r="X972" s="89"/>
      <c r="Y972" s="89"/>
      <c r="Z972" s="89"/>
    </row>
    <row r="973" spans="1:26" x14ac:dyDescent="0.25">
      <c r="B973" s="1" t="s">
        <v>0</v>
      </c>
      <c r="C973" s="1" t="s">
        <v>1</v>
      </c>
      <c r="D973" s="1" t="s">
        <v>2</v>
      </c>
      <c r="E973" s="1" t="s">
        <v>3</v>
      </c>
      <c r="F973" s="18" t="s">
        <v>4</v>
      </c>
      <c r="G973" s="45" t="s">
        <v>0</v>
      </c>
      <c r="H973" s="45" t="s">
        <v>1</v>
      </c>
      <c r="I973" s="45" t="s">
        <v>2</v>
      </c>
      <c r="J973" s="45" t="s">
        <v>3</v>
      </c>
      <c r="K973" s="46" t="s">
        <v>4</v>
      </c>
      <c r="L973" s="47" t="s">
        <v>0</v>
      </c>
      <c r="M973" s="47" t="s">
        <v>1</v>
      </c>
      <c r="N973" s="47" t="s">
        <v>2</v>
      </c>
      <c r="O973" s="47" t="s">
        <v>3</v>
      </c>
      <c r="P973" s="48" t="s">
        <v>4</v>
      </c>
      <c r="Q973" s="49" t="s">
        <v>0</v>
      </c>
      <c r="R973" s="49" t="s">
        <v>1</v>
      </c>
      <c r="S973" s="49" t="s">
        <v>2</v>
      </c>
      <c r="T973" s="49" t="s">
        <v>3</v>
      </c>
      <c r="U973" s="50" t="s">
        <v>4</v>
      </c>
      <c r="V973" s="2" t="s">
        <v>0</v>
      </c>
      <c r="W973" s="2" t="s">
        <v>1</v>
      </c>
      <c r="X973" s="2" t="s">
        <v>2</v>
      </c>
      <c r="Y973" s="2" t="s">
        <v>3</v>
      </c>
      <c r="Z973" s="20" t="s">
        <v>4</v>
      </c>
    </row>
    <row r="974" spans="1:26" x14ac:dyDescent="0.25">
      <c r="A974" t="s">
        <v>5</v>
      </c>
      <c r="B974" s="16">
        <f>AVERAGE(B4,B26,B48,B70,B92,B114,B136,B158,B180,B202,B224,B246,B268,B290,B312,B334,B356,B378,B400,B422,B444,B466,B488,B510,B532,B554,B576,B598,B620,B642,B664,B686,B708,B730,B752,B774,B796,B818,B840,B862,B884,B906,B928,B950)</f>
        <v>308.27272727272725</v>
      </c>
      <c r="C974" s="16">
        <f t="shared" ref="C974:Z974" si="0">AVERAGE(C4,C26,C48,C70,C92,C114,C136,C158,C180,C202,C224,C246,C268,C290,C312,C334,C356,C378,C400,C422,C444,C466,C488,C510,C532,C554,C576,C598,C620,C642,C664,C686,C708,C730,C752,C774,C796,C818,C840,C862,C884,C906,C928,C950)</f>
        <v>608.5454545454545</v>
      </c>
      <c r="D974" s="16">
        <f t="shared" si="0"/>
        <v>720.59090909090912</v>
      </c>
      <c r="E974" s="16">
        <f t="shared" si="0"/>
        <v>726.9545454545455</v>
      </c>
      <c r="F974" s="16">
        <f t="shared" si="0"/>
        <v>631.86363636363637</v>
      </c>
      <c r="G974" s="16">
        <f t="shared" si="0"/>
        <v>550.2954545454545</v>
      </c>
      <c r="H974" s="16">
        <f>AVERAGE(H4,H26,H48,H70,H92,H114,H136,H158,H180,H202,H224,H246,H268,H290,H312,H334,H356,H378,H400,H422,H444,H466,H488,H510,H532,H554,H576,H598,H620,H642,H664,H686,H708,H730,H752,H774,H796,H818,H840,H862,H884,H906,H928,H950)</f>
        <v>692.47727272727275</v>
      </c>
      <c r="I974" s="16">
        <f t="shared" si="0"/>
        <v>740.7954545454545</v>
      </c>
      <c r="J974" s="16">
        <f t="shared" si="0"/>
        <v>743.36363636363637</v>
      </c>
      <c r="K974" s="16">
        <f t="shared" si="0"/>
        <v>698.56818181818187</v>
      </c>
      <c r="L974" s="16">
        <f t="shared" si="0"/>
        <v>435.63636363636363</v>
      </c>
      <c r="M974" s="16">
        <f t="shared" si="0"/>
        <v>656.43181818181813</v>
      </c>
      <c r="N974" s="16">
        <f t="shared" si="0"/>
        <v>732.77272727272725</v>
      </c>
      <c r="O974" s="16">
        <f t="shared" si="0"/>
        <v>739.4545454545455</v>
      </c>
      <c r="P974" s="16">
        <f t="shared" si="0"/>
        <v>667.52272727272725</v>
      </c>
      <c r="Q974" s="16">
        <f>AVERAGE(Q4,Q26,Q48,Q70,Q92,Q114,Q136,Q158,Q180,Q202,Q224,Q246,Q268,Q290,Q312,Q334,Q356,Q378,Q400,Q422,Q444,Q466,Q488,Q510,Q532,Q554,Q576,Q598,Q620,Q642,Q664,Q686,Q708,Q730,Q752,Q774,Q796,Q818,Q840,Q862,Q884,Q906,Q928,Q950)</f>
        <v>253.20454545454547</v>
      </c>
      <c r="R974" s="16">
        <f t="shared" si="0"/>
        <v>597.15909090909088</v>
      </c>
      <c r="S974" s="16">
        <f t="shared" si="0"/>
        <v>716.15909090909088</v>
      </c>
      <c r="T974" s="16">
        <f t="shared" si="0"/>
        <v>716.4545454545455</v>
      </c>
      <c r="U974" s="16">
        <f t="shared" si="0"/>
        <v>625</v>
      </c>
      <c r="V974" s="16">
        <f>AVERAGE(V4,V26,V48,V70,V92,V114,V136,V158,V180,V202,V224,V246,V268,V290,V312,V334,V356,V378,V400,V422,V444,V466,V488,V510,V532,V554,V576,V598,V620,V642,V664,V686,V708,V730,V752,V774,V796,V818,V840,V862,V884,V906,V928,V950)</f>
        <v>740.11363636363637</v>
      </c>
      <c r="W974" s="16">
        <f t="shared" si="0"/>
        <v>720</v>
      </c>
      <c r="X974" s="16">
        <f t="shared" si="0"/>
        <v>744</v>
      </c>
      <c r="Y974" s="16">
        <f t="shared" si="0"/>
        <v>744</v>
      </c>
      <c r="Z974" s="16">
        <f t="shared" si="0"/>
        <v>719.43181818181813</v>
      </c>
    </row>
    <row r="975" spans="1:26" x14ac:dyDescent="0.25">
      <c r="A975" t="s">
        <v>6</v>
      </c>
      <c r="B975" s="16">
        <f t="shared" ref="B975:P991" si="1">AVERAGE(B5,B27,B49,B71,B93,B115,B137,B159,B181,B203,B225,B247,B269,B291,B313,B335,B357,B379,B401,B423,B445,B467,B489,B511,B533,B555,B577,B599,B621,B643,B665,B687,B709,B731,B753,B775,B797,B819,B841,B863,B885,B907,B929,B951)</f>
        <v>0.18181818181818182</v>
      </c>
      <c r="C975" s="16">
        <f t="shared" si="1"/>
        <v>1.2727272727272727</v>
      </c>
      <c r="D975" s="16">
        <f t="shared" si="1"/>
        <v>15.25</v>
      </c>
      <c r="E975" s="16">
        <f t="shared" si="1"/>
        <v>23.295454545454547</v>
      </c>
      <c r="F975" s="16">
        <f t="shared" si="1"/>
        <v>6.0227272727272725</v>
      </c>
      <c r="G975" s="16">
        <f t="shared" si="1"/>
        <v>47.090909090909093</v>
      </c>
      <c r="H975" s="16">
        <f t="shared" si="1"/>
        <v>89.659090909090907</v>
      </c>
      <c r="I975" s="16">
        <f t="shared" si="1"/>
        <v>174.70454545454547</v>
      </c>
      <c r="J975" s="16">
        <f t="shared" si="1"/>
        <v>191.25</v>
      </c>
      <c r="K975" s="16">
        <f t="shared" si="1"/>
        <v>101.88636363636364</v>
      </c>
      <c r="L975" s="16">
        <f t="shared" si="1"/>
        <v>32.090909090909093</v>
      </c>
      <c r="M975" s="16">
        <f t="shared" si="1"/>
        <v>24.5</v>
      </c>
      <c r="N975" s="16">
        <f t="shared" si="1"/>
        <v>66.659090909090907</v>
      </c>
      <c r="O975" s="16">
        <f t="shared" si="1"/>
        <v>79.568181818181813</v>
      </c>
      <c r="P975" s="16">
        <f t="shared" si="1"/>
        <v>28.954545454545453</v>
      </c>
      <c r="Q975" s="16">
        <f t="shared" ref="Q975:Z975" si="2">AVERAGE(Q5,Q27,Q49,Q71,Q93,Q115,Q137,Q159,Q181,Q203,Q225,Q247,Q269,Q291,Q313,Q335,Q357,Q379,Q401,Q423,Q445,Q467,Q489,Q511,Q533,Q555,Q577,Q599,Q621,Q643,Q665,Q687,Q709,Q731,Q753,Q775,Q797,Q819,Q841,Q863,Q885,Q907,Q929,Q951)</f>
        <v>0</v>
      </c>
      <c r="R975" s="16">
        <f t="shared" si="2"/>
        <v>0.18181818181818182</v>
      </c>
      <c r="S975" s="16">
        <f t="shared" si="2"/>
        <v>6.7954545454545459</v>
      </c>
      <c r="T975" s="16">
        <f t="shared" si="2"/>
        <v>11.681818181818182</v>
      </c>
      <c r="U975" s="16">
        <f t="shared" si="2"/>
        <v>2.5</v>
      </c>
      <c r="V975" s="16">
        <f t="shared" si="2"/>
        <v>99.318181818181813</v>
      </c>
      <c r="W975" s="16">
        <f t="shared" si="2"/>
        <v>251.88636363636363</v>
      </c>
      <c r="X975" s="16">
        <f t="shared" si="2"/>
        <v>421.81818181818181</v>
      </c>
      <c r="Y975" s="16">
        <f t="shared" si="2"/>
        <v>474.06818181818181</v>
      </c>
      <c r="Z975" s="16">
        <f t="shared" si="2"/>
        <v>308.75</v>
      </c>
    </row>
    <row r="976" spans="1:26" x14ac:dyDescent="0.25">
      <c r="A976" t="s">
        <v>7</v>
      </c>
      <c r="B976" s="16">
        <f t="shared" si="1"/>
        <v>0</v>
      </c>
      <c r="C976" s="16">
        <f t="shared" si="1"/>
        <v>0</v>
      </c>
      <c r="D976" s="16">
        <f t="shared" si="1"/>
        <v>0.45454545454545453</v>
      </c>
      <c r="E976" s="16">
        <f t="shared" si="1"/>
        <v>4.5454545454545456E-2</v>
      </c>
      <c r="F976" s="16">
        <f t="shared" si="1"/>
        <v>0</v>
      </c>
      <c r="G976" s="16">
        <f t="shared" si="1"/>
        <v>0.29545454545454547</v>
      </c>
      <c r="H976" s="16">
        <f t="shared" si="1"/>
        <v>11.25</v>
      </c>
      <c r="I976" s="16">
        <f t="shared" si="1"/>
        <v>73.227272727272734</v>
      </c>
      <c r="J976" s="16">
        <f t="shared" si="1"/>
        <v>84.454545454545453</v>
      </c>
      <c r="K976" s="16">
        <f t="shared" si="1"/>
        <v>12.159090909090908</v>
      </c>
      <c r="L976" s="16">
        <f t="shared" si="1"/>
        <v>201.56818181818181</v>
      </c>
      <c r="M976" s="16">
        <f t="shared" si="1"/>
        <v>40.863636363636367</v>
      </c>
      <c r="N976" s="16">
        <f t="shared" si="1"/>
        <v>21.795454545454547</v>
      </c>
      <c r="O976" s="16">
        <f t="shared" si="1"/>
        <v>22.977272727272727</v>
      </c>
      <c r="P976" s="16">
        <f t="shared" si="1"/>
        <v>98.295454545454547</v>
      </c>
      <c r="Q976" s="16">
        <f t="shared" ref="Q976:Z976" si="3">AVERAGE(Q6,Q28,Q50,Q72,Q94,Q116,Q138,Q160,Q182,Q204,Q226,Q248,Q270,Q292,Q314,Q336,Q358,Q380,Q402,Q424,Q446,Q468,Q490,Q512,Q534,Q556,Q578,Q600,Q622,Q644,Q666,Q688,Q710,Q732,Q754,Q776,Q798,Q820,Q842,Q864,Q886,Q908,Q930,Q952)</f>
        <v>0</v>
      </c>
      <c r="R976" s="16">
        <f t="shared" si="3"/>
        <v>0</v>
      </c>
      <c r="S976" s="16">
        <f t="shared" si="3"/>
        <v>0.20454545454545456</v>
      </c>
      <c r="T976" s="16">
        <f t="shared" si="3"/>
        <v>0</v>
      </c>
      <c r="U976" s="16">
        <f t="shared" si="3"/>
        <v>0</v>
      </c>
      <c r="V976" s="16">
        <f t="shared" si="3"/>
        <v>3.7727272727272729</v>
      </c>
      <c r="W976" s="16">
        <f t="shared" si="3"/>
        <v>48.772727272727273</v>
      </c>
      <c r="X976" s="16">
        <f t="shared" si="3"/>
        <v>168.13636363636363</v>
      </c>
      <c r="Y976" s="16">
        <f t="shared" si="3"/>
        <v>177.04545454545453</v>
      </c>
      <c r="Z976" s="16">
        <f t="shared" si="3"/>
        <v>32.25</v>
      </c>
    </row>
    <row r="977" spans="1:26" x14ac:dyDescent="0.25">
      <c r="A977" t="s">
        <v>8</v>
      </c>
      <c r="B977" s="16">
        <f t="shared" si="1"/>
        <v>0</v>
      </c>
      <c r="C977" s="16">
        <f t="shared" si="1"/>
        <v>8.8636363636363633</v>
      </c>
      <c r="D977" s="16">
        <f t="shared" si="1"/>
        <v>31.65909090909091</v>
      </c>
      <c r="E977" s="16">
        <f t="shared" si="1"/>
        <v>28.977272727272727</v>
      </c>
      <c r="F977" s="16">
        <f t="shared" si="1"/>
        <v>0.95454545454545459</v>
      </c>
      <c r="G977" s="16">
        <f t="shared" si="1"/>
        <v>17.5</v>
      </c>
      <c r="H977" s="16">
        <f t="shared" si="1"/>
        <v>133.40909090909091</v>
      </c>
      <c r="I977" s="16">
        <f t="shared" si="1"/>
        <v>258.15909090909093</v>
      </c>
      <c r="J977" s="16">
        <f t="shared" si="1"/>
        <v>242.06818181818181</v>
      </c>
      <c r="K977" s="16">
        <f t="shared" si="1"/>
        <v>72.11363636363636</v>
      </c>
      <c r="L977" s="16">
        <f t="shared" si="1"/>
        <v>8.3409090909090917</v>
      </c>
      <c r="M977" s="16">
        <f t="shared" si="1"/>
        <v>39.93181818181818</v>
      </c>
      <c r="N977" s="16">
        <f t="shared" si="1"/>
        <v>108.95454545454545</v>
      </c>
      <c r="O977" s="16">
        <f t="shared" si="1"/>
        <v>99.431818181818187</v>
      </c>
      <c r="P977" s="16">
        <f t="shared" si="1"/>
        <v>11.954545454545455</v>
      </c>
      <c r="Q977" s="16">
        <f t="shared" ref="Q977:Z977" si="4">AVERAGE(Q7,Q29,Q51,Q73,Q95,Q117,Q139,Q161,Q183,Q205,Q227,Q249,Q271,Q293,Q315,Q337,Q359,Q381,Q403,Q425,Q447,Q469,Q491,Q513,Q535,Q557,Q579,Q601,Q623,Q645,Q667,Q689,Q711,Q733,Q755,Q777,Q799,Q821,Q843,Q865,Q887,Q909,Q931,Q953)</f>
        <v>0</v>
      </c>
      <c r="R977" s="16">
        <f t="shared" si="4"/>
        <v>3.2727272727272729</v>
      </c>
      <c r="S977" s="16">
        <f t="shared" si="4"/>
        <v>12.840909090909092</v>
      </c>
      <c r="T977" s="16">
        <f t="shared" si="4"/>
        <v>12.409090909090908</v>
      </c>
      <c r="U977" s="16">
        <f t="shared" si="4"/>
        <v>2.2727272727272728E-2</v>
      </c>
      <c r="V977" s="16">
        <f t="shared" si="4"/>
        <v>82.36363636363636</v>
      </c>
      <c r="W977" s="16">
        <f t="shared" si="4"/>
        <v>373.31818181818181</v>
      </c>
      <c r="X977" s="16">
        <f t="shared" si="4"/>
        <v>576.52272727272725</v>
      </c>
      <c r="Y977" s="16">
        <f t="shared" si="4"/>
        <v>579.81818181818187</v>
      </c>
      <c r="Z977" s="16">
        <f t="shared" si="4"/>
        <v>308.86363636363637</v>
      </c>
    </row>
    <row r="978" spans="1:26" x14ac:dyDescent="0.25">
      <c r="A978" t="s">
        <v>9</v>
      </c>
      <c r="B978" s="16">
        <f t="shared" si="1"/>
        <v>101.54545454545455</v>
      </c>
      <c r="C978" s="16">
        <f t="shared" si="1"/>
        <v>277.40909090909093</v>
      </c>
      <c r="D978" s="16">
        <f t="shared" si="1"/>
        <v>417.13636363636363</v>
      </c>
      <c r="E978" s="16">
        <f t="shared" si="1"/>
        <v>405.27272727272725</v>
      </c>
      <c r="F978" s="16">
        <f t="shared" si="1"/>
        <v>213.72727272727272</v>
      </c>
      <c r="G978" s="16">
        <f t="shared" si="1"/>
        <v>356.86363636363637</v>
      </c>
      <c r="H978" s="16">
        <f t="shared" si="1"/>
        <v>545.52272727272725</v>
      </c>
      <c r="I978" s="16">
        <f t="shared" si="1"/>
        <v>683.13636363636363</v>
      </c>
      <c r="J978" s="16">
        <f t="shared" si="1"/>
        <v>668.27272727272725</v>
      </c>
      <c r="K978" s="16">
        <f t="shared" si="1"/>
        <v>465.47727272727275</v>
      </c>
      <c r="L978" s="16">
        <f t="shared" si="1"/>
        <v>236.09090909090909</v>
      </c>
      <c r="M978" s="16">
        <f t="shared" si="1"/>
        <v>427.5</v>
      </c>
      <c r="N978" s="16">
        <f t="shared" si="1"/>
        <v>560.02272727272725</v>
      </c>
      <c r="O978" s="16">
        <f t="shared" si="1"/>
        <v>546.61363636363637</v>
      </c>
      <c r="P978" s="16">
        <f t="shared" si="1"/>
        <v>343.63636363636363</v>
      </c>
      <c r="Q978" s="16">
        <f t="shared" ref="Q978:Z978" si="5">AVERAGE(Q8,Q30,Q52,Q74,Q96,Q118,Q140,Q162,Q184,Q206,Q228,Q250,Q272,Q294,Q316,Q338,Q360,Q382,Q404,Q426,Q448,Q470,Q492,Q514,Q536,Q558,Q580,Q602,Q624,Q646,Q668,Q690,Q712,Q734,Q756,Q778,Q800,Q822,Q844,Q866,Q888,Q910,Q932,Q954)</f>
        <v>49.795454545454547</v>
      </c>
      <c r="R978" s="16">
        <f t="shared" si="5"/>
        <v>192.61363636363637</v>
      </c>
      <c r="S978" s="16">
        <f t="shared" si="5"/>
        <v>338.93181818181819</v>
      </c>
      <c r="T978" s="16">
        <f t="shared" si="5"/>
        <v>329.45454545454544</v>
      </c>
      <c r="U978" s="16">
        <f t="shared" si="5"/>
        <v>145.22727272727272</v>
      </c>
      <c r="V978" s="16">
        <f t="shared" si="5"/>
        <v>474.40909090909093</v>
      </c>
      <c r="W978" s="16">
        <f t="shared" si="5"/>
        <v>645.47727272727275</v>
      </c>
      <c r="X978" s="16">
        <f t="shared" si="5"/>
        <v>734.68181818181813</v>
      </c>
      <c r="Y978" s="16">
        <f t="shared" si="5"/>
        <v>730.9545454545455</v>
      </c>
      <c r="Z978" s="16">
        <f t="shared" si="5"/>
        <v>575.5454545454545</v>
      </c>
    </row>
    <row r="979" spans="1:26" x14ac:dyDescent="0.25">
      <c r="A979" t="s">
        <v>10</v>
      </c>
      <c r="B979" s="16">
        <f t="shared" si="1"/>
        <v>0</v>
      </c>
      <c r="C979" s="16">
        <f t="shared" si="1"/>
        <v>2.2727272727272728E-2</v>
      </c>
      <c r="D979" s="16">
        <f t="shared" si="1"/>
        <v>12.477272727272727</v>
      </c>
      <c r="E979" s="16">
        <f t="shared" si="1"/>
        <v>29.454545454545453</v>
      </c>
      <c r="F979" s="16">
        <f t="shared" si="1"/>
        <v>5.5681818181818183</v>
      </c>
      <c r="G979" s="16">
        <f t="shared" si="1"/>
        <v>8.4090909090909083</v>
      </c>
      <c r="H979" s="16">
        <f t="shared" si="1"/>
        <v>24.65909090909091</v>
      </c>
      <c r="I979" s="16">
        <f t="shared" si="1"/>
        <v>116.95454545454545</v>
      </c>
      <c r="J979" s="16">
        <f t="shared" si="1"/>
        <v>184.31818181818181</v>
      </c>
      <c r="K979" s="16">
        <f t="shared" si="1"/>
        <v>68.204545454545453</v>
      </c>
      <c r="L979" s="16">
        <f t="shared" si="1"/>
        <v>0.18181818181818182</v>
      </c>
      <c r="M979" s="16">
        <f t="shared" si="1"/>
        <v>3.7954545454545454</v>
      </c>
      <c r="N979" s="16">
        <f t="shared" si="1"/>
        <v>42.56818181818182</v>
      </c>
      <c r="O979" s="16">
        <f t="shared" si="1"/>
        <v>79.63636363636364</v>
      </c>
      <c r="P979" s="16">
        <f t="shared" si="1"/>
        <v>20.34090909090909</v>
      </c>
      <c r="Q979" s="16">
        <f t="shared" ref="Q979:Y979" si="6">AVERAGE(Q9,Q31,Q53,Q75,Q97,Q119,Q141,Q163,Q185,Q207,Q229,Q251,Q273,Q295,Q317,Q339,Q361,Q383,Q405,Q427,Q449,Q471,Q493,Q515,Q537,Q559,Q581,Q603,Q625,Q647,Q669,Q691,Q713,Q735,Q757,Q779,Q801,Q823,Q845,Q867,Q889,Q911,Q933,Q955)</f>
        <v>0</v>
      </c>
      <c r="R979" s="16">
        <f t="shared" si="6"/>
        <v>0</v>
      </c>
      <c r="S979" s="16">
        <f t="shared" si="6"/>
        <v>10.090909090909092</v>
      </c>
      <c r="T979" s="16">
        <f t="shared" si="6"/>
        <v>25.545454545454547</v>
      </c>
      <c r="U979" s="16">
        <f t="shared" si="6"/>
        <v>4.9318181818181817</v>
      </c>
      <c r="V979" s="16">
        <f t="shared" si="6"/>
        <v>160.15909090909091</v>
      </c>
      <c r="W979" s="16">
        <f t="shared" si="6"/>
        <v>518.4545454545455</v>
      </c>
      <c r="X979" s="16">
        <f t="shared" si="6"/>
        <v>727.43181818181813</v>
      </c>
      <c r="Y979" s="16">
        <f t="shared" si="6"/>
        <v>738.5454545454545</v>
      </c>
      <c r="Z979" s="16">
        <f>AVERAGE(Z9,Z31,Z53,Z75,Z97,Z119,Z141,Z163,Z185,Z207,Z229,Z251,Z273,Z295,Z317,Z339,Z361,Z383,Z405,Z427,Z449,Z471,Z493,Z515,Z537,Z559,Z581,Z603,Z625,Z647,Z669,Z691,Z713,Z735,Z757,Z779,Z801,Z823,Z845,Z867,Z889,Z911,Z933,Z955)</f>
        <v>654.56818181818187</v>
      </c>
    </row>
    <row r="980" spans="1:26" x14ac:dyDescent="0.25">
      <c r="A980" t="s">
        <v>11</v>
      </c>
      <c r="B980" s="16">
        <f t="shared" si="1"/>
        <v>19.386363636363637</v>
      </c>
      <c r="C980" s="16">
        <f t="shared" si="1"/>
        <v>66.340909090909093</v>
      </c>
      <c r="D980" s="16">
        <f t="shared" si="1"/>
        <v>138.40909090909091</v>
      </c>
      <c r="E980" s="16">
        <f t="shared" si="1"/>
        <v>155.88636363636363</v>
      </c>
      <c r="F980" s="16">
        <f t="shared" si="1"/>
        <v>58.477272727272727</v>
      </c>
      <c r="G980" s="16">
        <f t="shared" si="1"/>
        <v>146.79545454545453</v>
      </c>
      <c r="H980" s="16">
        <f t="shared" si="1"/>
        <v>272.22727272727275</v>
      </c>
      <c r="I980" s="16">
        <f t="shared" si="1"/>
        <v>351.52272727272725</v>
      </c>
      <c r="J980" s="16">
        <f t="shared" si="1"/>
        <v>362.52272727272725</v>
      </c>
      <c r="K980" s="16">
        <f t="shared" si="1"/>
        <v>249.61363636363637</v>
      </c>
      <c r="L980" s="16">
        <f t="shared" si="1"/>
        <v>67.954545454545453</v>
      </c>
      <c r="M980" s="16">
        <f t="shared" si="1"/>
        <v>160.11363636363637</v>
      </c>
      <c r="N980" s="16">
        <f t="shared" si="1"/>
        <v>252.65909090909091</v>
      </c>
      <c r="O980" s="16">
        <f t="shared" si="1"/>
        <v>264.95454545454544</v>
      </c>
      <c r="P980" s="16">
        <f t="shared" si="1"/>
        <v>139.59090909090909</v>
      </c>
      <c r="Q980" s="16">
        <f t="shared" ref="Q980:Z980" si="7">AVERAGE(Q10,Q32,Q54,Q76,Q98,Q120,Q142,Q164,Q186,Q208,Q230,Q252,Q274,Q296,Q318,Q340,Q362,Q384,Q406,Q428,Q450,Q472,Q494,Q516,Q538,Q560,Q582,Q604,Q626,Q648,Q670,Q692,Q714,Q736,Q758,Q780,Q802,Q824,Q846,Q868,Q890,Q912,Q934,Q956)</f>
        <v>8.0681818181818183</v>
      </c>
      <c r="R980" s="16">
        <f t="shared" si="7"/>
        <v>29.40909090909091</v>
      </c>
      <c r="S980" s="16">
        <f t="shared" si="7"/>
        <v>76.909090909090907</v>
      </c>
      <c r="T980" s="16">
        <f t="shared" si="7"/>
        <v>89.204545454545453</v>
      </c>
      <c r="U980" s="16">
        <f t="shared" si="7"/>
        <v>27.84090909090909</v>
      </c>
      <c r="V980" s="16">
        <f t="shared" si="7"/>
        <v>305.68181818181819</v>
      </c>
      <c r="W980" s="16">
        <f t="shared" si="7"/>
        <v>555.68181818181813</v>
      </c>
      <c r="X980" s="16">
        <f t="shared" si="7"/>
        <v>718.38636363636363</v>
      </c>
      <c r="Y980" s="16">
        <f t="shared" si="7"/>
        <v>734.13636363636363</v>
      </c>
      <c r="Z980" s="16">
        <f t="shared" si="7"/>
        <v>627.65909090909088</v>
      </c>
    </row>
    <row r="981" spans="1:26" x14ac:dyDescent="0.25">
      <c r="A981" t="s">
        <v>12</v>
      </c>
      <c r="B981" s="16">
        <f t="shared" si="1"/>
        <v>0</v>
      </c>
      <c r="C981" s="16">
        <f t="shared" si="1"/>
        <v>0.45454545454545453</v>
      </c>
      <c r="D981" s="16">
        <f t="shared" si="1"/>
        <v>11.909090909090908</v>
      </c>
      <c r="E981" s="16">
        <f t="shared" si="1"/>
        <v>13.113636363636363</v>
      </c>
      <c r="F981" s="16">
        <f t="shared" si="1"/>
        <v>1.5454545454545454</v>
      </c>
      <c r="G981" s="16">
        <f t="shared" si="1"/>
        <v>20.863636363636363</v>
      </c>
      <c r="H981" s="16">
        <f t="shared" si="1"/>
        <v>88.75</v>
      </c>
      <c r="I981" s="16">
        <f t="shared" si="1"/>
        <v>211.45454545454547</v>
      </c>
      <c r="J981" s="16">
        <f t="shared" si="1"/>
        <v>217.09090909090909</v>
      </c>
      <c r="K981" s="16">
        <f t="shared" si="1"/>
        <v>90.181818181818187</v>
      </c>
      <c r="L981" s="16">
        <f t="shared" si="1"/>
        <v>63.545454545454547</v>
      </c>
      <c r="M981" s="16">
        <f t="shared" si="1"/>
        <v>19.954545454545453</v>
      </c>
      <c r="N981" s="16">
        <f t="shared" si="1"/>
        <v>80.454545454545453</v>
      </c>
      <c r="O981" s="16">
        <f t="shared" si="1"/>
        <v>84.318181818181813</v>
      </c>
      <c r="P981" s="16">
        <f t="shared" si="1"/>
        <v>17.454545454545453</v>
      </c>
      <c r="Q981" s="16">
        <f t="shared" ref="Q981:Z981" si="8">AVERAGE(Q11,Q33,Q55,Q77,Q99,Q121,Q143,Q165,Q187,Q209,Q231,Q253,Q275,Q297,Q319,Q341,Q363,Q385,Q407,Q429,Q451,Q473,Q495,Q517,Q539,Q561,Q583,Q605,Q627,Q649,Q671,Q693,Q715,Q737,Q759,Q781,Q803,Q825,Q847,Q869,Q891,Q913,Q935,Q957)</f>
        <v>0</v>
      </c>
      <c r="R981" s="16">
        <f t="shared" si="8"/>
        <v>0</v>
      </c>
      <c r="S981" s="16">
        <f t="shared" si="8"/>
        <v>2.7045454545454546</v>
      </c>
      <c r="T981" s="16">
        <f t="shared" si="8"/>
        <v>3.6818181818181817</v>
      </c>
      <c r="U981" s="16">
        <f t="shared" si="8"/>
        <v>0</v>
      </c>
      <c r="V981" s="16">
        <f t="shared" si="8"/>
        <v>47.090909090909093</v>
      </c>
      <c r="W981" s="16">
        <f t="shared" si="8"/>
        <v>190.31818181818181</v>
      </c>
      <c r="X981" s="16">
        <f t="shared" si="8"/>
        <v>364.36363636363637</v>
      </c>
      <c r="Y981" s="16">
        <f t="shared" si="8"/>
        <v>396.06818181818181</v>
      </c>
      <c r="Z981" s="16">
        <f t="shared" si="8"/>
        <v>208.04545454545453</v>
      </c>
    </row>
    <row r="982" spans="1:26" x14ac:dyDescent="0.25">
      <c r="A982" t="s">
        <v>13</v>
      </c>
      <c r="B982" s="16">
        <f t="shared" si="1"/>
        <v>232.06818181818181</v>
      </c>
      <c r="C982" s="16">
        <f t="shared" si="1"/>
        <v>460.97727272727275</v>
      </c>
      <c r="D982" s="16">
        <f t="shared" si="1"/>
        <v>648.15909090909088</v>
      </c>
      <c r="E982" s="16">
        <f t="shared" si="1"/>
        <v>704.59090909090912</v>
      </c>
      <c r="F982" s="16">
        <f t="shared" si="1"/>
        <v>596.09090909090912</v>
      </c>
      <c r="G982" s="16">
        <f t="shared" si="1"/>
        <v>509.43181818181819</v>
      </c>
      <c r="H982" s="16">
        <f t="shared" si="1"/>
        <v>651.65909090909088</v>
      </c>
      <c r="I982" s="16">
        <f t="shared" si="1"/>
        <v>730.84090909090912</v>
      </c>
      <c r="J982" s="16">
        <f t="shared" si="1"/>
        <v>739.61363636363637</v>
      </c>
      <c r="K982" s="16">
        <f t="shared" si="1"/>
        <v>682.25</v>
      </c>
      <c r="L982" s="16">
        <f t="shared" si="1"/>
        <v>372.56818181818181</v>
      </c>
      <c r="M982" s="16">
        <f t="shared" si="1"/>
        <v>566.7045454545455</v>
      </c>
      <c r="N982" s="16">
        <f t="shared" si="1"/>
        <v>700.88636363636363</v>
      </c>
      <c r="O982" s="16">
        <f t="shared" si="1"/>
        <v>728.15909090909088</v>
      </c>
      <c r="P982" s="16">
        <f t="shared" si="1"/>
        <v>646.06818181818187</v>
      </c>
      <c r="Q982" s="16">
        <f t="shared" ref="Q982:Z982" si="9">AVERAGE(Q12,Q34,Q56,Q78,Q100,Q122,Q144,Q166,Q188,Q210,Q232,Q254,Q276,Q298,Q320,Q342,Q364,Q386,Q408,Q430,Q452,Q474,Q496,Q518,Q540,Q562,Q584,Q606,Q628,Q650,Q672,Q694,Q716,Q738,Q760,Q782,Q804,Q826,Q848,Q870,Q892,Q914,Q936,Q958)</f>
        <v>153.65909090909091</v>
      </c>
      <c r="R982" s="16">
        <f t="shared" si="9"/>
        <v>398.22727272727275</v>
      </c>
      <c r="S982" s="16">
        <f t="shared" si="9"/>
        <v>616.7954545454545</v>
      </c>
      <c r="T982" s="16">
        <f t="shared" si="9"/>
        <v>692.52272727272725</v>
      </c>
      <c r="U982" s="16">
        <f t="shared" si="9"/>
        <v>585.65909090909088</v>
      </c>
      <c r="V982" s="16">
        <f t="shared" si="9"/>
        <v>729.56818181818187</v>
      </c>
      <c r="W982" s="16">
        <f t="shared" si="9"/>
        <v>719.68181818181813</v>
      </c>
      <c r="X982" s="16">
        <f t="shared" si="9"/>
        <v>744</v>
      </c>
      <c r="Y982" s="16">
        <f t="shared" si="9"/>
        <v>743.9545454545455</v>
      </c>
      <c r="Z982" s="16">
        <f t="shared" si="9"/>
        <v>719.9545454545455</v>
      </c>
    </row>
    <row r="983" spans="1:26" x14ac:dyDescent="0.25">
      <c r="A983" t="s">
        <v>14</v>
      </c>
      <c r="B983" s="16">
        <f t="shared" si="1"/>
        <v>0</v>
      </c>
      <c r="C983" s="16">
        <f t="shared" si="1"/>
        <v>6.8181818181818177E-2</v>
      </c>
      <c r="D983" s="16">
        <f t="shared" si="1"/>
        <v>0.68181818181818177</v>
      </c>
      <c r="E983" s="16">
        <f t="shared" si="1"/>
        <v>4.8636363636363633</v>
      </c>
      <c r="F983" s="16">
        <f t="shared" si="1"/>
        <v>0</v>
      </c>
      <c r="G983" s="16">
        <f t="shared" si="1"/>
        <v>2.2727272727272728E-2</v>
      </c>
      <c r="H983" s="16">
        <f t="shared" si="1"/>
        <v>6.0909090909090908</v>
      </c>
      <c r="I983" s="16">
        <f t="shared" si="1"/>
        <v>28.272727272727273</v>
      </c>
      <c r="J983" s="16">
        <f t="shared" si="1"/>
        <v>32.977272727272727</v>
      </c>
      <c r="K983" s="16">
        <f t="shared" si="1"/>
        <v>2.4090909090909092</v>
      </c>
      <c r="L983" s="16">
        <f t="shared" si="1"/>
        <v>16.272727272727273</v>
      </c>
      <c r="M983" s="16">
        <f t="shared" si="1"/>
        <v>0.54545454545454541</v>
      </c>
      <c r="N983" s="16">
        <f t="shared" si="1"/>
        <v>6.1136363636363633</v>
      </c>
      <c r="O983" s="16">
        <f t="shared" si="1"/>
        <v>13.295454545454545</v>
      </c>
      <c r="P983" s="16">
        <f t="shared" si="1"/>
        <v>2.2727272727272728E-2</v>
      </c>
      <c r="Q983" s="16">
        <f t="shared" ref="Q983:Z983" si="10">AVERAGE(Q13,Q35,Q57,Q79,Q101,Q123,Q145,Q167,Q189,Q211,Q233,Q255,Q277,Q299,Q321,Q343,Q365,Q387,Q409,Q431,Q453,Q475,Q497,Q519,Q541,Q563,Q585,Q607,Q629,Q651,Q673,Q695,Q717,Q739,Q761,Q783,Q805,Q827,Q849,Q871,Q893,Q915,Q937,Q959)</f>
        <v>0</v>
      </c>
      <c r="R983" s="16">
        <f t="shared" si="10"/>
        <v>0</v>
      </c>
      <c r="S983" s="16">
        <f t="shared" si="10"/>
        <v>0.13636363636363635</v>
      </c>
      <c r="T983" s="16">
        <f t="shared" si="10"/>
        <v>3.8409090909090908</v>
      </c>
      <c r="U983" s="16">
        <f t="shared" si="10"/>
        <v>0</v>
      </c>
      <c r="V983" s="16">
        <f t="shared" si="10"/>
        <v>19.136363636363637</v>
      </c>
      <c r="W983" s="16">
        <f t="shared" si="10"/>
        <v>282.75</v>
      </c>
      <c r="X983" s="16">
        <f t="shared" si="10"/>
        <v>591.68181818181813</v>
      </c>
      <c r="Y983" s="16">
        <f t="shared" si="10"/>
        <v>620.52272727272725</v>
      </c>
      <c r="Z983" s="16">
        <f t="shared" si="10"/>
        <v>243.72727272727272</v>
      </c>
    </row>
    <row r="984" spans="1:26" x14ac:dyDescent="0.25">
      <c r="A984" t="s">
        <v>15</v>
      </c>
      <c r="B984" s="16">
        <f t="shared" si="1"/>
        <v>2.0227272727272729</v>
      </c>
      <c r="C984" s="16">
        <f t="shared" si="1"/>
        <v>10.409090909090908</v>
      </c>
      <c r="D984" s="16">
        <f t="shared" si="1"/>
        <v>52.06818181818182</v>
      </c>
      <c r="E984" s="16">
        <f t="shared" si="1"/>
        <v>75.454545454545453</v>
      </c>
      <c r="F984" s="16">
        <f t="shared" si="1"/>
        <v>21.204545454545453</v>
      </c>
      <c r="G984" s="16">
        <f t="shared" si="1"/>
        <v>65.181818181818187</v>
      </c>
      <c r="H984" s="16">
        <f t="shared" si="1"/>
        <v>150.34090909090909</v>
      </c>
      <c r="I984" s="16">
        <f t="shared" si="1"/>
        <v>260.02272727272725</v>
      </c>
      <c r="J984" s="16">
        <f t="shared" si="1"/>
        <v>279.81818181818181</v>
      </c>
      <c r="K984" s="16">
        <f t="shared" si="1"/>
        <v>181.02272727272728</v>
      </c>
      <c r="L984" s="16">
        <f t="shared" si="1"/>
        <v>21.113636363636363</v>
      </c>
      <c r="M984" s="16">
        <f t="shared" si="1"/>
        <v>50.43181818181818</v>
      </c>
      <c r="N984" s="16">
        <f t="shared" si="1"/>
        <v>136.34090909090909</v>
      </c>
      <c r="O984" s="16">
        <f t="shared" si="1"/>
        <v>161.15909090909091</v>
      </c>
      <c r="P984" s="16">
        <f t="shared" si="1"/>
        <v>69.227272727272734</v>
      </c>
      <c r="Q984" s="16">
        <f t="shared" ref="Q984:Z984" si="11">AVERAGE(Q14,Q36,Q58,Q80,Q102,Q124,Q146,Q168,Q190,Q212,Q234,Q256,Q278,Q300,Q322,Q344,Q366,Q388,Q410,Q432,Q454,Q476,Q498,Q520,Q542,Q564,Q586,Q608,Q630,Q652,Q674,Q696,Q718,Q740,Q762,Q784,Q806,Q828,Q850,Q872,Q894,Q916,Q938,Q960)</f>
        <v>0.20454545454545456</v>
      </c>
      <c r="R984" s="16">
        <f t="shared" si="11"/>
        <v>2.5909090909090908</v>
      </c>
      <c r="S984" s="16">
        <f t="shared" si="11"/>
        <v>23.431818181818183</v>
      </c>
      <c r="T984" s="16">
        <f t="shared" si="11"/>
        <v>40.25</v>
      </c>
      <c r="U984" s="16">
        <f t="shared" si="11"/>
        <v>10.659090909090908</v>
      </c>
      <c r="V984" s="16">
        <f t="shared" si="11"/>
        <v>173.70454545454547</v>
      </c>
      <c r="W984" s="16">
        <f t="shared" si="11"/>
        <v>384.40909090909093</v>
      </c>
      <c r="X984" s="16">
        <f t="shared" si="11"/>
        <v>605.02272727272725</v>
      </c>
      <c r="Y984" s="16">
        <f t="shared" si="11"/>
        <v>660.56818181818187</v>
      </c>
      <c r="Z984" s="16">
        <f t="shared" si="11"/>
        <v>511.34090909090907</v>
      </c>
    </row>
    <row r="985" spans="1:26" x14ac:dyDescent="0.25">
      <c r="A985" t="s">
        <v>16</v>
      </c>
      <c r="B985" s="16">
        <f t="shared" si="1"/>
        <v>135.22727272727272</v>
      </c>
      <c r="C985" s="16">
        <f t="shared" si="1"/>
        <v>282.79545454545456</v>
      </c>
      <c r="D985" s="16">
        <f t="shared" si="1"/>
        <v>388.86363636363637</v>
      </c>
      <c r="E985" s="16">
        <f t="shared" si="1"/>
        <v>388</v>
      </c>
      <c r="F985" s="16">
        <f t="shared" si="1"/>
        <v>226.43181818181819</v>
      </c>
      <c r="G985" s="16">
        <f t="shared" si="1"/>
        <v>406.27272727272725</v>
      </c>
      <c r="H985" s="16">
        <f t="shared" si="1"/>
        <v>548</v>
      </c>
      <c r="I985" s="16">
        <f t="shared" si="1"/>
        <v>656.15909090909088</v>
      </c>
      <c r="J985" s="16">
        <f t="shared" si="1"/>
        <v>642.93181818181813</v>
      </c>
      <c r="K985" s="16">
        <f t="shared" si="1"/>
        <v>466.18181818181819</v>
      </c>
      <c r="L985" s="16">
        <f t="shared" si="1"/>
        <v>293.5</v>
      </c>
      <c r="M985" s="16">
        <f t="shared" si="1"/>
        <v>449.47727272727275</v>
      </c>
      <c r="N985" s="16">
        <f t="shared" si="1"/>
        <v>547.02272727272725</v>
      </c>
      <c r="O985" s="16">
        <f t="shared" si="1"/>
        <v>536.68181818181813</v>
      </c>
      <c r="P985" s="16">
        <f t="shared" si="1"/>
        <v>364.77272727272725</v>
      </c>
      <c r="Q985" s="16">
        <f t="shared" ref="Q985:Z985" si="12">AVERAGE(Q15,Q37,Q59,Q81,Q103,Q125,Q147,Q169,Q191,Q213,Q235,Q257,Q279,Q301,Q323,Q345,Q367,Q389,Q411,Q433,Q455,Q477,Q499,Q521,Q543,Q565,Q587,Q609,Q631,Q653,Q675,Q697,Q719,Q741,Q763,Q785,Q807,Q829,Q851,Q873,Q895,Q917,Q939,Q961)</f>
        <v>64.931818181818187</v>
      </c>
      <c r="R985" s="16">
        <f t="shared" si="12"/>
        <v>188.72727272727272</v>
      </c>
      <c r="S985" s="16">
        <f t="shared" si="12"/>
        <v>303.09090909090907</v>
      </c>
      <c r="T985" s="16">
        <f t="shared" si="12"/>
        <v>312.84090909090907</v>
      </c>
      <c r="U985" s="16">
        <f t="shared" si="12"/>
        <v>148.52272727272728</v>
      </c>
      <c r="V985" s="16">
        <f t="shared" si="12"/>
        <v>525.86363636363637</v>
      </c>
      <c r="W985" s="16">
        <f t="shared" si="12"/>
        <v>630.47727272727275</v>
      </c>
      <c r="X985" s="16">
        <f t="shared" si="12"/>
        <v>715.52272727272725</v>
      </c>
      <c r="Y985" s="16">
        <f t="shared" si="12"/>
        <v>709.88636363636363</v>
      </c>
      <c r="Z985" s="16">
        <f t="shared" si="12"/>
        <v>564.9545454545455</v>
      </c>
    </row>
    <row r="986" spans="1:26" x14ac:dyDescent="0.25">
      <c r="A986" t="s">
        <v>17</v>
      </c>
      <c r="B986" s="16">
        <f t="shared" si="1"/>
        <v>228.11363636363637</v>
      </c>
      <c r="C986" s="16">
        <f t="shared" si="1"/>
        <v>623.38636363636363</v>
      </c>
      <c r="D986" s="16">
        <f t="shared" si="1"/>
        <v>735.25</v>
      </c>
      <c r="E986" s="16">
        <f t="shared" si="1"/>
        <v>740.36363636363637</v>
      </c>
      <c r="F986" s="16">
        <f t="shared" si="1"/>
        <v>688.27272727272725</v>
      </c>
      <c r="G986" s="16">
        <f t="shared" si="1"/>
        <v>442.38636363636363</v>
      </c>
      <c r="H986" s="16">
        <f t="shared" si="1"/>
        <v>706.75</v>
      </c>
      <c r="I986" s="16">
        <f t="shared" si="1"/>
        <v>744</v>
      </c>
      <c r="J986" s="16">
        <f t="shared" si="1"/>
        <v>744</v>
      </c>
      <c r="K986" s="16">
        <f t="shared" si="1"/>
        <v>717.11363636363637</v>
      </c>
      <c r="L986" s="16">
        <f t="shared" si="1"/>
        <v>366.29545454545456</v>
      </c>
      <c r="M986" s="16">
        <f t="shared" si="1"/>
        <v>690.5</v>
      </c>
      <c r="N986" s="16">
        <f t="shared" si="1"/>
        <v>742.61363636363637</v>
      </c>
      <c r="O986" s="16">
        <f t="shared" si="1"/>
        <v>743.52272727272725</v>
      </c>
      <c r="P986" s="16">
        <f t="shared" si="1"/>
        <v>709.56818181818187</v>
      </c>
      <c r="Q986" s="16">
        <f t="shared" ref="Q986:Z986" si="13">AVERAGE(Q16,Q38,Q60,Q82,Q104,Q126,Q148,Q170,Q192,Q214,Q236,Q258,Q280,Q302,Q324,Q346,Q368,Q390,Q412,Q434,Q456,Q478,Q500,Q522,Q544,Q566,Q588,Q610,Q632,Q654,Q676,Q698,Q720,Q742,Q764,Q786,Q808,Q830,Q852,Q874,Q896,Q918,Q940,Q962)</f>
        <v>210.20454545454547</v>
      </c>
      <c r="R986" s="16">
        <f t="shared" si="13"/>
        <v>593.27272727272725</v>
      </c>
      <c r="S986" s="16">
        <f t="shared" si="13"/>
        <v>726.18181818181813</v>
      </c>
      <c r="T986" s="16">
        <f t="shared" si="13"/>
        <v>736.88636363636363</v>
      </c>
      <c r="U986" s="16">
        <f t="shared" si="13"/>
        <v>677.27272727272725</v>
      </c>
      <c r="V986" s="16">
        <f t="shared" si="13"/>
        <v>743.02272727272725</v>
      </c>
      <c r="W986" s="16">
        <f t="shared" si="13"/>
        <v>720</v>
      </c>
      <c r="X986" s="16">
        <f t="shared" si="13"/>
        <v>744</v>
      </c>
      <c r="Y986" s="16">
        <f t="shared" si="13"/>
        <v>744</v>
      </c>
      <c r="Z986" s="16">
        <f t="shared" si="13"/>
        <v>720</v>
      </c>
    </row>
    <row r="987" spans="1:26" x14ac:dyDescent="0.25">
      <c r="A987" t="s">
        <v>18</v>
      </c>
      <c r="B987" s="16">
        <f t="shared" si="1"/>
        <v>622.68181818181813</v>
      </c>
      <c r="C987" s="16">
        <f t="shared" si="1"/>
        <v>718.90909090909088</v>
      </c>
      <c r="D987" s="16">
        <f t="shared" si="1"/>
        <v>742.47727272727275</v>
      </c>
      <c r="E987" s="16">
        <f t="shared" si="1"/>
        <v>724.43181818181813</v>
      </c>
      <c r="F987" s="16">
        <f t="shared" si="1"/>
        <v>656.90909090909088</v>
      </c>
      <c r="G987" s="16">
        <f t="shared" si="1"/>
        <v>723.9545454545455</v>
      </c>
      <c r="H987" s="16">
        <f t="shared" si="1"/>
        <v>718.36363636363637</v>
      </c>
      <c r="I987" s="16">
        <f t="shared" si="1"/>
        <v>743.31818181818187</v>
      </c>
      <c r="J987" s="16">
        <f t="shared" si="1"/>
        <v>734.38636363636363</v>
      </c>
      <c r="K987" s="16">
        <f t="shared" si="1"/>
        <v>707.86363636363637</v>
      </c>
      <c r="L987" s="16">
        <f t="shared" si="1"/>
        <v>694.36363636363637</v>
      </c>
      <c r="M987" s="16">
        <f t="shared" si="1"/>
        <v>719.72727272727275</v>
      </c>
      <c r="N987" s="16">
        <f t="shared" si="1"/>
        <v>743.38636363636363</v>
      </c>
      <c r="O987" s="16">
        <f t="shared" si="1"/>
        <v>739.5</v>
      </c>
      <c r="P987" s="16">
        <f t="shared" si="1"/>
        <v>706.86363636363637</v>
      </c>
      <c r="Q987" s="16">
        <f t="shared" ref="Q987:Z987" si="14">AVERAGE(Q17,Q39,Q61,Q83,Q105,Q127,Q149,Q171,Q193,Q215,Q237,Q259,Q281,Q303,Q325,Q347,Q369,Q391,Q413,Q435,Q457,Q479,Q501,Q523,Q545,Q567,Q589,Q611,Q633,Q655,Q677,Q699,Q721,Q743,Q765,Q787,Q809,Q831,Q853,Q875,Q897,Q919,Q941,Q963)</f>
        <v>610.5454545454545</v>
      </c>
      <c r="R987" s="16">
        <f t="shared" si="14"/>
        <v>718.15909090909088</v>
      </c>
      <c r="S987" s="16">
        <f t="shared" si="14"/>
        <v>742.7045454545455</v>
      </c>
      <c r="T987" s="16">
        <f t="shared" si="14"/>
        <v>733.40909090909088</v>
      </c>
      <c r="U987" s="16">
        <f t="shared" si="14"/>
        <v>663.40909090909088</v>
      </c>
      <c r="V987" s="16">
        <f t="shared" si="14"/>
        <v>744</v>
      </c>
      <c r="W987" s="16">
        <f t="shared" si="14"/>
        <v>720</v>
      </c>
      <c r="X987" s="16">
        <f t="shared" si="14"/>
        <v>744</v>
      </c>
      <c r="Y987" s="16">
        <f t="shared" si="14"/>
        <v>744</v>
      </c>
      <c r="Z987" s="16">
        <f t="shared" si="14"/>
        <v>720</v>
      </c>
    </row>
    <row r="988" spans="1:26" x14ac:dyDescent="0.25">
      <c r="A988" t="s">
        <v>19</v>
      </c>
      <c r="B988" s="16">
        <f t="shared" si="1"/>
        <v>1.7272727272727273</v>
      </c>
      <c r="C988" s="16">
        <f t="shared" si="1"/>
        <v>31.363636363636363</v>
      </c>
      <c r="D988" s="16">
        <f t="shared" si="1"/>
        <v>164.61363636363637</v>
      </c>
      <c r="E988" s="16">
        <f t="shared" si="1"/>
        <v>199.65909090909091</v>
      </c>
      <c r="F988" s="16">
        <f t="shared" si="1"/>
        <v>42.590909090909093</v>
      </c>
      <c r="G988" s="16">
        <f t="shared" si="1"/>
        <v>68.522727272727266</v>
      </c>
      <c r="H988" s="16">
        <f t="shared" si="1"/>
        <v>241.68181818181819</v>
      </c>
      <c r="I988" s="16">
        <f t="shared" si="1"/>
        <v>455.31818181818181</v>
      </c>
      <c r="J988" s="16">
        <f t="shared" si="1"/>
        <v>484.18181818181819</v>
      </c>
      <c r="K988" s="16">
        <f t="shared" si="1"/>
        <v>257.84090909090907</v>
      </c>
      <c r="L988" s="16">
        <f t="shared" si="1"/>
        <v>15.727272727272727</v>
      </c>
      <c r="M988" s="16">
        <f t="shared" si="1"/>
        <v>96.204545454545453</v>
      </c>
      <c r="N988" s="16">
        <f t="shared" si="1"/>
        <v>280.54545454545456</v>
      </c>
      <c r="O988" s="16">
        <f t="shared" si="1"/>
        <v>306.88636363636363</v>
      </c>
      <c r="P988" s="16">
        <f t="shared" si="1"/>
        <v>107.93181818181819</v>
      </c>
      <c r="Q988" s="16">
        <f t="shared" ref="Q988:Z988" si="15">AVERAGE(Q18,Q40,Q62,Q84,Q106,Q128,Q150,Q172,Q194,Q216,Q238,Q260,Q282,Q304,Q326,Q348,Q370,Q392,Q414,Q436,Q458,Q480,Q502,Q524,Q546,Q568,Q590,Q612,Q634,Q656,Q678,Q700,Q722,Q744,Q766,Q788,Q810,Q832,Q854,Q876,Q898,Q920,Q942,Q964)</f>
        <v>0.25</v>
      </c>
      <c r="R988" s="16">
        <f t="shared" si="15"/>
        <v>11.522727272727273</v>
      </c>
      <c r="S988" s="16">
        <f t="shared" si="15"/>
        <v>104</v>
      </c>
      <c r="T988" s="16">
        <f t="shared" si="15"/>
        <v>145.11363636363637</v>
      </c>
      <c r="U988" s="16">
        <f t="shared" si="15"/>
        <v>20.568181818181817</v>
      </c>
      <c r="V988" s="16">
        <f t="shared" si="15"/>
        <v>217.29545454545453</v>
      </c>
      <c r="W988" s="16">
        <f t="shared" si="15"/>
        <v>539.11363636363637</v>
      </c>
      <c r="X988" s="16">
        <f t="shared" si="15"/>
        <v>723.56818181818187</v>
      </c>
      <c r="Y988" s="16">
        <f t="shared" si="15"/>
        <v>735.13636363636363</v>
      </c>
      <c r="Z988" s="16">
        <f t="shared" si="15"/>
        <v>623.27272727272725</v>
      </c>
    </row>
    <row r="989" spans="1:26" x14ac:dyDescent="0.25">
      <c r="A989" t="s">
        <v>20</v>
      </c>
      <c r="B989" s="16">
        <f t="shared" si="1"/>
        <v>92.840909090909093</v>
      </c>
      <c r="C989" s="16">
        <f t="shared" si="1"/>
        <v>187.75</v>
      </c>
      <c r="D989" s="16">
        <f t="shared" si="1"/>
        <v>267.97727272727275</v>
      </c>
      <c r="E989" s="16">
        <f t="shared" si="1"/>
        <v>266.79545454545456</v>
      </c>
      <c r="F989" s="16">
        <f t="shared" si="1"/>
        <v>111.52272727272727</v>
      </c>
      <c r="G989" s="16">
        <f t="shared" si="1"/>
        <v>406.72727272727275</v>
      </c>
      <c r="H989" s="16">
        <f t="shared" si="1"/>
        <v>486.47727272727275</v>
      </c>
      <c r="I989" s="16">
        <f t="shared" si="1"/>
        <v>558.31818181818187</v>
      </c>
      <c r="J989" s="16">
        <f t="shared" si="1"/>
        <v>562.38636363636363</v>
      </c>
      <c r="K989" s="16">
        <f t="shared" si="1"/>
        <v>413.52272727272725</v>
      </c>
      <c r="L989" s="16">
        <f t="shared" si="1"/>
        <v>287.20454545454544</v>
      </c>
      <c r="M989" s="16">
        <f t="shared" si="1"/>
        <v>387.45454545454544</v>
      </c>
      <c r="N989" s="16">
        <f t="shared" si="1"/>
        <v>455.25</v>
      </c>
      <c r="O989" s="16">
        <f t="shared" si="1"/>
        <v>443.04545454545456</v>
      </c>
      <c r="P989" s="16">
        <f t="shared" si="1"/>
        <v>302.79545454545456</v>
      </c>
      <c r="Q989" s="16">
        <f t="shared" ref="Q989:Z989" si="16">AVERAGE(Q19,Q41,Q63,Q85,Q107,Q129,Q151,Q173,Q195,Q217,Q239,Q261,Q283,Q305,Q327,Q349,Q371,Q393,Q415,Q437,Q459,Q481,Q503,Q525,Q547,Q569,Q591,Q613,Q635,Q657,Q679,Q701,Q723,Q745,Q767,Q789,Q811,Q833,Q855,Q877,Q899,Q921,Q943,Q965)</f>
        <v>21.15909090909091</v>
      </c>
      <c r="R989" s="16">
        <f t="shared" si="16"/>
        <v>74.5</v>
      </c>
      <c r="S989" s="16">
        <f t="shared" si="16"/>
        <v>148.54545454545453</v>
      </c>
      <c r="T989" s="16">
        <f t="shared" si="16"/>
        <v>158.52272727272728</v>
      </c>
      <c r="U989" s="16">
        <f t="shared" si="16"/>
        <v>33.113636363636367</v>
      </c>
      <c r="V989" s="16">
        <f t="shared" si="16"/>
        <v>493.65909090909093</v>
      </c>
      <c r="W989" s="16">
        <f t="shared" si="16"/>
        <v>520.47727272727275</v>
      </c>
      <c r="X989" s="16">
        <f t="shared" si="16"/>
        <v>593.40909090909088</v>
      </c>
      <c r="Y989" s="16">
        <f t="shared" si="16"/>
        <v>608.59090909090912</v>
      </c>
      <c r="Z989" s="16">
        <f t="shared" si="16"/>
        <v>462.95454545454544</v>
      </c>
    </row>
    <row r="990" spans="1:26" x14ac:dyDescent="0.25">
      <c r="A990" t="s">
        <v>21</v>
      </c>
      <c r="B990" s="16">
        <f t="shared" si="1"/>
        <v>0</v>
      </c>
      <c r="C990" s="16">
        <f t="shared" si="1"/>
        <v>0</v>
      </c>
      <c r="D990" s="16">
        <f t="shared" si="1"/>
        <v>0</v>
      </c>
      <c r="E990" s="16">
        <f t="shared" si="1"/>
        <v>0</v>
      </c>
      <c r="F990" s="16">
        <f t="shared" si="1"/>
        <v>0</v>
      </c>
      <c r="G990" s="16">
        <f t="shared" si="1"/>
        <v>0</v>
      </c>
      <c r="H990" s="16">
        <f t="shared" si="1"/>
        <v>0</v>
      </c>
      <c r="I990" s="16">
        <f t="shared" si="1"/>
        <v>0</v>
      </c>
      <c r="J990" s="16">
        <f t="shared" si="1"/>
        <v>0</v>
      </c>
      <c r="K990" s="16">
        <f t="shared" si="1"/>
        <v>0</v>
      </c>
      <c r="L990" s="16">
        <f t="shared" si="1"/>
        <v>4.0227272727272725</v>
      </c>
      <c r="M990" s="16">
        <f t="shared" si="1"/>
        <v>0.47727272727272729</v>
      </c>
      <c r="N990" s="16">
        <f t="shared" si="1"/>
        <v>4.5454545454545456E-2</v>
      </c>
      <c r="O990" s="16">
        <f t="shared" si="1"/>
        <v>0.13636363636363635</v>
      </c>
      <c r="P990" s="16">
        <f t="shared" si="1"/>
        <v>3.8863636363636362</v>
      </c>
      <c r="Q990" s="16">
        <f t="shared" ref="Q990:Z990" si="17">AVERAGE(Q20,Q42,Q64,Q86,Q108,Q130,Q152,Q174,Q196,Q218,Q240,Q262,Q284,Q306,Q328,Q350,Q372,Q394,Q416,Q438,Q460,Q482,Q504,Q526,Q548,Q570,Q592,Q614,Q636,Q658,Q680,Q702,Q724,Q746,Q768,Q790,Q812,Q834,Q856,Q878,Q900,Q922,Q944,Q966)</f>
        <v>0</v>
      </c>
      <c r="R990" s="16">
        <f t="shared" si="17"/>
        <v>0</v>
      </c>
      <c r="S990" s="16">
        <f t="shared" si="17"/>
        <v>0</v>
      </c>
      <c r="T990" s="16">
        <f t="shared" si="17"/>
        <v>0</v>
      </c>
      <c r="U990" s="16">
        <f t="shared" si="17"/>
        <v>0</v>
      </c>
      <c r="V990" s="16">
        <f t="shared" si="17"/>
        <v>0</v>
      </c>
      <c r="W990" s="16">
        <f t="shared" si="17"/>
        <v>0</v>
      </c>
      <c r="X990" s="16">
        <f t="shared" si="17"/>
        <v>0.75</v>
      </c>
      <c r="Y990" s="16">
        <f t="shared" si="17"/>
        <v>0.65909090909090906</v>
      </c>
      <c r="Z990" s="16">
        <f t="shared" si="17"/>
        <v>0</v>
      </c>
    </row>
    <row r="991" spans="1:26" x14ac:dyDescent="0.25">
      <c r="A991" t="s">
        <v>22</v>
      </c>
      <c r="B991" s="16">
        <f t="shared" si="1"/>
        <v>0</v>
      </c>
      <c r="C991" s="16">
        <f t="shared" si="1"/>
        <v>0</v>
      </c>
      <c r="D991" s="16">
        <f t="shared" si="1"/>
        <v>0</v>
      </c>
      <c r="E991" s="16">
        <f t="shared" si="1"/>
        <v>0</v>
      </c>
      <c r="F991" s="16">
        <f t="shared" si="1"/>
        <v>0</v>
      </c>
      <c r="G991" s="16">
        <f t="shared" si="1"/>
        <v>0</v>
      </c>
      <c r="H991" s="16">
        <f t="shared" si="1"/>
        <v>12.590909090909092</v>
      </c>
      <c r="I991" s="16">
        <f t="shared" si="1"/>
        <v>87.272727272727266</v>
      </c>
      <c r="J991" s="16">
        <f t="shared" si="1"/>
        <v>36.727272727272727</v>
      </c>
      <c r="K991" s="16">
        <f t="shared" si="1"/>
        <v>0.36363636363636365</v>
      </c>
      <c r="L991" s="16">
        <f t="shared" si="1"/>
        <v>126.63636363636364</v>
      </c>
      <c r="M991" s="16">
        <f t="shared" si="1"/>
        <v>6.3863636363636367</v>
      </c>
      <c r="N991" s="16">
        <f t="shared" si="1"/>
        <v>7.1590909090909092</v>
      </c>
      <c r="O991" s="16">
        <f t="shared" si="1"/>
        <v>1.7272727272727273</v>
      </c>
      <c r="P991" s="16">
        <f t="shared" si="1"/>
        <v>18.022727272727273</v>
      </c>
      <c r="Q991" s="16">
        <f t="shared" ref="Q991:Z991" si="18">AVERAGE(Q21,Q43,Q65,Q87,Q109,Q131,Q153,Q175,Q197,Q219,Q241,Q263,Q285,Q307,Q329,Q351,Q373,Q395,Q417,Q439,Q461,Q483,Q505,Q527,Q549,Q571,Q593,Q615,Q637,Q659,Q681,Q703,Q725,Q747,Q769,Q791,Q813,Q835,Q857,Q879,Q901,Q923,Q945,Q967)</f>
        <v>0</v>
      </c>
      <c r="R991" s="16">
        <f t="shared" si="18"/>
        <v>0</v>
      </c>
      <c r="S991" s="16">
        <f t="shared" si="18"/>
        <v>0</v>
      </c>
      <c r="T991" s="16">
        <f t="shared" si="18"/>
        <v>0</v>
      </c>
      <c r="U991" s="16">
        <f t="shared" si="18"/>
        <v>0</v>
      </c>
      <c r="V991" s="16">
        <f t="shared" si="18"/>
        <v>0</v>
      </c>
      <c r="W991" s="16">
        <f t="shared" si="18"/>
        <v>26.204545454545453</v>
      </c>
      <c r="X991" s="16">
        <f t="shared" si="18"/>
        <v>172.56818181818181</v>
      </c>
      <c r="Y991" s="16">
        <f t="shared" si="18"/>
        <v>97.568181818181813</v>
      </c>
      <c r="Z991" s="16">
        <f t="shared" si="18"/>
        <v>1.75</v>
      </c>
    </row>
    <row r="992" spans="1:26" x14ac:dyDescent="0.25">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32" ht="30" customHeight="1" x14ac:dyDescent="0.25">
      <c r="A993" s="44"/>
      <c r="B993" s="105" t="s">
        <v>5</v>
      </c>
      <c r="C993" s="105"/>
      <c r="D993" s="105"/>
      <c r="E993" s="105"/>
      <c r="F993" s="106"/>
      <c r="G993" s="44"/>
      <c r="H993" s="105" t="s">
        <v>6</v>
      </c>
      <c r="I993" s="105"/>
      <c r="J993" s="105"/>
      <c r="K993" s="105"/>
      <c r="L993" s="106"/>
      <c r="M993" s="44"/>
      <c r="N993" s="105" t="s">
        <v>7</v>
      </c>
      <c r="O993" s="105"/>
      <c r="P993" s="105"/>
      <c r="Q993" s="105"/>
      <c r="R993" s="106"/>
      <c r="S993" s="44"/>
      <c r="T993" s="105" t="s">
        <v>8</v>
      </c>
      <c r="U993" s="105"/>
      <c r="V993" s="105"/>
      <c r="W993" s="105"/>
      <c r="X993" s="106"/>
      <c r="Y993" s="16"/>
      <c r="Z993" s="16"/>
    </row>
    <row r="994" spans="1:32" ht="15" customHeight="1" x14ac:dyDescent="0.25">
      <c r="A994" s="41" t="s">
        <v>35</v>
      </c>
      <c r="B994" s="40" t="s">
        <v>24</v>
      </c>
      <c r="C994" s="40" t="s">
        <v>25</v>
      </c>
      <c r="D994" s="40" t="s">
        <v>23</v>
      </c>
      <c r="E994" s="40" t="s">
        <v>26</v>
      </c>
      <c r="F994" s="42" t="s">
        <v>27</v>
      </c>
      <c r="G994" s="41" t="s">
        <v>35</v>
      </c>
      <c r="H994" s="40" t="s">
        <v>24</v>
      </c>
      <c r="I994" s="40" t="s">
        <v>25</v>
      </c>
      <c r="J994" s="40" t="s">
        <v>23</v>
      </c>
      <c r="K994" s="40" t="s">
        <v>26</v>
      </c>
      <c r="L994" s="42" t="s">
        <v>27</v>
      </c>
      <c r="M994" s="41" t="s">
        <v>35</v>
      </c>
      <c r="N994" s="40" t="s">
        <v>24</v>
      </c>
      <c r="O994" s="40" t="s">
        <v>25</v>
      </c>
      <c r="P994" s="40" t="s">
        <v>23</v>
      </c>
      <c r="Q994" s="40" t="s">
        <v>26</v>
      </c>
      <c r="R994" s="42" t="s">
        <v>27</v>
      </c>
      <c r="S994" s="41" t="s">
        <v>35</v>
      </c>
      <c r="T994" s="40" t="s">
        <v>24</v>
      </c>
      <c r="U994" s="40" t="s">
        <v>25</v>
      </c>
      <c r="V994" s="40" t="s">
        <v>23</v>
      </c>
      <c r="W994" s="40" t="s">
        <v>26</v>
      </c>
      <c r="X994" s="42" t="s">
        <v>27</v>
      </c>
    </row>
    <row r="995" spans="1:32" x14ac:dyDescent="0.25">
      <c r="A995" s="41">
        <v>1980</v>
      </c>
      <c r="B995" s="40">
        <v>19.16</v>
      </c>
      <c r="C995" s="40">
        <v>22.08</v>
      </c>
      <c r="D995" s="40">
        <v>20.86</v>
      </c>
      <c r="E995" s="40">
        <v>18.84</v>
      </c>
      <c r="F995" s="40">
        <v>23.99</v>
      </c>
      <c r="G995" s="41">
        <v>1980</v>
      </c>
      <c r="H995" s="40">
        <v>0.14000000000000001</v>
      </c>
      <c r="I995" s="40">
        <v>2.92</v>
      </c>
      <c r="J995" s="40">
        <v>0.97</v>
      </c>
      <c r="K995" s="40">
        <v>0.06</v>
      </c>
      <c r="L995" s="40">
        <v>8.58</v>
      </c>
      <c r="M995" s="41">
        <v>1980</v>
      </c>
      <c r="N995" s="40">
        <v>0</v>
      </c>
      <c r="O995" s="40">
        <v>1.2</v>
      </c>
      <c r="P995" s="40">
        <v>3.78</v>
      </c>
      <c r="Q995" s="40">
        <v>0</v>
      </c>
      <c r="R995" s="42">
        <v>2.37</v>
      </c>
      <c r="S995" s="41">
        <v>1980</v>
      </c>
      <c r="T995" s="40">
        <v>0.33</v>
      </c>
      <c r="U995" s="40">
        <v>4</v>
      </c>
      <c r="V995" s="40">
        <v>1.1000000000000001</v>
      </c>
      <c r="W995" s="40">
        <v>0.19</v>
      </c>
      <c r="X995" s="42">
        <v>10.48</v>
      </c>
    </row>
    <row r="996" spans="1:32" x14ac:dyDescent="0.25">
      <c r="A996" s="41">
        <v>1981</v>
      </c>
      <c r="B996" s="40">
        <v>17.28</v>
      </c>
      <c r="C996" s="40">
        <v>21.29</v>
      </c>
      <c r="D996" s="40">
        <v>19.440000000000001</v>
      </c>
      <c r="E996" s="40">
        <v>16.75</v>
      </c>
      <c r="F996" s="40">
        <v>24</v>
      </c>
      <c r="G996" s="41">
        <v>1981</v>
      </c>
      <c r="H996" s="40">
        <v>0.05</v>
      </c>
      <c r="I996" s="40">
        <v>2.87</v>
      </c>
      <c r="J996" s="40">
        <v>1.2</v>
      </c>
      <c r="K996" s="40">
        <v>0</v>
      </c>
      <c r="L996" s="42">
        <v>8.1300000000000008</v>
      </c>
      <c r="M996" s="41">
        <v>1981</v>
      </c>
      <c r="N996" s="40">
        <v>0</v>
      </c>
      <c r="O996" s="40">
        <v>0.69</v>
      </c>
      <c r="P996" s="40">
        <v>4</v>
      </c>
      <c r="Q996" s="40">
        <v>0</v>
      </c>
      <c r="R996" s="42">
        <v>2.2200000000000002</v>
      </c>
      <c r="S996" s="41">
        <v>1981</v>
      </c>
      <c r="T996" s="40">
        <v>0.21</v>
      </c>
      <c r="U996" s="40">
        <v>3.18</v>
      </c>
      <c r="V996" s="40">
        <v>0.6</v>
      </c>
      <c r="W996" s="40">
        <v>0.12</v>
      </c>
      <c r="X996" s="42">
        <v>10.43</v>
      </c>
      <c r="AB996" s="40"/>
      <c r="AC996" s="40"/>
      <c r="AD996" s="40"/>
      <c r="AE996" s="40"/>
      <c r="AF996" s="40"/>
    </row>
    <row r="997" spans="1:32" x14ac:dyDescent="0.25">
      <c r="A997" s="41">
        <v>1982</v>
      </c>
      <c r="B997" s="40">
        <v>18.899999999999999</v>
      </c>
      <c r="C997" s="40">
        <v>22.16</v>
      </c>
      <c r="D997" s="40">
        <v>20.37</v>
      </c>
      <c r="E997" s="40">
        <v>18.41</v>
      </c>
      <c r="F997" s="40">
        <v>23.99</v>
      </c>
      <c r="G997" s="41">
        <v>1982</v>
      </c>
      <c r="H997" s="40">
        <v>0</v>
      </c>
      <c r="I997" s="40">
        <v>1.71</v>
      </c>
      <c r="J997" s="40">
        <v>0.42</v>
      </c>
      <c r="K997" s="40">
        <v>0</v>
      </c>
      <c r="L997" s="42">
        <v>6.75</v>
      </c>
      <c r="M997" s="41">
        <v>1982</v>
      </c>
      <c r="N997" s="40">
        <v>0</v>
      </c>
      <c r="O997" s="40">
        <v>0.17</v>
      </c>
      <c r="P997" s="40">
        <v>2.63</v>
      </c>
      <c r="Q997" s="40">
        <v>0</v>
      </c>
      <c r="R997" s="42">
        <v>0.79</v>
      </c>
      <c r="S997" s="41">
        <v>1982</v>
      </c>
      <c r="T997" s="40">
        <v>0.35</v>
      </c>
      <c r="U997" s="40">
        <v>4.08</v>
      </c>
      <c r="V997" s="40">
        <v>1.53</v>
      </c>
      <c r="W997" s="40">
        <v>0.2</v>
      </c>
      <c r="X997" s="42">
        <v>11.68</v>
      </c>
    </row>
    <row r="998" spans="1:32" x14ac:dyDescent="0.25">
      <c r="A998" s="41">
        <v>1983</v>
      </c>
      <c r="B998" s="40">
        <v>19.5</v>
      </c>
      <c r="C998" s="40">
        <v>22.62</v>
      </c>
      <c r="D998" s="40">
        <v>21.24</v>
      </c>
      <c r="E998" s="40">
        <v>19.37</v>
      </c>
      <c r="F998" s="42">
        <v>23.94</v>
      </c>
      <c r="G998" s="41">
        <v>1983</v>
      </c>
      <c r="H998" s="40">
        <v>0.03</v>
      </c>
      <c r="I998" s="40">
        <v>1.59</v>
      </c>
      <c r="J998" s="40">
        <v>0.44</v>
      </c>
      <c r="K998" s="40">
        <v>0.01</v>
      </c>
      <c r="L998" s="42">
        <v>6.9</v>
      </c>
      <c r="M998" s="41">
        <v>1983</v>
      </c>
      <c r="N998" s="40">
        <v>0</v>
      </c>
      <c r="O998" s="40">
        <v>0.23</v>
      </c>
      <c r="P998" s="40">
        <v>2.37</v>
      </c>
      <c r="Q998" s="40">
        <v>0</v>
      </c>
      <c r="R998" s="42">
        <v>1.25</v>
      </c>
      <c r="S998" s="41">
        <v>1983</v>
      </c>
      <c r="T998" s="40">
        <v>0.27</v>
      </c>
      <c r="U998" s="40">
        <v>2.89</v>
      </c>
      <c r="V998" s="40">
        <v>0.68</v>
      </c>
      <c r="W998" s="40">
        <v>0.08</v>
      </c>
      <c r="X998" s="42">
        <v>10.71</v>
      </c>
    </row>
    <row r="999" spans="1:32" x14ac:dyDescent="0.25">
      <c r="A999" s="41">
        <v>1984</v>
      </c>
      <c r="B999" s="40">
        <v>16.11</v>
      </c>
      <c r="C999" s="40">
        <v>20.63</v>
      </c>
      <c r="D999" s="40">
        <v>18.559999999999999</v>
      </c>
      <c r="E999" s="40">
        <v>15.27</v>
      </c>
      <c r="F999" s="42">
        <v>23.91</v>
      </c>
      <c r="G999" s="41">
        <v>1984</v>
      </c>
      <c r="H999" s="40">
        <v>0</v>
      </c>
      <c r="I999" s="40">
        <v>1.77</v>
      </c>
      <c r="J999" s="40">
        <v>0.27</v>
      </c>
      <c r="K999" s="40">
        <v>0</v>
      </c>
      <c r="L999" s="42">
        <v>6.59</v>
      </c>
      <c r="M999" s="41">
        <v>1984</v>
      </c>
      <c r="N999" s="40">
        <v>0</v>
      </c>
      <c r="O999" s="40">
        <v>0.28000000000000003</v>
      </c>
      <c r="P999" s="40">
        <v>2.5099999999999998</v>
      </c>
      <c r="Q999" s="40">
        <v>0</v>
      </c>
      <c r="R999" s="42">
        <v>1</v>
      </c>
      <c r="S999" s="41">
        <v>1984</v>
      </c>
      <c r="T999" s="40">
        <v>0.08</v>
      </c>
      <c r="U999" s="40">
        <v>3.01</v>
      </c>
      <c r="V999" s="40">
        <v>0.69</v>
      </c>
      <c r="W999" s="40">
        <v>0</v>
      </c>
      <c r="X999" s="42">
        <v>9.39</v>
      </c>
    </row>
    <row r="1000" spans="1:32" x14ac:dyDescent="0.25">
      <c r="A1000" s="41">
        <v>1985</v>
      </c>
      <c r="B1000" s="40">
        <v>18.57</v>
      </c>
      <c r="C1000" s="40">
        <v>22.14</v>
      </c>
      <c r="D1000" s="40">
        <v>20.34</v>
      </c>
      <c r="E1000" s="40">
        <v>18.22</v>
      </c>
      <c r="F1000" s="42">
        <v>24</v>
      </c>
      <c r="G1000" s="41">
        <v>1985</v>
      </c>
      <c r="H1000" s="40">
        <v>0.41</v>
      </c>
      <c r="I1000" s="40">
        <v>3.1</v>
      </c>
      <c r="J1000" s="40">
        <v>1.1499999999999999</v>
      </c>
      <c r="K1000" s="40">
        <v>0.18</v>
      </c>
      <c r="L1000" s="42">
        <v>9.36</v>
      </c>
      <c r="M1000" s="41">
        <v>1985</v>
      </c>
      <c r="N1000" s="40">
        <v>0</v>
      </c>
      <c r="O1000" s="40">
        <v>0.79</v>
      </c>
      <c r="P1000" s="40">
        <v>2.4500000000000002</v>
      </c>
      <c r="Q1000" s="40">
        <v>0</v>
      </c>
      <c r="R1000" s="42">
        <v>1.77</v>
      </c>
      <c r="S1000" s="41">
        <v>1985</v>
      </c>
      <c r="T1000" s="40">
        <v>0.2</v>
      </c>
      <c r="U1000" s="40">
        <v>3.67</v>
      </c>
      <c r="V1000" s="40">
        <v>1.22</v>
      </c>
      <c r="W1000" s="40">
        <v>0.11</v>
      </c>
      <c r="X1000" s="42">
        <v>11.01</v>
      </c>
    </row>
    <row r="1001" spans="1:32" x14ac:dyDescent="0.25">
      <c r="A1001" s="41">
        <v>1986</v>
      </c>
      <c r="B1001" s="40">
        <v>18.95</v>
      </c>
      <c r="C1001" s="40">
        <v>22.14</v>
      </c>
      <c r="D1001" s="40">
        <v>20.56</v>
      </c>
      <c r="E1001" s="40">
        <v>18.510000000000002</v>
      </c>
      <c r="F1001" s="42">
        <v>23.94</v>
      </c>
      <c r="G1001" s="41">
        <v>1986</v>
      </c>
      <c r="H1001" s="40">
        <v>0</v>
      </c>
      <c r="I1001" s="40">
        <v>3.24</v>
      </c>
      <c r="J1001" s="40">
        <v>1.2</v>
      </c>
      <c r="K1001" s="40">
        <v>0</v>
      </c>
      <c r="L1001" s="42">
        <v>8.56</v>
      </c>
      <c r="M1001" s="41">
        <v>1986</v>
      </c>
      <c r="N1001" s="40">
        <v>0</v>
      </c>
      <c r="O1001" s="40">
        <v>1.65</v>
      </c>
      <c r="P1001" s="40">
        <v>3.11</v>
      </c>
      <c r="Q1001" s="40">
        <v>0</v>
      </c>
      <c r="R1001" s="42">
        <v>3.35</v>
      </c>
      <c r="S1001" s="41">
        <v>1986</v>
      </c>
      <c r="T1001" s="40">
        <v>0.2</v>
      </c>
      <c r="U1001" s="40">
        <v>4.4400000000000004</v>
      </c>
      <c r="V1001" s="40">
        <v>1.1399999999999999</v>
      </c>
      <c r="W1001" s="40">
        <v>0.03</v>
      </c>
      <c r="X1001" s="42">
        <v>11.75</v>
      </c>
    </row>
    <row r="1002" spans="1:32" x14ac:dyDescent="0.25">
      <c r="A1002" s="41">
        <v>1987</v>
      </c>
      <c r="B1002" s="40">
        <v>19.29</v>
      </c>
      <c r="C1002" s="40">
        <v>22.17</v>
      </c>
      <c r="D1002" s="40">
        <v>20.88</v>
      </c>
      <c r="E1002" s="40">
        <v>18.579999999999998</v>
      </c>
      <c r="F1002" s="42">
        <v>23.96</v>
      </c>
      <c r="G1002" s="41">
        <v>1987</v>
      </c>
      <c r="H1002" s="40">
        <v>0.42</v>
      </c>
      <c r="I1002" s="40">
        <v>3.61</v>
      </c>
      <c r="J1002" s="40">
        <v>1.85</v>
      </c>
      <c r="K1002" s="40">
        <v>0.24</v>
      </c>
      <c r="L1002" s="42">
        <v>9.2899999999999991</v>
      </c>
      <c r="M1002" s="41">
        <v>1987</v>
      </c>
      <c r="N1002" s="40">
        <v>0</v>
      </c>
      <c r="O1002" s="40">
        <v>0.8</v>
      </c>
      <c r="P1002" s="40">
        <v>3.16</v>
      </c>
      <c r="Q1002" s="40">
        <v>0</v>
      </c>
      <c r="R1002" s="42">
        <v>2.16</v>
      </c>
      <c r="S1002" s="41">
        <v>1987</v>
      </c>
      <c r="T1002" s="40">
        <v>0.93</v>
      </c>
      <c r="U1002" s="40">
        <v>4.82</v>
      </c>
      <c r="V1002" s="40">
        <v>2.1800000000000002</v>
      </c>
      <c r="W1002" s="40">
        <v>0.61</v>
      </c>
      <c r="X1002" s="42">
        <v>11.54</v>
      </c>
    </row>
    <row r="1003" spans="1:32" x14ac:dyDescent="0.25">
      <c r="A1003" s="41">
        <v>1988</v>
      </c>
      <c r="B1003" s="40">
        <v>19.18</v>
      </c>
      <c r="C1003" s="40">
        <v>22.07</v>
      </c>
      <c r="D1003" s="40">
        <v>20.88</v>
      </c>
      <c r="E1003" s="40">
        <v>18.54</v>
      </c>
      <c r="F1003" s="42">
        <v>24</v>
      </c>
      <c r="G1003" s="41">
        <v>1988</v>
      </c>
      <c r="H1003" s="40">
        <v>0.03</v>
      </c>
      <c r="I1003" s="40">
        <v>3.65</v>
      </c>
      <c r="J1003" s="40">
        <v>1.27</v>
      </c>
      <c r="K1003" s="40">
        <v>0</v>
      </c>
      <c r="L1003" s="42">
        <v>9.5299999999999994</v>
      </c>
      <c r="M1003" s="41">
        <v>1988</v>
      </c>
      <c r="N1003" s="40">
        <v>0</v>
      </c>
      <c r="O1003" s="40">
        <v>0.61</v>
      </c>
      <c r="P1003" s="40">
        <v>2.61</v>
      </c>
      <c r="Q1003" s="40">
        <v>0</v>
      </c>
      <c r="R1003" s="42">
        <v>2.38</v>
      </c>
      <c r="S1003" s="41">
        <v>1988</v>
      </c>
      <c r="T1003" s="40">
        <v>0.7</v>
      </c>
      <c r="U1003" s="40">
        <v>5.28</v>
      </c>
      <c r="V1003" s="40">
        <v>2.29</v>
      </c>
      <c r="W1003" s="40">
        <v>0.34</v>
      </c>
      <c r="X1003" s="42">
        <v>12.78</v>
      </c>
    </row>
    <row r="1004" spans="1:32" x14ac:dyDescent="0.25">
      <c r="A1004" s="41">
        <v>1989</v>
      </c>
      <c r="B1004" s="40">
        <v>18.03</v>
      </c>
      <c r="C1004" s="40">
        <v>21.46</v>
      </c>
      <c r="D1004" s="40">
        <v>19.8</v>
      </c>
      <c r="E1004" s="40">
        <v>17.54</v>
      </c>
      <c r="F1004" s="42">
        <v>23.76</v>
      </c>
      <c r="G1004" s="41">
        <v>1989</v>
      </c>
      <c r="H1004" s="40">
        <v>0</v>
      </c>
      <c r="I1004" s="40">
        <v>3.05</v>
      </c>
      <c r="J1004" s="40">
        <v>0.44</v>
      </c>
      <c r="K1004" s="40">
        <v>0</v>
      </c>
      <c r="L1004" s="42">
        <v>8.56</v>
      </c>
      <c r="M1004" s="41">
        <v>1989</v>
      </c>
      <c r="N1004" s="40">
        <v>0</v>
      </c>
      <c r="O1004" s="40">
        <v>1.1399999999999999</v>
      </c>
      <c r="P1004" s="40">
        <v>2.6</v>
      </c>
      <c r="Q1004" s="40">
        <v>0</v>
      </c>
      <c r="R1004" s="42">
        <v>2.6</v>
      </c>
      <c r="S1004" s="41">
        <v>1989</v>
      </c>
      <c r="T1004" s="40">
        <v>0.05</v>
      </c>
      <c r="U1004" s="40">
        <v>3.31</v>
      </c>
      <c r="V1004" s="40">
        <v>0.82</v>
      </c>
      <c r="W1004" s="40">
        <v>0</v>
      </c>
      <c r="X1004" s="42">
        <v>10.08</v>
      </c>
    </row>
    <row r="1005" spans="1:32" x14ac:dyDescent="0.25">
      <c r="A1005" s="41">
        <v>1990</v>
      </c>
      <c r="B1005" s="40">
        <v>19.37</v>
      </c>
      <c r="C1005" s="40">
        <v>21.93</v>
      </c>
      <c r="D1005" s="40">
        <v>20.75</v>
      </c>
      <c r="E1005" s="40">
        <v>18.940000000000001</v>
      </c>
      <c r="F1005" s="42">
        <v>24</v>
      </c>
      <c r="G1005" s="41">
        <v>1990</v>
      </c>
      <c r="H1005" s="40">
        <v>0</v>
      </c>
      <c r="I1005" s="40">
        <v>2.39</v>
      </c>
      <c r="J1005" s="40">
        <v>0.79</v>
      </c>
      <c r="K1005" s="40">
        <v>0</v>
      </c>
      <c r="L1005" s="42">
        <v>7.68</v>
      </c>
      <c r="M1005" s="41">
        <v>1990</v>
      </c>
      <c r="N1005" s="40">
        <v>0</v>
      </c>
      <c r="O1005" s="40">
        <v>0.73</v>
      </c>
      <c r="P1005" s="40">
        <v>3.7</v>
      </c>
      <c r="Q1005" s="40">
        <v>0</v>
      </c>
      <c r="R1005" s="42">
        <v>2.2599999999999998</v>
      </c>
      <c r="S1005" s="41">
        <v>1990</v>
      </c>
      <c r="T1005" s="40">
        <v>7.0000000000000007E-2</v>
      </c>
      <c r="U1005" s="40">
        <v>4.0999999999999996</v>
      </c>
      <c r="V1005" s="40">
        <v>1.34</v>
      </c>
      <c r="W1005" s="40">
        <v>0</v>
      </c>
      <c r="X1005" s="42">
        <v>10.59</v>
      </c>
    </row>
    <row r="1006" spans="1:32" x14ac:dyDescent="0.25">
      <c r="A1006" s="41">
        <v>1991</v>
      </c>
      <c r="B1006" s="40">
        <v>15.06</v>
      </c>
      <c r="C1006" s="40">
        <v>18.98</v>
      </c>
      <c r="D1006" s="40">
        <v>16.88</v>
      </c>
      <c r="E1006" s="40">
        <v>14.65</v>
      </c>
      <c r="F1006" s="42">
        <v>23.9</v>
      </c>
      <c r="G1006" s="41">
        <v>1991</v>
      </c>
      <c r="H1006" s="40">
        <v>0</v>
      </c>
      <c r="I1006" s="40">
        <v>1.9</v>
      </c>
      <c r="J1006" s="40">
        <v>0.39</v>
      </c>
      <c r="K1006" s="40">
        <v>0</v>
      </c>
      <c r="L1006" s="42">
        <v>8.0500000000000007</v>
      </c>
      <c r="M1006" s="41">
        <v>1991</v>
      </c>
      <c r="N1006" s="40">
        <v>0</v>
      </c>
      <c r="O1006" s="40">
        <v>1.27</v>
      </c>
      <c r="P1006" s="40">
        <v>3.1</v>
      </c>
      <c r="Q1006" s="40">
        <v>0</v>
      </c>
      <c r="R1006" s="42">
        <v>2.93</v>
      </c>
      <c r="S1006" s="41">
        <v>1991</v>
      </c>
      <c r="T1006" s="40">
        <v>0.08</v>
      </c>
      <c r="U1006" s="40">
        <v>3.48</v>
      </c>
      <c r="V1006" s="40">
        <v>1.01</v>
      </c>
      <c r="W1006" s="40">
        <v>0</v>
      </c>
      <c r="X1006" s="42">
        <v>10.46</v>
      </c>
    </row>
    <row r="1007" spans="1:32" x14ac:dyDescent="0.25">
      <c r="A1007" s="41">
        <v>1992</v>
      </c>
      <c r="B1007" s="40">
        <v>16.579999999999998</v>
      </c>
      <c r="C1007" s="40">
        <v>21.14</v>
      </c>
      <c r="D1007" s="40">
        <v>18.96</v>
      </c>
      <c r="E1007" s="40">
        <v>16.16</v>
      </c>
      <c r="F1007" s="42">
        <v>23.88</v>
      </c>
      <c r="G1007" s="41">
        <v>1992</v>
      </c>
      <c r="H1007" s="40">
        <v>0.08</v>
      </c>
      <c r="I1007" s="40">
        <v>2.31</v>
      </c>
      <c r="J1007" s="40">
        <v>0.85</v>
      </c>
      <c r="K1007" s="40">
        <v>0</v>
      </c>
      <c r="L1007" s="42">
        <v>7.69</v>
      </c>
      <c r="M1007" s="41">
        <v>1992</v>
      </c>
      <c r="N1007" s="40">
        <v>0</v>
      </c>
      <c r="O1007" s="40">
        <v>0.54</v>
      </c>
      <c r="P1007" s="40">
        <v>3.8</v>
      </c>
      <c r="Q1007" s="40">
        <v>0</v>
      </c>
      <c r="R1007" s="42">
        <v>1.36</v>
      </c>
      <c r="S1007" s="41">
        <v>1992</v>
      </c>
      <c r="T1007" s="40">
        <v>0.1</v>
      </c>
      <c r="U1007" s="40">
        <v>3.34</v>
      </c>
      <c r="V1007" s="40">
        <v>1.22</v>
      </c>
      <c r="W1007" s="40">
        <v>0</v>
      </c>
      <c r="X1007" s="42">
        <v>10.01</v>
      </c>
    </row>
    <row r="1008" spans="1:32" x14ac:dyDescent="0.25">
      <c r="A1008" s="41">
        <v>1993</v>
      </c>
      <c r="B1008" s="40">
        <v>18.829999999999998</v>
      </c>
      <c r="C1008" s="40">
        <v>21.9</v>
      </c>
      <c r="D1008" s="40">
        <v>20.48</v>
      </c>
      <c r="E1008" s="40">
        <v>18.420000000000002</v>
      </c>
      <c r="F1008" s="42">
        <v>23.95</v>
      </c>
      <c r="G1008" s="41">
        <v>1993</v>
      </c>
      <c r="H1008" s="40">
        <v>0.01</v>
      </c>
      <c r="I1008" s="40">
        <v>2.99</v>
      </c>
      <c r="J1008" s="40">
        <v>0.97</v>
      </c>
      <c r="K1008" s="40">
        <v>0</v>
      </c>
      <c r="L1008" s="42">
        <v>8.44</v>
      </c>
      <c r="M1008" s="41">
        <v>1993</v>
      </c>
      <c r="N1008" s="40">
        <v>0</v>
      </c>
      <c r="O1008" s="40">
        <v>0.84</v>
      </c>
      <c r="P1008" s="40">
        <v>2.9</v>
      </c>
      <c r="Q1008" s="40">
        <v>0</v>
      </c>
      <c r="R1008" s="42">
        <v>1.91</v>
      </c>
      <c r="S1008" s="41">
        <v>1993</v>
      </c>
      <c r="T1008" s="40">
        <v>0.33</v>
      </c>
      <c r="U1008" s="40">
        <v>4.6500000000000004</v>
      </c>
      <c r="V1008" s="40">
        <v>1.32</v>
      </c>
      <c r="W1008" s="40">
        <v>0.12</v>
      </c>
      <c r="X1008" s="42">
        <v>11.5</v>
      </c>
    </row>
    <row r="1009" spans="1:24" x14ac:dyDescent="0.25">
      <c r="A1009" s="41">
        <v>1994</v>
      </c>
      <c r="B1009" s="40">
        <v>18.14</v>
      </c>
      <c r="C1009" s="40">
        <v>21.83</v>
      </c>
      <c r="D1009" s="40">
        <v>20.100000000000001</v>
      </c>
      <c r="E1009" s="40">
        <v>17.329999999999998</v>
      </c>
      <c r="F1009" s="42">
        <v>23.93</v>
      </c>
      <c r="G1009" s="41">
        <v>1994</v>
      </c>
      <c r="H1009" s="40">
        <v>0.09</v>
      </c>
      <c r="I1009" s="40">
        <v>3.12</v>
      </c>
      <c r="J1009" s="40">
        <v>0.7</v>
      </c>
      <c r="K1009" s="40">
        <v>7.0000000000000007E-2</v>
      </c>
      <c r="L1009" s="42">
        <v>9.76</v>
      </c>
      <c r="M1009" s="41">
        <v>1994</v>
      </c>
      <c r="N1009" s="40">
        <v>0</v>
      </c>
      <c r="O1009" s="40">
        <v>1.1599999999999999</v>
      </c>
      <c r="P1009" s="40">
        <v>2.25</v>
      </c>
      <c r="Q1009" s="40">
        <v>0</v>
      </c>
      <c r="R1009" s="42">
        <v>2.97</v>
      </c>
      <c r="S1009" s="41">
        <v>1994</v>
      </c>
      <c r="T1009" s="40">
        <v>0.33</v>
      </c>
      <c r="U1009" s="40">
        <v>5.5</v>
      </c>
      <c r="V1009" s="40">
        <v>1.97</v>
      </c>
      <c r="W1009" s="40">
        <v>0.12</v>
      </c>
      <c r="X1009" s="42">
        <v>13.4</v>
      </c>
    </row>
    <row r="1010" spans="1:24" x14ac:dyDescent="0.25">
      <c r="A1010" s="41">
        <v>1995</v>
      </c>
      <c r="B1010" s="40">
        <v>17.55</v>
      </c>
      <c r="C1010" s="40">
        <v>21.16</v>
      </c>
      <c r="D1010" s="40">
        <v>19.37</v>
      </c>
      <c r="E1010" s="40">
        <v>16.97</v>
      </c>
      <c r="F1010" s="42">
        <v>23.98</v>
      </c>
      <c r="G1010" s="41">
        <v>1995</v>
      </c>
      <c r="H1010" s="40">
        <v>0.12</v>
      </c>
      <c r="I1010" s="40">
        <v>3.65</v>
      </c>
      <c r="J1010" s="40">
        <v>1.44</v>
      </c>
      <c r="K1010" s="40">
        <v>0.01</v>
      </c>
      <c r="L1010" s="42">
        <v>10.8</v>
      </c>
      <c r="M1010" s="41">
        <v>1995</v>
      </c>
      <c r="N1010" s="40">
        <v>0</v>
      </c>
      <c r="O1010" s="40">
        <v>0.77</v>
      </c>
      <c r="P1010" s="40">
        <v>1.99</v>
      </c>
      <c r="Q1010" s="40">
        <v>0</v>
      </c>
      <c r="R1010" s="42">
        <v>2.59</v>
      </c>
      <c r="S1010" s="41">
        <v>1995</v>
      </c>
      <c r="T1010" s="40">
        <v>7.0000000000000007E-2</v>
      </c>
      <c r="U1010" s="40">
        <v>4.29</v>
      </c>
      <c r="V1010" s="40">
        <v>1.24</v>
      </c>
      <c r="W1010" s="40">
        <v>0</v>
      </c>
      <c r="X1010" s="42">
        <v>13.24</v>
      </c>
    </row>
    <row r="1011" spans="1:24" x14ac:dyDescent="0.25">
      <c r="A1011" s="41">
        <v>1996</v>
      </c>
      <c r="B1011" s="40">
        <v>20.329999999999998</v>
      </c>
      <c r="C1011" s="40">
        <v>22.71</v>
      </c>
      <c r="D1011" s="40">
        <v>21.76</v>
      </c>
      <c r="E1011" s="40">
        <v>19.579999999999998</v>
      </c>
      <c r="F1011" s="42">
        <v>24</v>
      </c>
      <c r="G1011" s="41">
        <v>1996</v>
      </c>
      <c r="H1011" s="40">
        <v>0.27</v>
      </c>
      <c r="I1011" s="40">
        <v>4.6399999999999997</v>
      </c>
      <c r="J1011" s="40">
        <v>1.77</v>
      </c>
      <c r="K1011" s="40">
        <v>0.04</v>
      </c>
      <c r="L1011" s="42">
        <v>11.01</v>
      </c>
      <c r="M1011" s="41">
        <v>1996</v>
      </c>
      <c r="N1011" s="40">
        <v>0</v>
      </c>
      <c r="O1011" s="40">
        <v>1.33</v>
      </c>
      <c r="P1011" s="40">
        <v>2.67</v>
      </c>
      <c r="Q1011" s="40">
        <v>0</v>
      </c>
      <c r="R1011" s="42">
        <v>2.97</v>
      </c>
      <c r="S1011" s="41">
        <v>1996</v>
      </c>
      <c r="T1011" s="40">
        <v>0.38</v>
      </c>
      <c r="U1011" s="40">
        <v>3.8</v>
      </c>
      <c r="V1011" s="40">
        <v>1.36</v>
      </c>
      <c r="W1011" s="40">
        <v>0.09</v>
      </c>
      <c r="X1011" s="42">
        <v>11.59</v>
      </c>
    </row>
    <row r="1012" spans="1:24" x14ac:dyDescent="0.25">
      <c r="A1012" s="41">
        <v>1997</v>
      </c>
      <c r="B1012" s="40">
        <v>19.21</v>
      </c>
      <c r="C1012" s="40">
        <v>21.79</v>
      </c>
      <c r="D1012" s="40">
        <v>20.309999999999999</v>
      </c>
      <c r="E1012" s="40">
        <v>18.98</v>
      </c>
      <c r="F1012" s="42">
        <v>24</v>
      </c>
      <c r="G1012" s="41">
        <v>1997</v>
      </c>
      <c r="H1012" s="40">
        <v>0</v>
      </c>
      <c r="I1012" s="40">
        <v>2.71</v>
      </c>
      <c r="J1012" s="40">
        <v>0.54</v>
      </c>
      <c r="K1012" s="40">
        <v>0</v>
      </c>
      <c r="L1012" s="42">
        <v>8.9499999999999993</v>
      </c>
      <c r="M1012" s="41">
        <v>1997</v>
      </c>
      <c r="N1012" s="40">
        <v>0</v>
      </c>
      <c r="O1012" s="40">
        <v>0.44</v>
      </c>
      <c r="P1012" s="40">
        <v>2.99</v>
      </c>
      <c r="Q1012" s="40">
        <v>0</v>
      </c>
      <c r="R1012" s="42">
        <v>1.63</v>
      </c>
      <c r="S1012" s="41">
        <v>1997</v>
      </c>
      <c r="T1012" s="40">
        <v>0.28999999999999998</v>
      </c>
      <c r="U1012" s="40">
        <v>4.26</v>
      </c>
      <c r="V1012" s="40">
        <v>1.45</v>
      </c>
      <c r="W1012" s="40">
        <v>7.0000000000000007E-2</v>
      </c>
      <c r="X1012" s="42">
        <v>11.42</v>
      </c>
    </row>
    <row r="1013" spans="1:24" x14ac:dyDescent="0.25">
      <c r="A1013" s="41">
        <v>1998</v>
      </c>
      <c r="B1013" s="40">
        <v>20.61</v>
      </c>
      <c r="C1013" s="40">
        <v>22.53</v>
      </c>
      <c r="D1013" s="40">
        <v>21.59</v>
      </c>
      <c r="E1013" s="40">
        <v>20.16</v>
      </c>
      <c r="F1013" s="42">
        <v>24</v>
      </c>
      <c r="G1013" s="41">
        <v>1998</v>
      </c>
      <c r="H1013" s="40">
        <v>0.65</v>
      </c>
      <c r="I1013" s="40">
        <v>5.19</v>
      </c>
      <c r="J1013" s="40">
        <v>2.5299999999999998</v>
      </c>
      <c r="K1013" s="40">
        <v>0.28999999999999998</v>
      </c>
      <c r="L1013" s="42">
        <v>11.28</v>
      </c>
      <c r="M1013" s="41">
        <v>1998</v>
      </c>
      <c r="N1013" s="40">
        <v>0</v>
      </c>
      <c r="O1013" s="40">
        <v>1.63</v>
      </c>
      <c r="P1013" s="40">
        <v>1.27</v>
      </c>
      <c r="Q1013" s="40">
        <v>0</v>
      </c>
      <c r="R1013" s="42">
        <v>3.95</v>
      </c>
      <c r="S1013" s="41">
        <v>1998</v>
      </c>
      <c r="T1013" s="40">
        <v>0.85</v>
      </c>
      <c r="U1013" s="40">
        <v>5.03</v>
      </c>
      <c r="V1013" s="40">
        <v>2.36</v>
      </c>
      <c r="W1013" s="40">
        <v>0.47</v>
      </c>
      <c r="X1013" s="42">
        <v>13.47</v>
      </c>
    </row>
    <row r="1014" spans="1:24" x14ac:dyDescent="0.25">
      <c r="A1014" s="41">
        <v>1999</v>
      </c>
      <c r="B1014" s="40">
        <v>20.04</v>
      </c>
      <c r="C1014" s="40">
        <v>22.54</v>
      </c>
      <c r="D1014" s="40">
        <v>21.76</v>
      </c>
      <c r="E1014" s="40">
        <v>19.39</v>
      </c>
      <c r="F1014" s="42">
        <v>24</v>
      </c>
      <c r="G1014" s="41">
        <v>1999</v>
      </c>
      <c r="H1014" s="40">
        <v>0.26</v>
      </c>
      <c r="I1014" s="40">
        <v>4.09</v>
      </c>
      <c r="J1014" s="40">
        <v>1.33</v>
      </c>
      <c r="K1014" s="40">
        <v>0.05</v>
      </c>
      <c r="L1014" s="42">
        <v>11.5</v>
      </c>
      <c r="M1014" s="41">
        <v>1999</v>
      </c>
      <c r="N1014" s="40">
        <v>0</v>
      </c>
      <c r="O1014" s="40">
        <v>1.29</v>
      </c>
      <c r="P1014" s="40">
        <v>2.2999999999999998</v>
      </c>
      <c r="Q1014" s="40">
        <v>0</v>
      </c>
      <c r="R1014" s="42">
        <v>3.4</v>
      </c>
      <c r="S1014" s="41">
        <v>1999</v>
      </c>
      <c r="T1014" s="40">
        <v>0.82</v>
      </c>
      <c r="U1014" s="40">
        <v>5.99</v>
      </c>
      <c r="V1014" s="40">
        <v>2.2000000000000002</v>
      </c>
      <c r="W1014" s="40">
        <v>0.51</v>
      </c>
      <c r="X1014" s="42">
        <v>14.77</v>
      </c>
    </row>
    <row r="1015" spans="1:24" x14ac:dyDescent="0.25">
      <c r="A1015" s="41">
        <v>2000</v>
      </c>
      <c r="B1015" s="40">
        <v>19.14</v>
      </c>
      <c r="C1015" s="40">
        <v>22.48</v>
      </c>
      <c r="D1015" s="40">
        <v>21.01</v>
      </c>
      <c r="E1015" s="40">
        <v>18.399999999999999</v>
      </c>
      <c r="F1015" s="42">
        <v>23.96</v>
      </c>
      <c r="G1015" s="41">
        <v>2000</v>
      </c>
      <c r="H1015" s="40">
        <v>0.92</v>
      </c>
      <c r="I1015" s="40">
        <v>4.75</v>
      </c>
      <c r="J1015" s="40">
        <v>2.12</v>
      </c>
      <c r="K1015" s="40">
        <v>0.43</v>
      </c>
      <c r="L1015" s="42">
        <v>11.23</v>
      </c>
      <c r="M1015" s="41">
        <v>2000</v>
      </c>
      <c r="N1015" s="40">
        <v>0.1</v>
      </c>
      <c r="O1015" s="40">
        <v>1.71</v>
      </c>
      <c r="P1015" s="40">
        <v>3.41</v>
      </c>
      <c r="Q1015" s="40">
        <v>0.06</v>
      </c>
      <c r="R1015" s="42">
        <v>3.63</v>
      </c>
      <c r="S1015" s="41">
        <v>2000</v>
      </c>
      <c r="T1015" s="40">
        <v>0.63</v>
      </c>
      <c r="U1015" s="40">
        <v>4.58</v>
      </c>
      <c r="V1015" s="40">
        <v>1.97</v>
      </c>
      <c r="W1015" s="40">
        <v>0.43</v>
      </c>
      <c r="X1015" s="42">
        <v>10.79</v>
      </c>
    </row>
    <row r="1016" spans="1:24" x14ac:dyDescent="0.25">
      <c r="A1016" s="41">
        <v>2001</v>
      </c>
      <c r="B1016" s="40">
        <v>19.989999999999998</v>
      </c>
      <c r="C1016" s="40">
        <v>22.63</v>
      </c>
      <c r="D1016" s="40">
        <v>21.42</v>
      </c>
      <c r="E1016" s="40">
        <v>19.309999999999999</v>
      </c>
      <c r="F1016" s="42">
        <v>23.99</v>
      </c>
      <c r="G1016" s="41">
        <v>2001</v>
      </c>
      <c r="H1016" s="40">
        <v>0.47</v>
      </c>
      <c r="I1016" s="40">
        <v>4.5599999999999996</v>
      </c>
      <c r="J1016" s="40">
        <v>1.99</v>
      </c>
      <c r="K1016" s="40">
        <v>0.18</v>
      </c>
      <c r="L1016" s="42">
        <v>11.27</v>
      </c>
      <c r="M1016" s="41">
        <v>2001</v>
      </c>
      <c r="N1016" s="40">
        <v>0.03</v>
      </c>
      <c r="O1016" s="40">
        <v>1.8</v>
      </c>
      <c r="P1016" s="40">
        <v>3.12</v>
      </c>
      <c r="Q1016" s="40">
        <v>0</v>
      </c>
      <c r="R1016" s="42">
        <v>4.8600000000000003</v>
      </c>
      <c r="S1016" s="41">
        <v>2001</v>
      </c>
      <c r="T1016" s="40">
        <v>0.8</v>
      </c>
      <c r="U1016" s="40">
        <v>5.79</v>
      </c>
      <c r="V1016" s="40">
        <v>2.2400000000000002</v>
      </c>
      <c r="W1016" s="40">
        <v>0.16</v>
      </c>
      <c r="X1016" s="42">
        <v>13.02</v>
      </c>
    </row>
    <row r="1017" spans="1:24" x14ac:dyDescent="0.25">
      <c r="A1017" s="41">
        <v>2002</v>
      </c>
      <c r="B1017" s="40">
        <v>20.63</v>
      </c>
      <c r="C1017" s="40">
        <v>22.78</v>
      </c>
      <c r="D1017" s="40">
        <v>21.88</v>
      </c>
      <c r="E1017" s="40">
        <v>20.27</v>
      </c>
      <c r="F1017" s="42">
        <v>23.91</v>
      </c>
      <c r="G1017" s="41">
        <v>2002</v>
      </c>
      <c r="H1017" s="40">
        <v>0.49</v>
      </c>
      <c r="I1017" s="40">
        <v>4.03</v>
      </c>
      <c r="J1017" s="40">
        <v>1.44</v>
      </c>
      <c r="K1017" s="40">
        <v>0.18</v>
      </c>
      <c r="L1017" s="42">
        <v>10.220000000000001</v>
      </c>
      <c r="M1017" s="41">
        <v>2002</v>
      </c>
      <c r="N1017" s="40">
        <v>0</v>
      </c>
      <c r="O1017" s="40">
        <v>1.1000000000000001</v>
      </c>
      <c r="P1017" s="40">
        <v>2.63</v>
      </c>
      <c r="Q1017" s="40">
        <v>0</v>
      </c>
      <c r="R1017" s="42">
        <v>3.06</v>
      </c>
      <c r="S1017" s="41">
        <v>2002</v>
      </c>
      <c r="T1017" s="40">
        <v>0.49</v>
      </c>
      <c r="U1017" s="40">
        <v>4.0999999999999996</v>
      </c>
      <c r="V1017" s="40">
        <v>1.71</v>
      </c>
      <c r="W1017" s="40">
        <v>0.16</v>
      </c>
      <c r="X1017" s="42">
        <v>12.52</v>
      </c>
    </row>
    <row r="1018" spans="1:24" x14ac:dyDescent="0.25">
      <c r="A1018" s="41">
        <v>2003</v>
      </c>
      <c r="B1018" s="40">
        <v>20.12</v>
      </c>
      <c r="C1018" s="40">
        <v>22.65</v>
      </c>
      <c r="D1018" s="40">
        <v>21.41</v>
      </c>
      <c r="E1018" s="40">
        <v>19.75</v>
      </c>
      <c r="F1018" s="42">
        <v>24</v>
      </c>
      <c r="G1018" s="41">
        <v>2003</v>
      </c>
      <c r="H1018" s="40">
        <v>0.03</v>
      </c>
      <c r="I1018" s="40">
        <v>4.03</v>
      </c>
      <c r="J1018" s="40">
        <v>1.1000000000000001</v>
      </c>
      <c r="K1018" s="40">
        <v>0</v>
      </c>
      <c r="L1018" s="42">
        <v>10.43</v>
      </c>
      <c r="M1018" s="41">
        <v>2003</v>
      </c>
      <c r="N1018" s="40">
        <v>0</v>
      </c>
      <c r="O1018" s="40">
        <v>1.06</v>
      </c>
      <c r="P1018" s="40">
        <v>2.0499999999999998</v>
      </c>
      <c r="Q1018" s="40">
        <v>0</v>
      </c>
      <c r="R1018" s="42">
        <v>2.33</v>
      </c>
      <c r="S1018" s="41">
        <v>2003</v>
      </c>
      <c r="T1018" s="40">
        <v>0.59</v>
      </c>
      <c r="U1018" s="40">
        <v>5.46</v>
      </c>
      <c r="V1018" s="40">
        <v>2.2999999999999998</v>
      </c>
      <c r="W1018" s="40">
        <v>0.15</v>
      </c>
      <c r="X1018" s="42">
        <v>13.37</v>
      </c>
    </row>
    <row r="1019" spans="1:24" x14ac:dyDescent="0.25">
      <c r="A1019" s="41">
        <v>2004</v>
      </c>
      <c r="B1019" s="40">
        <v>18.53</v>
      </c>
      <c r="C1019" s="40">
        <v>22.05</v>
      </c>
      <c r="D1019" s="40">
        <v>20.5</v>
      </c>
      <c r="E1019" s="40">
        <v>17.78</v>
      </c>
      <c r="F1019" s="42">
        <v>24</v>
      </c>
      <c r="G1019" s="41">
        <v>2004</v>
      </c>
      <c r="H1019" s="40">
        <v>0.16</v>
      </c>
      <c r="I1019" s="40">
        <v>3.83</v>
      </c>
      <c r="J1019" s="40">
        <v>1.18</v>
      </c>
      <c r="K1019" s="40">
        <v>0.05</v>
      </c>
      <c r="L1019" s="42">
        <v>9.0500000000000007</v>
      </c>
      <c r="M1019" s="41">
        <v>2004</v>
      </c>
      <c r="N1019" s="40">
        <v>0</v>
      </c>
      <c r="O1019" s="40">
        <v>0.77</v>
      </c>
      <c r="P1019" s="40">
        <v>2.68</v>
      </c>
      <c r="Q1019" s="40">
        <v>0</v>
      </c>
      <c r="R1019" s="42">
        <v>1.83</v>
      </c>
      <c r="S1019" s="41">
        <v>2004</v>
      </c>
      <c r="T1019" s="40">
        <v>0.31</v>
      </c>
      <c r="U1019" s="40">
        <v>4.2</v>
      </c>
      <c r="V1019" s="40">
        <v>1.38</v>
      </c>
      <c r="W1019" s="40">
        <v>7.0000000000000007E-2</v>
      </c>
      <c r="X1019" s="42">
        <v>12.71</v>
      </c>
    </row>
    <row r="1020" spans="1:24" x14ac:dyDescent="0.25">
      <c r="A1020" s="41">
        <v>2005</v>
      </c>
      <c r="B1020" s="40">
        <v>20.14</v>
      </c>
      <c r="C1020" s="40">
        <v>22.41</v>
      </c>
      <c r="D1020" s="40">
        <v>21.39</v>
      </c>
      <c r="E1020" s="40">
        <v>19.61</v>
      </c>
      <c r="F1020" s="42">
        <v>23.98</v>
      </c>
      <c r="G1020" s="41">
        <v>2005</v>
      </c>
      <c r="H1020" s="40">
        <v>0.08</v>
      </c>
      <c r="I1020" s="40">
        <v>3.51</v>
      </c>
      <c r="J1020" s="40">
        <v>1.39</v>
      </c>
      <c r="K1020" s="40">
        <v>0.01</v>
      </c>
      <c r="L1020" s="42">
        <v>8.9700000000000006</v>
      </c>
      <c r="M1020" s="41">
        <v>2005</v>
      </c>
      <c r="N1020" s="40">
        <v>0</v>
      </c>
      <c r="O1020" s="40">
        <v>1.55</v>
      </c>
      <c r="P1020" s="40">
        <v>2.68</v>
      </c>
      <c r="Q1020" s="40">
        <v>0</v>
      </c>
      <c r="R1020" s="42">
        <v>3.3</v>
      </c>
      <c r="S1020" s="41">
        <v>2005</v>
      </c>
      <c r="T1020" s="40">
        <v>0.38</v>
      </c>
      <c r="U1020" s="40">
        <v>4.5</v>
      </c>
      <c r="V1020" s="40">
        <v>1.55</v>
      </c>
      <c r="W1020" s="40">
        <v>0.13</v>
      </c>
      <c r="X1020" s="42">
        <v>13.56</v>
      </c>
    </row>
    <row r="1021" spans="1:24" x14ac:dyDescent="0.25">
      <c r="A1021" s="41">
        <v>2006</v>
      </c>
      <c r="B1021" s="40">
        <v>20.97</v>
      </c>
      <c r="C1021" s="40">
        <v>23.16</v>
      </c>
      <c r="D1021" s="40">
        <v>22.3</v>
      </c>
      <c r="E1021" s="40">
        <v>20.39</v>
      </c>
      <c r="F1021" s="42">
        <v>24</v>
      </c>
      <c r="G1021" s="41">
        <v>2006</v>
      </c>
      <c r="H1021" s="40">
        <v>0.11</v>
      </c>
      <c r="I1021" s="40">
        <v>4.16</v>
      </c>
      <c r="J1021" s="40">
        <v>1.24</v>
      </c>
      <c r="K1021" s="40">
        <v>0</v>
      </c>
      <c r="L1021" s="42">
        <v>9.65</v>
      </c>
      <c r="M1021" s="41">
        <v>2006</v>
      </c>
      <c r="N1021" s="40">
        <v>0</v>
      </c>
      <c r="O1021" s="40">
        <v>1.72</v>
      </c>
      <c r="P1021" s="40">
        <v>2.74</v>
      </c>
      <c r="Q1021" s="40">
        <v>0</v>
      </c>
      <c r="R1021" s="42">
        <v>3.41</v>
      </c>
      <c r="S1021" s="41">
        <v>2006</v>
      </c>
      <c r="T1021" s="40">
        <v>0.45</v>
      </c>
      <c r="U1021" s="40">
        <v>4.7</v>
      </c>
      <c r="V1021" s="40">
        <v>2.0299999999999998</v>
      </c>
      <c r="W1021" s="40">
        <v>0.14000000000000001</v>
      </c>
      <c r="X1021" s="42">
        <v>12.89</v>
      </c>
    </row>
    <row r="1022" spans="1:24" x14ac:dyDescent="0.25">
      <c r="A1022" s="41">
        <v>2007</v>
      </c>
      <c r="B1022" s="40">
        <v>21.95</v>
      </c>
      <c r="C1022" s="40">
        <v>23.4</v>
      </c>
      <c r="D1022" s="40">
        <v>22.73</v>
      </c>
      <c r="E1022" s="40">
        <v>21.61</v>
      </c>
      <c r="F1022" s="42">
        <v>23.99</v>
      </c>
      <c r="G1022" s="41">
        <v>2007</v>
      </c>
      <c r="H1022" s="40">
        <v>0.31</v>
      </c>
      <c r="I1022" s="40">
        <v>4.54</v>
      </c>
      <c r="J1022" s="40">
        <v>1.66</v>
      </c>
      <c r="K1022" s="40">
        <v>0.19</v>
      </c>
      <c r="L1022" s="42">
        <v>11.03</v>
      </c>
      <c r="M1022" s="41">
        <v>2007</v>
      </c>
      <c r="N1022" s="40">
        <v>0</v>
      </c>
      <c r="O1022" s="40">
        <v>2.2799999999999998</v>
      </c>
      <c r="P1022" s="40">
        <v>2.0299999999999998</v>
      </c>
      <c r="Q1022" s="40">
        <v>0</v>
      </c>
      <c r="R1022" s="42">
        <v>3.8</v>
      </c>
      <c r="S1022" s="41">
        <v>2007</v>
      </c>
      <c r="T1022" s="40">
        <v>1.1200000000000001</v>
      </c>
      <c r="U1022" s="40">
        <v>6.48</v>
      </c>
      <c r="V1022" s="40">
        <v>3.3</v>
      </c>
      <c r="W1022" s="40">
        <v>0.52</v>
      </c>
      <c r="X1022" s="42">
        <v>13.64</v>
      </c>
    </row>
    <row r="1023" spans="1:24" x14ac:dyDescent="0.25">
      <c r="A1023" s="41">
        <v>2008</v>
      </c>
      <c r="B1023" s="40">
        <v>19.8</v>
      </c>
      <c r="C1023" s="40">
        <v>23.23</v>
      </c>
      <c r="D1023" s="40">
        <v>21.92</v>
      </c>
      <c r="E1023" s="40">
        <v>18.98</v>
      </c>
      <c r="F1023" s="42">
        <v>23.99</v>
      </c>
      <c r="G1023" s="41">
        <v>2008</v>
      </c>
      <c r="H1023" s="40">
        <v>0.53</v>
      </c>
      <c r="I1023" s="40">
        <v>5.05</v>
      </c>
      <c r="J1023" s="40">
        <v>2.2999999999999998</v>
      </c>
      <c r="K1023" s="40">
        <v>0.25</v>
      </c>
      <c r="L1023" s="42">
        <v>11.76</v>
      </c>
      <c r="M1023" s="41">
        <v>2008</v>
      </c>
      <c r="N1023" s="40">
        <v>0</v>
      </c>
      <c r="O1023" s="40">
        <v>1.53</v>
      </c>
      <c r="P1023" s="40">
        <v>2.65</v>
      </c>
      <c r="Q1023" s="40">
        <v>0</v>
      </c>
      <c r="R1023" s="42">
        <v>3.08</v>
      </c>
      <c r="S1023" s="41">
        <v>2008</v>
      </c>
      <c r="T1023" s="40">
        <v>0.53</v>
      </c>
      <c r="U1023" s="40">
        <v>5.74</v>
      </c>
      <c r="V1023" s="40">
        <v>2.48</v>
      </c>
      <c r="W1023" s="40">
        <v>7.0000000000000007E-2</v>
      </c>
      <c r="X1023" s="42">
        <v>13.36</v>
      </c>
    </row>
    <row r="1024" spans="1:24" x14ac:dyDescent="0.25">
      <c r="A1024" s="41">
        <v>2009</v>
      </c>
      <c r="B1024" s="40">
        <v>20.93</v>
      </c>
      <c r="C1024" s="40">
        <v>23.03</v>
      </c>
      <c r="D1024" s="40">
        <v>22.03</v>
      </c>
      <c r="E1024" s="40">
        <v>20.420000000000002</v>
      </c>
      <c r="F1024" s="42">
        <v>23.99</v>
      </c>
      <c r="G1024" s="41">
        <v>2009</v>
      </c>
      <c r="H1024" s="40">
        <v>0.05</v>
      </c>
      <c r="I1024" s="40">
        <v>4.0999999999999996</v>
      </c>
      <c r="J1024" s="40">
        <v>1.35</v>
      </c>
      <c r="K1024" s="40">
        <v>0</v>
      </c>
      <c r="L1024" s="42">
        <v>10.5</v>
      </c>
      <c r="M1024" s="41">
        <v>2009</v>
      </c>
      <c r="N1024" s="40">
        <v>0</v>
      </c>
      <c r="O1024" s="40">
        <v>0.56000000000000005</v>
      </c>
      <c r="P1024" s="40">
        <v>2.81</v>
      </c>
      <c r="Q1024" s="40">
        <v>0</v>
      </c>
      <c r="R1024" s="42">
        <v>1.66</v>
      </c>
      <c r="S1024" s="41">
        <v>2009</v>
      </c>
      <c r="T1024" s="40">
        <v>0.22</v>
      </c>
      <c r="U1024" s="40">
        <v>4.4400000000000004</v>
      </c>
      <c r="V1024" s="40">
        <v>1.38</v>
      </c>
      <c r="W1024" s="40">
        <v>0.08</v>
      </c>
      <c r="X1024" s="42">
        <v>13.13</v>
      </c>
    </row>
    <row r="1025" spans="1:24" x14ac:dyDescent="0.25">
      <c r="A1025" s="41">
        <v>2010</v>
      </c>
      <c r="B1025" s="40">
        <v>20.66</v>
      </c>
      <c r="C1025" s="40">
        <v>22.98</v>
      </c>
      <c r="D1025" s="40">
        <v>22.02</v>
      </c>
      <c r="E1025" s="40">
        <v>19.75</v>
      </c>
      <c r="F1025" s="42">
        <v>23.97</v>
      </c>
      <c r="G1025" s="41">
        <v>2010</v>
      </c>
      <c r="H1025" s="40">
        <v>1.03</v>
      </c>
      <c r="I1025" s="40">
        <v>6.06</v>
      </c>
      <c r="J1025" s="40">
        <v>3.03</v>
      </c>
      <c r="K1025" s="40">
        <v>0.69</v>
      </c>
      <c r="L1025" s="42">
        <v>13.45</v>
      </c>
      <c r="M1025" s="41">
        <v>2010</v>
      </c>
      <c r="N1025" s="40">
        <v>0</v>
      </c>
      <c r="O1025" s="40">
        <v>2.29</v>
      </c>
      <c r="P1025" s="40">
        <v>1.97</v>
      </c>
      <c r="Q1025" s="40">
        <v>0</v>
      </c>
      <c r="R1025" s="42">
        <v>4.92</v>
      </c>
      <c r="S1025" s="41">
        <v>2010</v>
      </c>
      <c r="T1025" s="40">
        <v>1.57</v>
      </c>
      <c r="U1025" s="40">
        <v>6.49</v>
      </c>
      <c r="V1025" s="40">
        <v>3.14</v>
      </c>
      <c r="W1025" s="40">
        <v>0.81</v>
      </c>
      <c r="X1025" s="42">
        <v>14.99</v>
      </c>
    </row>
    <row r="1026" spans="1:24" x14ac:dyDescent="0.25">
      <c r="A1026" s="41">
        <v>2011</v>
      </c>
      <c r="B1026" s="40">
        <v>21.68</v>
      </c>
      <c r="C1026" s="40">
        <v>23.1</v>
      </c>
      <c r="D1026" s="40">
        <v>22.47</v>
      </c>
      <c r="E1026" s="40">
        <v>21.3</v>
      </c>
      <c r="F1026" s="42">
        <v>24</v>
      </c>
      <c r="G1026" s="41">
        <v>2011</v>
      </c>
      <c r="H1026" s="40">
        <v>0.31</v>
      </c>
      <c r="I1026" s="40">
        <v>3.97</v>
      </c>
      <c r="J1026" s="40">
        <v>1.38</v>
      </c>
      <c r="K1026" s="40">
        <v>0.13</v>
      </c>
      <c r="L1026" s="42">
        <v>10.48</v>
      </c>
      <c r="M1026" s="41">
        <v>2011</v>
      </c>
      <c r="N1026" s="40">
        <v>0</v>
      </c>
      <c r="O1026" s="40">
        <v>0.93</v>
      </c>
      <c r="P1026" s="40">
        <v>2.44</v>
      </c>
      <c r="Q1026" s="40">
        <v>0</v>
      </c>
      <c r="R1026" s="42">
        <v>2.29</v>
      </c>
      <c r="S1026" s="41">
        <v>2011</v>
      </c>
      <c r="T1026" s="40">
        <v>0.28999999999999998</v>
      </c>
      <c r="U1026" s="40">
        <v>5.24</v>
      </c>
      <c r="V1026" s="40">
        <v>1.95</v>
      </c>
      <c r="W1026" s="40">
        <v>7.0000000000000007E-2</v>
      </c>
      <c r="X1026" s="42">
        <v>13.53</v>
      </c>
    </row>
    <row r="1027" spans="1:24" x14ac:dyDescent="0.25">
      <c r="A1027" s="41">
        <v>2012</v>
      </c>
      <c r="B1027" s="40">
        <v>20.66</v>
      </c>
      <c r="C1027" s="40">
        <v>22.98</v>
      </c>
      <c r="D1027" s="40">
        <v>22.02</v>
      </c>
      <c r="E1027" s="40">
        <v>19.75</v>
      </c>
      <c r="F1027" s="42">
        <v>23.97</v>
      </c>
      <c r="G1027" s="41">
        <v>2012</v>
      </c>
      <c r="H1027" s="40">
        <v>1.03</v>
      </c>
      <c r="I1027" s="40">
        <v>6.06</v>
      </c>
      <c r="J1027" s="40">
        <v>3.03</v>
      </c>
      <c r="K1027" s="40">
        <v>0.69</v>
      </c>
      <c r="L1027" s="42">
        <v>13.45</v>
      </c>
      <c r="M1027" s="41">
        <v>2012</v>
      </c>
      <c r="N1027" s="40">
        <v>0</v>
      </c>
      <c r="O1027" s="40">
        <v>2.29</v>
      </c>
      <c r="P1027" s="40">
        <v>1.97</v>
      </c>
      <c r="Q1027" s="40">
        <v>0</v>
      </c>
      <c r="R1027" s="42">
        <v>4.92</v>
      </c>
      <c r="S1027" s="41">
        <v>2012</v>
      </c>
      <c r="T1027" s="40">
        <v>1.57</v>
      </c>
      <c r="U1027" s="40">
        <v>6.49</v>
      </c>
      <c r="V1027" s="40">
        <v>3.14</v>
      </c>
      <c r="W1027" s="40">
        <v>0.81</v>
      </c>
      <c r="X1027" s="42">
        <v>14.99</v>
      </c>
    </row>
    <row r="1028" spans="1:24" x14ac:dyDescent="0.25">
      <c r="A1028" s="41">
        <v>2013</v>
      </c>
      <c r="B1028" s="40">
        <v>18.649999999999999</v>
      </c>
      <c r="C1028" s="40">
        <v>22.03</v>
      </c>
      <c r="D1028" s="40">
        <v>20.6</v>
      </c>
      <c r="E1028" s="40">
        <v>17.75</v>
      </c>
      <c r="F1028" s="42">
        <v>24</v>
      </c>
      <c r="G1028" s="41">
        <v>2013</v>
      </c>
      <c r="H1028" s="40">
        <v>0.04</v>
      </c>
      <c r="I1028" s="40">
        <v>3.46</v>
      </c>
      <c r="J1028" s="40">
        <v>0.75</v>
      </c>
      <c r="K1028" s="40">
        <v>0.03</v>
      </c>
      <c r="L1028" s="42">
        <v>9.81</v>
      </c>
      <c r="M1028" s="41">
        <v>2013</v>
      </c>
      <c r="N1028" s="40">
        <v>0</v>
      </c>
      <c r="O1028" s="40">
        <v>0.67</v>
      </c>
      <c r="P1028" s="40">
        <v>2</v>
      </c>
      <c r="Q1028" s="40">
        <v>0</v>
      </c>
      <c r="R1028" s="42">
        <v>1.53</v>
      </c>
      <c r="S1028" s="41">
        <v>2013</v>
      </c>
      <c r="T1028" s="40">
        <v>0.08</v>
      </c>
      <c r="U1028" s="40">
        <v>4.75</v>
      </c>
      <c r="V1028" s="40">
        <v>1.44</v>
      </c>
      <c r="W1028" s="40">
        <v>0.01</v>
      </c>
      <c r="X1028" s="42">
        <v>12.46</v>
      </c>
    </row>
    <row r="1029" spans="1:24" x14ac:dyDescent="0.25">
      <c r="A1029" s="41">
        <v>2014</v>
      </c>
      <c r="B1029" s="40">
        <v>20.48</v>
      </c>
      <c r="C1029" s="40">
        <v>22.88</v>
      </c>
      <c r="D1029" s="40">
        <v>21.81</v>
      </c>
      <c r="E1029" s="40">
        <v>19.989999999999998</v>
      </c>
      <c r="F1029" s="42">
        <v>23.97</v>
      </c>
      <c r="G1029" s="41">
        <v>2014</v>
      </c>
      <c r="H1029" s="40">
        <v>0.12</v>
      </c>
      <c r="I1029" s="40">
        <v>3.25</v>
      </c>
      <c r="J1029" s="40">
        <v>1.01</v>
      </c>
      <c r="K1029" s="40">
        <v>0.01</v>
      </c>
      <c r="L1029" s="42">
        <v>9.65</v>
      </c>
      <c r="M1029" s="41">
        <v>2014</v>
      </c>
      <c r="N1029" s="40">
        <v>0</v>
      </c>
      <c r="O1029" s="40">
        <v>1.92</v>
      </c>
      <c r="P1029" s="40">
        <v>2.0099999999999998</v>
      </c>
      <c r="Q1029" s="40">
        <v>0</v>
      </c>
      <c r="R1029" s="42">
        <v>3.67</v>
      </c>
      <c r="S1029" s="41">
        <v>2014</v>
      </c>
      <c r="T1029" s="40">
        <v>0.37</v>
      </c>
      <c r="U1029" s="40">
        <v>5.47</v>
      </c>
      <c r="V1029" s="40">
        <v>2.12</v>
      </c>
      <c r="W1029" s="40">
        <v>0.02</v>
      </c>
      <c r="X1029" s="42">
        <v>13.95</v>
      </c>
    </row>
    <row r="1030" spans="1:24" x14ac:dyDescent="0.25">
      <c r="A1030" s="41">
        <v>2015</v>
      </c>
      <c r="B1030" s="40">
        <v>20.97</v>
      </c>
      <c r="C1030" s="40">
        <v>23.24</v>
      </c>
      <c r="D1030" s="40">
        <v>22.3</v>
      </c>
      <c r="E1030" s="40">
        <v>19.84</v>
      </c>
      <c r="F1030" s="42">
        <v>23.93</v>
      </c>
      <c r="G1030" s="41">
        <v>2015</v>
      </c>
      <c r="H1030" s="40">
        <v>0.68</v>
      </c>
      <c r="I1030" s="40">
        <v>5.15</v>
      </c>
      <c r="J1030" s="40">
        <v>2.42</v>
      </c>
      <c r="K1030" s="40">
        <v>0.36</v>
      </c>
      <c r="L1030" s="42">
        <v>11.6</v>
      </c>
      <c r="M1030" s="41">
        <v>2015</v>
      </c>
      <c r="N1030" s="40">
        <v>0</v>
      </c>
      <c r="O1030" s="40">
        <v>1.21</v>
      </c>
      <c r="P1030" s="40">
        <v>1.1100000000000001</v>
      </c>
      <c r="Q1030" s="40">
        <v>0</v>
      </c>
      <c r="R1030" s="42">
        <v>3.19</v>
      </c>
      <c r="S1030" s="41">
        <v>2015</v>
      </c>
      <c r="T1030" s="40">
        <v>0.28999999999999998</v>
      </c>
      <c r="U1030" s="40">
        <v>4.3899999999999997</v>
      </c>
      <c r="V1030" s="40">
        <v>1.39</v>
      </c>
      <c r="W1030" s="40">
        <v>0.02</v>
      </c>
      <c r="X1030" s="42">
        <v>12.69</v>
      </c>
    </row>
    <row r="1031" spans="1:24" x14ac:dyDescent="0.25">
      <c r="A1031" s="41">
        <v>2016</v>
      </c>
      <c r="B1031" s="40">
        <v>20.8</v>
      </c>
      <c r="C1031" s="40">
        <v>23.15</v>
      </c>
      <c r="D1031" s="40">
        <v>22.11</v>
      </c>
      <c r="E1031" s="40">
        <v>20.100000000000001</v>
      </c>
      <c r="F1031" s="42">
        <v>23.98</v>
      </c>
      <c r="G1031" s="41">
        <v>2016</v>
      </c>
      <c r="H1031" s="40">
        <v>0.38</v>
      </c>
      <c r="I1031" s="40">
        <v>5.19</v>
      </c>
      <c r="J1031" s="40">
        <v>2.35</v>
      </c>
      <c r="K1031" s="40">
        <v>7.0000000000000007E-2</v>
      </c>
      <c r="L1031" s="42">
        <v>12.17</v>
      </c>
      <c r="M1031" s="41">
        <v>2016</v>
      </c>
      <c r="N1031" s="40">
        <v>0</v>
      </c>
      <c r="O1031" s="40">
        <v>1.38</v>
      </c>
      <c r="P1031" s="40">
        <v>2.4900000000000002</v>
      </c>
      <c r="Q1031" s="40">
        <v>0</v>
      </c>
      <c r="R1031" s="42">
        <v>3.67</v>
      </c>
      <c r="S1031" s="41">
        <v>2016</v>
      </c>
      <c r="T1031" s="40">
        <v>0.27</v>
      </c>
      <c r="U1031" s="40">
        <v>4.95</v>
      </c>
      <c r="V1031" s="40">
        <v>1.82</v>
      </c>
      <c r="W1031" s="40">
        <v>0.03</v>
      </c>
      <c r="X1031" s="42">
        <v>13.11</v>
      </c>
    </row>
    <row r="1032" spans="1:24" x14ac:dyDescent="0.25">
      <c r="A1032" s="41">
        <v>2017</v>
      </c>
      <c r="B1032" s="40">
        <v>21.27</v>
      </c>
      <c r="C1032" s="40">
        <v>23.54</v>
      </c>
      <c r="D1032" s="40">
        <v>22.63</v>
      </c>
      <c r="E1032" s="40">
        <v>20.7</v>
      </c>
      <c r="F1032" s="42">
        <v>24</v>
      </c>
      <c r="G1032" s="41">
        <v>2017</v>
      </c>
      <c r="H1032" s="40">
        <v>0.93</v>
      </c>
      <c r="I1032" s="40">
        <v>5.85</v>
      </c>
      <c r="J1032" s="40">
        <v>3.05</v>
      </c>
      <c r="K1032" s="40">
        <v>0.28999999999999998</v>
      </c>
      <c r="L1032" s="42">
        <v>12.62</v>
      </c>
      <c r="M1032" s="41">
        <v>2017</v>
      </c>
      <c r="N1032" s="40">
        <v>0</v>
      </c>
      <c r="O1032" s="40">
        <v>2.0299999999999998</v>
      </c>
      <c r="P1032" s="40">
        <v>2.19</v>
      </c>
      <c r="Q1032" s="40">
        <v>0</v>
      </c>
      <c r="R1032" s="42">
        <v>3.88</v>
      </c>
      <c r="S1032" s="41">
        <v>2017</v>
      </c>
      <c r="T1032" s="40">
        <v>0.73</v>
      </c>
      <c r="U1032" s="40">
        <v>5.16</v>
      </c>
      <c r="V1032" s="40">
        <v>2.15</v>
      </c>
      <c r="W1032" s="40">
        <v>0.3</v>
      </c>
      <c r="X1032" s="42">
        <v>12.33</v>
      </c>
    </row>
    <row r="1033" spans="1:24" x14ac:dyDescent="0.25">
      <c r="A1033" s="41">
        <v>2018</v>
      </c>
      <c r="B1033" s="40">
        <v>20.440000000000001</v>
      </c>
      <c r="C1033" s="40">
        <v>23.52</v>
      </c>
      <c r="D1033" s="40">
        <v>22.31</v>
      </c>
      <c r="E1033" s="40">
        <v>19.760000000000002</v>
      </c>
      <c r="F1033" s="42">
        <v>24</v>
      </c>
      <c r="G1033" s="41">
        <v>2018</v>
      </c>
      <c r="H1033" s="40">
        <v>7.0000000000000007E-2</v>
      </c>
      <c r="I1033" s="40">
        <v>4.46</v>
      </c>
      <c r="J1033" s="40">
        <v>1.35</v>
      </c>
      <c r="K1033" s="40">
        <v>0</v>
      </c>
      <c r="L1033" s="42">
        <v>12.07</v>
      </c>
      <c r="M1033" s="41">
        <v>2018</v>
      </c>
      <c r="N1033" s="40">
        <v>0</v>
      </c>
      <c r="O1033" s="40">
        <v>1.07</v>
      </c>
      <c r="P1033" s="40">
        <v>0.97</v>
      </c>
      <c r="Q1033" s="40">
        <v>0</v>
      </c>
      <c r="R1033" s="42">
        <v>3.1</v>
      </c>
      <c r="S1033" s="41">
        <v>2018</v>
      </c>
      <c r="T1033" s="40">
        <v>0.23</v>
      </c>
      <c r="U1033" s="40">
        <v>5.0199999999999996</v>
      </c>
      <c r="V1033" s="40">
        <v>1.35</v>
      </c>
      <c r="W1033" s="40">
        <v>0.05</v>
      </c>
      <c r="X1033" s="42">
        <v>15.07</v>
      </c>
    </row>
    <row r="1034" spans="1:24" x14ac:dyDescent="0.25">
      <c r="A1034" s="41">
        <v>2019</v>
      </c>
      <c r="B1034" s="40">
        <v>20.350000000000001</v>
      </c>
      <c r="C1034" s="40">
        <v>22.83</v>
      </c>
      <c r="D1034" s="40">
        <v>21.79</v>
      </c>
      <c r="E1034" s="40">
        <v>19.61</v>
      </c>
      <c r="F1034" s="42">
        <v>24</v>
      </c>
      <c r="G1034" s="41">
        <v>2019</v>
      </c>
      <c r="H1034" s="40">
        <v>0.22</v>
      </c>
      <c r="I1034" s="40">
        <v>5.31</v>
      </c>
      <c r="J1034" s="40">
        <v>2.0099999999999998</v>
      </c>
      <c r="K1034" s="40">
        <v>0.01</v>
      </c>
      <c r="L1034" s="42">
        <v>12.27</v>
      </c>
      <c r="M1034" s="41">
        <v>2019</v>
      </c>
      <c r="N1034" s="40">
        <v>0</v>
      </c>
      <c r="O1034" s="40">
        <v>0.57999999999999996</v>
      </c>
      <c r="P1034" s="40">
        <v>1.76</v>
      </c>
      <c r="Q1034" s="40">
        <v>0</v>
      </c>
      <c r="R1034" s="42">
        <v>2.56</v>
      </c>
      <c r="S1034" s="41">
        <v>2019</v>
      </c>
      <c r="T1034" s="40">
        <v>0.3</v>
      </c>
      <c r="U1034" s="40">
        <v>4.9800000000000004</v>
      </c>
      <c r="V1034" s="40">
        <v>1.95</v>
      </c>
      <c r="W1034" s="40">
        <v>0.03</v>
      </c>
      <c r="X1034" s="42">
        <v>13.59</v>
      </c>
    </row>
    <row r="1035" spans="1:24" x14ac:dyDescent="0.25">
      <c r="A1035" s="41">
        <v>2020</v>
      </c>
      <c r="B1035" s="40">
        <v>20.75</v>
      </c>
      <c r="C1035" s="40">
        <v>23.22</v>
      </c>
      <c r="D1035" s="40">
        <v>22.02</v>
      </c>
      <c r="E1035" s="40">
        <v>20.2</v>
      </c>
      <c r="F1035" s="42">
        <v>24</v>
      </c>
      <c r="G1035" s="41">
        <v>2020</v>
      </c>
      <c r="H1035" s="40">
        <v>1.1399999999999999</v>
      </c>
      <c r="I1035" s="40">
        <v>6.25</v>
      </c>
      <c r="J1035" s="40">
        <v>3.03</v>
      </c>
      <c r="K1035" s="40">
        <v>0.71</v>
      </c>
      <c r="L1035" s="42">
        <v>12.74</v>
      </c>
      <c r="M1035" s="41">
        <v>2020</v>
      </c>
      <c r="N1035" s="40">
        <v>0</v>
      </c>
      <c r="O1035" s="40">
        <v>1.8</v>
      </c>
      <c r="P1035" s="40">
        <v>1.9</v>
      </c>
      <c r="Q1035" s="40">
        <v>0</v>
      </c>
      <c r="R1035" s="42">
        <v>3.86</v>
      </c>
      <c r="S1035" s="41">
        <v>2020</v>
      </c>
      <c r="T1035" s="40">
        <v>0.25</v>
      </c>
      <c r="U1035" s="40">
        <v>5.01</v>
      </c>
      <c r="V1035" s="40">
        <v>1.98</v>
      </c>
      <c r="W1035" s="40">
        <v>0.08</v>
      </c>
      <c r="X1035" s="42">
        <v>13.95</v>
      </c>
    </row>
    <row r="1036" spans="1:24" x14ac:dyDescent="0.25">
      <c r="A1036" s="41">
        <v>2021</v>
      </c>
      <c r="B1036" s="40">
        <v>21.78</v>
      </c>
      <c r="C1036" s="40">
        <v>23.4</v>
      </c>
      <c r="D1036" s="40">
        <v>22.78</v>
      </c>
      <c r="E1036" s="40">
        <v>21.38</v>
      </c>
      <c r="F1036" s="40">
        <v>24</v>
      </c>
      <c r="G1036" s="41">
        <v>2021</v>
      </c>
      <c r="H1036" s="40">
        <v>0.27</v>
      </c>
      <c r="I1036" s="40">
        <v>5</v>
      </c>
      <c r="J1036" s="40">
        <v>2.19</v>
      </c>
      <c r="K1036" s="40">
        <v>0.12</v>
      </c>
      <c r="L1036" s="40">
        <v>11.94</v>
      </c>
      <c r="M1036" s="41">
        <v>2021</v>
      </c>
      <c r="N1036" s="40">
        <v>0</v>
      </c>
      <c r="O1036" s="40">
        <v>1.1599999999999999</v>
      </c>
      <c r="P1036">
        <v>2.69</v>
      </c>
      <c r="Q1036">
        <v>0</v>
      </c>
      <c r="R1036" s="43">
        <v>2.4900000000000002</v>
      </c>
      <c r="S1036" s="41">
        <v>2021</v>
      </c>
      <c r="T1036" s="40">
        <v>1.07</v>
      </c>
      <c r="U1036" s="40">
        <v>6.13</v>
      </c>
      <c r="V1036">
        <v>2.66</v>
      </c>
      <c r="W1036">
        <v>0.51</v>
      </c>
      <c r="X1036" s="43">
        <v>13.63</v>
      </c>
    </row>
    <row r="1037" spans="1:24" x14ac:dyDescent="0.25">
      <c r="A1037" s="41">
        <v>2022</v>
      </c>
      <c r="B1037" s="40">
        <v>19.41</v>
      </c>
      <c r="C1037" s="40">
        <v>22.37</v>
      </c>
      <c r="D1037" s="40">
        <v>21.13</v>
      </c>
      <c r="E1037" s="40">
        <v>18.71</v>
      </c>
      <c r="F1037" s="56">
        <v>24</v>
      </c>
      <c r="G1037" s="40">
        <v>2022</v>
      </c>
      <c r="H1037" s="40">
        <v>0.56000000000000005</v>
      </c>
      <c r="I1037" s="40">
        <v>5.3</v>
      </c>
      <c r="J1037" s="40">
        <v>2.0499999999999998</v>
      </c>
      <c r="K1037" s="40">
        <v>0.24</v>
      </c>
      <c r="L1037" s="56">
        <v>12.01</v>
      </c>
      <c r="M1037" s="40">
        <v>2022</v>
      </c>
      <c r="N1037" s="40">
        <v>0</v>
      </c>
      <c r="O1037" s="40">
        <v>1.27</v>
      </c>
      <c r="P1037">
        <v>2.56</v>
      </c>
      <c r="Q1037">
        <v>0</v>
      </c>
      <c r="R1037" s="54">
        <v>3.03</v>
      </c>
      <c r="S1037" s="40">
        <v>2022</v>
      </c>
      <c r="T1037" s="40">
        <v>0.18</v>
      </c>
      <c r="U1037" s="40">
        <v>5.0599999999999996</v>
      </c>
      <c r="V1037">
        <v>1.54</v>
      </c>
      <c r="W1037">
        <v>0</v>
      </c>
      <c r="X1037" s="54">
        <v>14.79</v>
      </c>
    </row>
    <row r="1038" spans="1:24" x14ac:dyDescent="0.25">
      <c r="A1038" s="55">
        <v>2023</v>
      </c>
      <c r="B1038" s="40">
        <v>20.88</v>
      </c>
      <c r="C1038" s="40">
        <v>22.76</v>
      </c>
      <c r="D1038" s="40">
        <v>21.93</v>
      </c>
      <c r="E1038" s="40">
        <v>20.29</v>
      </c>
      <c r="F1038" s="56">
        <v>23.95</v>
      </c>
      <c r="G1038" s="52">
        <v>2023</v>
      </c>
      <c r="H1038" s="40">
        <v>0.76</v>
      </c>
      <c r="I1038" s="40">
        <v>5.5</v>
      </c>
      <c r="J1038" s="40">
        <v>2.72</v>
      </c>
      <c r="K1038" s="40">
        <v>0.49</v>
      </c>
      <c r="L1038" s="40">
        <v>11.67</v>
      </c>
      <c r="M1038" s="55">
        <v>2023</v>
      </c>
      <c r="N1038" s="40">
        <v>0.01</v>
      </c>
      <c r="O1038" s="40">
        <v>1.9</v>
      </c>
      <c r="P1038">
        <v>1.8</v>
      </c>
      <c r="Q1038">
        <v>0</v>
      </c>
      <c r="R1038">
        <v>3.7</v>
      </c>
      <c r="S1038" s="55">
        <v>2023</v>
      </c>
      <c r="T1038" s="40">
        <v>0.9</v>
      </c>
      <c r="U1038" s="40">
        <v>5.75</v>
      </c>
      <c r="V1038">
        <v>2.54</v>
      </c>
      <c r="W1038">
        <v>0.48</v>
      </c>
      <c r="X1038" s="54">
        <v>14.03</v>
      </c>
    </row>
    <row r="1039" spans="1:24" x14ac:dyDescent="0.25">
      <c r="A1039" s="41"/>
      <c r="B1039" s="99" t="s">
        <v>9</v>
      </c>
      <c r="C1039" s="99"/>
      <c r="D1039" s="99"/>
      <c r="E1039" s="99"/>
      <c r="F1039" s="100"/>
      <c r="G1039" s="41"/>
      <c r="H1039" s="99" t="s">
        <v>10</v>
      </c>
      <c r="I1039" s="99"/>
      <c r="J1039" s="99"/>
      <c r="K1039" s="99"/>
      <c r="L1039" s="100"/>
      <c r="M1039" s="41"/>
      <c r="N1039" s="99" t="s">
        <v>11</v>
      </c>
      <c r="O1039" s="99"/>
      <c r="P1039" s="99"/>
      <c r="Q1039" s="99"/>
      <c r="R1039" s="100"/>
      <c r="S1039" s="41"/>
      <c r="T1039" s="99" t="s">
        <v>12</v>
      </c>
      <c r="U1039" s="99"/>
      <c r="V1039" s="99"/>
      <c r="W1039" s="99"/>
      <c r="X1039" s="100"/>
    </row>
    <row r="1040" spans="1:24" x14ac:dyDescent="0.25">
      <c r="A1040" s="41" t="s">
        <v>35</v>
      </c>
      <c r="B1040" s="40" t="s">
        <v>24</v>
      </c>
      <c r="C1040" s="40" t="s">
        <v>25</v>
      </c>
      <c r="D1040" s="40" t="s">
        <v>23</v>
      </c>
      <c r="E1040" s="40" t="s">
        <v>26</v>
      </c>
      <c r="F1040" s="42" t="s">
        <v>27</v>
      </c>
      <c r="G1040" s="41" t="s">
        <v>35</v>
      </c>
      <c r="H1040" s="40" t="s">
        <v>24</v>
      </c>
      <c r="I1040" s="40" t="s">
        <v>25</v>
      </c>
      <c r="J1040" s="40" t="s">
        <v>23</v>
      </c>
      <c r="K1040" s="40" t="s">
        <v>26</v>
      </c>
      <c r="L1040" s="42" t="s">
        <v>27</v>
      </c>
      <c r="M1040" s="41" t="s">
        <v>35</v>
      </c>
      <c r="N1040" s="40" t="s">
        <v>24</v>
      </c>
      <c r="O1040" s="40" t="s">
        <v>25</v>
      </c>
      <c r="P1040" s="40" t="s">
        <v>23</v>
      </c>
      <c r="Q1040" s="40" t="s">
        <v>26</v>
      </c>
      <c r="R1040" s="42" t="s">
        <v>27</v>
      </c>
      <c r="S1040" s="41" t="s">
        <v>35</v>
      </c>
      <c r="T1040" s="40" t="s">
        <v>24</v>
      </c>
      <c r="U1040" s="40" t="s">
        <v>25</v>
      </c>
      <c r="V1040" s="40" t="s">
        <v>23</v>
      </c>
      <c r="W1040" s="40" t="s">
        <v>26</v>
      </c>
      <c r="X1040" s="42" t="s">
        <v>27</v>
      </c>
    </row>
    <row r="1041" spans="1:24" x14ac:dyDescent="0.25">
      <c r="A1041" s="41">
        <v>1980</v>
      </c>
      <c r="B1041" s="40">
        <v>7.93</v>
      </c>
      <c r="C1041" s="40">
        <v>15.88</v>
      </c>
      <c r="D1041" s="40">
        <v>12.25</v>
      </c>
      <c r="E1041" s="40">
        <v>5.88</v>
      </c>
      <c r="F1041" s="40">
        <v>19.100000000000001</v>
      </c>
      <c r="G1041" s="41">
        <v>1980</v>
      </c>
      <c r="H1041" s="40">
        <v>0</v>
      </c>
      <c r="I1041" s="40">
        <v>1.23</v>
      </c>
      <c r="J1041" s="40">
        <v>0.1</v>
      </c>
      <c r="K1041" s="40">
        <v>0</v>
      </c>
      <c r="L1041" s="40">
        <v>17.559999999999999</v>
      </c>
      <c r="M1041" s="41">
        <v>1980</v>
      </c>
      <c r="N1041" s="40">
        <v>1.42</v>
      </c>
      <c r="O1041" s="40">
        <v>7.04</v>
      </c>
      <c r="P1041" s="40">
        <v>3.97</v>
      </c>
      <c r="Q1041" s="40">
        <v>0.3</v>
      </c>
      <c r="R1041" s="42">
        <v>17.21</v>
      </c>
      <c r="S1041" s="41">
        <v>1980</v>
      </c>
      <c r="T1041" s="40">
        <v>0.28000000000000003</v>
      </c>
      <c r="U1041" s="40">
        <v>3.54</v>
      </c>
      <c r="V1041" s="40">
        <v>1.39</v>
      </c>
      <c r="W1041" s="40">
        <v>0.05</v>
      </c>
      <c r="X1041" s="42">
        <v>6.76</v>
      </c>
    </row>
    <row r="1042" spans="1:24" x14ac:dyDescent="0.25">
      <c r="A1042" s="41">
        <v>1981</v>
      </c>
      <c r="B1042" s="40">
        <v>7.47</v>
      </c>
      <c r="C1042" s="40">
        <v>16.59</v>
      </c>
      <c r="D1042" s="40">
        <v>12.77</v>
      </c>
      <c r="E1042" s="40">
        <v>5.37</v>
      </c>
      <c r="F1042" s="40">
        <v>18.86</v>
      </c>
      <c r="G1042" s="41">
        <v>1981</v>
      </c>
      <c r="H1042" s="40">
        <v>0.01</v>
      </c>
      <c r="I1042" s="40">
        <v>1.63</v>
      </c>
      <c r="J1042" s="40">
        <v>0.13</v>
      </c>
      <c r="K1042" s="40">
        <v>0</v>
      </c>
      <c r="L1042" s="42">
        <v>17.190000000000001</v>
      </c>
      <c r="M1042" s="41">
        <v>1981</v>
      </c>
      <c r="N1042" s="40">
        <v>1.2</v>
      </c>
      <c r="O1042" s="40">
        <v>6.46</v>
      </c>
      <c r="P1042" s="40">
        <v>3.5</v>
      </c>
      <c r="Q1042" s="40">
        <v>0.56000000000000005</v>
      </c>
      <c r="R1042" s="42">
        <v>17.13</v>
      </c>
      <c r="S1042" s="41">
        <v>1981</v>
      </c>
      <c r="T1042" s="40">
        <v>0.05</v>
      </c>
      <c r="U1042" s="40">
        <v>3.42</v>
      </c>
      <c r="V1042" s="40">
        <v>2.3199999999999998</v>
      </c>
      <c r="W1042" s="40">
        <v>0</v>
      </c>
      <c r="X1042" s="42">
        <v>6.04</v>
      </c>
    </row>
    <row r="1043" spans="1:24" x14ac:dyDescent="0.25">
      <c r="A1043" s="41">
        <v>1982</v>
      </c>
      <c r="B1043" s="40">
        <v>6.86</v>
      </c>
      <c r="C1043" s="40">
        <v>16.149999999999999</v>
      </c>
      <c r="D1043" s="40">
        <v>11.87</v>
      </c>
      <c r="E1043" s="40">
        <v>4.1399999999999997</v>
      </c>
      <c r="F1043" s="40">
        <v>20.22</v>
      </c>
      <c r="G1043" s="41">
        <v>1982</v>
      </c>
      <c r="H1043" s="40">
        <v>0</v>
      </c>
      <c r="I1043" s="40">
        <v>0.61</v>
      </c>
      <c r="J1043" s="40">
        <v>0.05</v>
      </c>
      <c r="K1043" s="40">
        <v>0</v>
      </c>
      <c r="L1043" s="42">
        <v>16.61</v>
      </c>
      <c r="M1043" s="41">
        <v>1982</v>
      </c>
      <c r="N1043" s="40">
        <v>0.86</v>
      </c>
      <c r="O1043" s="40">
        <v>6.5</v>
      </c>
      <c r="P1043" s="40">
        <v>3.3</v>
      </c>
      <c r="Q1043" s="40">
        <v>0.25</v>
      </c>
      <c r="R1043" s="42">
        <v>17.02</v>
      </c>
      <c r="S1043" s="41">
        <v>1982</v>
      </c>
      <c r="T1043" s="40">
        <v>0</v>
      </c>
      <c r="U1043" s="40">
        <v>1.95</v>
      </c>
      <c r="V1043" s="40">
        <v>0.67</v>
      </c>
      <c r="W1043" s="40">
        <v>0</v>
      </c>
      <c r="X1043" s="42">
        <v>5.01</v>
      </c>
    </row>
    <row r="1044" spans="1:24" x14ac:dyDescent="0.25">
      <c r="A1044" s="41">
        <v>1983</v>
      </c>
      <c r="B1044" s="40">
        <v>7.16</v>
      </c>
      <c r="C1044" s="40">
        <v>16.329999999999998</v>
      </c>
      <c r="D1044" s="40">
        <v>12.2</v>
      </c>
      <c r="E1044" s="40">
        <v>4.2699999999999996</v>
      </c>
      <c r="F1044" s="42">
        <v>19.93</v>
      </c>
      <c r="G1044" s="41">
        <v>1983</v>
      </c>
      <c r="H1044" s="40">
        <v>0.02</v>
      </c>
      <c r="I1044" s="40">
        <v>0.46</v>
      </c>
      <c r="J1044" s="40">
        <v>0.09</v>
      </c>
      <c r="K1044" s="40">
        <v>0</v>
      </c>
      <c r="L1044" s="42">
        <v>16.95</v>
      </c>
      <c r="M1044" s="41">
        <v>1983</v>
      </c>
      <c r="N1044" s="40">
        <v>0.95</v>
      </c>
      <c r="O1044" s="40">
        <v>7.09</v>
      </c>
      <c r="P1044" s="40">
        <v>3.5</v>
      </c>
      <c r="Q1044" s="40">
        <v>0.41</v>
      </c>
      <c r="R1044" s="42">
        <v>18.12</v>
      </c>
      <c r="S1044" s="41">
        <v>1983</v>
      </c>
      <c r="T1044" s="40">
        <v>0</v>
      </c>
      <c r="U1044" s="40">
        <v>2.1</v>
      </c>
      <c r="V1044" s="40">
        <v>0.59</v>
      </c>
      <c r="W1044" s="40">
        <v>0</v>
      </c>
      <c r="X1044" s="42">
        <v>5.07</v>
      </c>
    </row>
    <row r="1045" spans="1:24" x14ac:dyDescent="0.25">
      <c r="A1045" s="41">
        <v>1984</v>
      </c>
      <c r="B1045" s="40">
        <v>5.67</v>
      </c>
      <c r="C1045" s="40">
        <v>14.54</v>
      </c>
      <c r="D1045" s="40">
        <v>10.71</v>
      </c>
      <c r="E1045" s="40">
        <v>2.76</v>
      </c>
      <c r="F1045" s="42">
        <v>17.54</v>
      </c>
      <c r="G1045" s="41">
        <v>1984</v>
      </c>
      <c r="H1045" s="40">
        <v>0</v>
      </c>
      <c r="I1045" s="40">
        <v>0.33</v>
      </c>
      <c r="J1045" s="40">
        <v>0.03</v>
      </c>
      <c r="K1045" s="40">
        <v>0</v>
      </c>
      <c r="L1045" s="42">
        <v>16.43</v>
      </c>
      <c r="M1045" s="41">
        <v>1984</v>
      </c>
      <c r="N1045" s="40">
        <v>0.68</v>
      </c>
      <c r="O1045" s="40">
        <v>6.92</v>
      </c>
      <c r="P1045" s="40">
        <v>3.08</v>
      </c>
      <c r="Q1045" s="40">
        <v>0.09</v>
      </c>
      <c r="R1045" s="42">
        <v>16.54</v>
      </c>
      <c r="S1045" s="41">
        <v>1984</v>
      </c>
      <c r="T1045" s="40">
        <v>0</v>
      </c>
      <c r="U1045" s="40">
        <v>1.77</v>
      </c>
      <c r="V1045" s="40">
        <v>0.76</v>
      </c>
      <c r="W1045" s="40">
        <v>0</v>
      </c>
      <c r="X1045" s="42">
        <v>5.03</v>
      </c>
    </row>
    <row r="1046" spans="1:24" x14ac:dyDescent="0.25">
      <c r="A1046" s="41">
        <v>1985</v>
      </c>
      <c r="B1046" s="40">
        <v>7.29</v>
      </c>
      <c r="C1046" s="40">
        <v>16.760000000000002</v>
      </c>
      <c r="D1046" s="40">
        <v>12.86</v>
      </c>
      <c r="E1046" s="40">
        <v>4.58</v>
      </c>
      <c r="F1046" s="42">
        <v>19.73</v>
      </c>
      <c r="G1046" s="41">
        <v>1985</v>
      </c>
      <c r="H1046" s="40">
        <v>0.32</v>
      </c>
      <c r="I1046" s="40">
        <v>1.91</v>
      </c>
      <c r="J1046" s="40">
        <v>0.73</v>
      </c>
      <c r="K1046" s="40">
        <v>0.31</v>
      </c>
      <c r="L1046" s="42">
        <v>17.82</v>
      </c>
      <c r="M1046" s="41">
        <v>1985</v>
      </c>
      <c r="N1046" s="40">
        <v>1.1000000000000001</v>
      </c>
      <c r="O1046" s="40">
        <v>7.46</v>
      </c>
      <c r="P1046" s="40">
        <v>4.13</v>
      </c>
      <c r="Q1046" s="40">
        <v>0.39</v>
      </c>
      <c r="R1046" s="42">
        <v>17.98</v>
      </c>
      <c r="S1046" s="41">
        <v>1985</v>
      </c>
      <c r="T1046" s="40">
        <v>0.03</v>
      </c>
      <c r="U1046" s="40">
        <v>3.51</v>
      </c>
      <c r="V1046" s="40">
        <v>1.37</v>
      </c>
      <c r="W1046" s="40">
        <v>0</v>
      </c>
      <c r="X1046" s="42">
        <v>7.06</v>
      </c>
    </row>
    <row r="1047" spans="1:24" x14ac:dyDescent="0.25">
      <c r="A1047" s="41">
        <v>1986</v>
      </c>
      <c r="B1047" s="40">
        <v>7.94</v>
      </c>
      <c r="C1047" s="40">
        <v>17.149999999999999</v>
      </c>
      <c r="D1047" s="40">
        <v>12.92</v>
      </c>
      <c r="E1047" s="40">
        <v>5.61</v>
      </c>
      <c r="F1047" s="42">
        <v>19.649999999999999</v>
      </c>
      <c r="G1047" s="41">
        <v>1986</v>
      </c>
      <c r="H1047" s="40">
        <v>0.05</v>
      </c>
      <c r="I1047" s="40">
        <v>1.25</v>
      </c>
      <c r="J1047" s="40">
        <v>0.23</v>
      </c>
      <c r="K1047" s="40">
        <v>0.01</v>
      </c>
      <c r="L1047" s="42">
        <v>17.5</v>
      </c>
      <c r="M1047" s="41">
        <v>1986</v>
      </c>
      <c r="N1047" s="40">
        <v>1.93</v>
      </c>
      <c r="O1047" s="40">
        <v>7.77</v>
      </c>
      <c r="P1047" s="40">
        <v>4.8600000000000003</v>
      </c>
      <c r="Q1047" s="40">
        <v>0.79</v>
      </c>
      <c r="R1047" s="42">
        <v>17.96</v>
      </c>
      <c r="S1047" s="41">
        <v>1986</v>
      </c>
      <c r="T1047" s="40">
        <v>0</v>
      </c>
      <c r="U1047" s="40">
        <v>3.86</v>
      </c>
      <c r="V1047" s="40">
        <v>1.95</v>
      </c>
      <c r="W1047" s="40">
        <v>0</v>
      </c>
      <c r="X1047" s="42">
        <v>7.05</v>
      </c>
    </row>
    <row r="1048" spans="1:24" x14ac:dyDescent="0.25">
      <c r="A1048" s="41">
        <v>1987</v>
      </c>
      <c r="B1048" s="40">
        <v>7.82</v>
      </c>
      <c r="C1048" s="40">
        <v>17.27</v>
      </c>
      <c r="D1048" s="40">
        <v>13.67</v>
      </c>
      <c r="E1048" s="40">
        <v>5.14</v>
      </c>
      <c r="F1048" s="42">
        <v>19.440000000000001</v>
      </c>
      <c r="G1048" s="41">
        <v>1987</v>
      </c>
      <c r="H1048" s="40">
        <v>0.39</v>
      </c>
      <c r="I1048" s="40">
        <v>2.59</v>
      </c>
      <c r="J1048" s="40">
        <v>0.99</v>
      </c>
      <c r="K1048" s="40">
        <v>0.35</v>
      </c>
      <c r="L1048" s="42">
        <v>17.690000000000001</v>
      </c>
      <c r="M1048" s="41">
        <v>1987</v>
      </c>
      <c r="N1048" s="40">
        <v>2.08</v>
      </c>
      <c r="O1048" s="40">
        <v>7.97</v>
      </c>
      <c r="P1048" s="40">
        <v>4.6900000000000004</v>
      </c>
      <c r="Q1048" s="40">
        <v>1.17</v>
      </c>
      <c r="R1048" s="42">
        <v>18.16</v>
      </c>
      <c r="S1048" s="41">
        <v>1987</v>
      </c>
      <c r="T1048" s="40">
        <v>0.26</v>
      </c>
      <c r="U1048" s="40">
        <v>3.99</v>
      </c>
      <c r="V1048" s="40">
        <v>2.1</v>
      </c>
      <c r="W1048" s="40">
        <v>0.09</v>
      </c>
      <c r="X1048" s="42">
        <v>7.59</v>
      </c>
    </row>
    <row r="1049" spans="1:24" x14ac:dyDescent="0.25">
      <c r="A1049" s="41">
        <v>1988</v>
      </c>
      <c r="B1049" s="40">
        <v>7.78</v>
      </c>
      <c r="C1049" s="40">
        <v>17.03</v>
      </c>
      <c r="D1049" s="40">
        <v>12.92</v>
      </c>
      <c r="E1049" s="40">
        <v>5.25</v>
      </c>
      <c r="F1049" s="42">
        <v>19.54</v>
      </c>
      <c r="G1049" s="41">
        <v>1988</v>
      </c>
      <c r="H1049" s="40">
        <v>0</v>
      </c>
      <c r="I1049" s="40">
        <v>2.84</v>
      </c>
      <c r="J1049" s="40">
        <v>0.54</v>
      </c>
      <c r="K1049" s="40">
        <v>0</v>
      </c>
      <c r="L1049" s="42">
        <v>17.71</v>
      </c>
      <c r="M1049" s="41">
        <v>1988</v>
      </c>
      <c r="N1049" s="40">
        <v>3.2</v>
      </c>
      <c r="O1049" s="40">
        <v>9.3699999999999992</v>
      </c>
      <c r="P1049" s="40">
        <v>6.21</v>
      </c>
      <c r="Q1049" s="40">
        <v>1.84</v>
      </c>
      <c r="R1049" s="42">
        <v>19.18</v>
      </c>
      <c r="S1049" s="41">
        <v>1988</v>
      </c>
      <c r="T1049" s="40">
        <v>0</v>
      </c>
      <c r="U1049" s="40">
        <v>3.6</v>
      </c>
      <c r="V1049" s="40">
        <v>1.56</v>
      </c>
      <c r="W1049" s="40">
        <v>0</v>
      </c>
      <c r="X1049" s="42">
        <v>7.38</v>
      </c>
    </row>
    <row r="1050" spans="1:24" x14ac:dyDescent="0.25">
      <c r="A1050" s="41">
        <v>1989</v>
      </c>
      <c r="B1050" s="40">
        <v>8.3699999999999992</v>
      </c>
      <c r="C1050" s="40">
        <v>16.940000000000001</v>
      </c>
      <c r="D1050" s="40">
        <v>12.97</v>
      </c>
      <c r="E1050" s="40">
        <v>6.05</v>
      </c>
      <c r="F1050" s="42">
        <v>20.69</v>
      </c>
      <c r="G1050" s="41">
        <v>1989</v>
      </c>
      <c r="H1050" s="40">
        <v>0</v>
      </c>
      <c r="I1050" s="40">
        <v>0.61</v>
      </c>
      <c r="J1050" s="40">
        <v>0.05</v>
      </c>
      <c r="K1050" s="40">
        <v>0</v>
      </c>
      <c r="L1050" s="42">
        <v>17.2</v>
      </c>
      <c r="M1050" s="41">
        <v>1989</v>
      </c>
      <c r="N1050" s="40">
        <v>1.64</v>
      </c>
      <c r="O1050" s="40">
        <v>7.92</v>
      </c>
      <c r="P1050" s="40">
        <v>5.05</v>
      </c>
      <c r="Q1050" s="40">
        <v>0.49</v>
      </c>
      <c r="R1050" s="42">
        <v>17.760000000000002</v>
      </c>
      <c r="S1050" s="41">
        <v>1989</v>
      </c>
      <c r="T1050" s="40">
        <v>0</v>
      </c>
      <c r="U1050" s="40">
        <v>3.23</v>
      </c>
      <c r="V1050" s="40">
        <v>0.93</v>
      </c>
      <c r="W1050" s="40">
        <v>0</v>
      </c>
      <c r="X1050" s="42">
        <v>6.27</v>
      </c>
    </row>
    <row r="1051" spans="1:24" x14ac:dyDescent="0.25">
      <c r="A1051" s="41">
        <v>1990</v>
      </c>
      <c r="B1051" s="40">
        <v>8.02</v>
      </c>
      <c r="C1051" s="40">
        <v>16.07</v>
      </c>
      <c r="D1051" s="40">
        <v>12.69</v>
      </c>
      <c r="E1051" s="40">
        <v>5.61</v>
      </c>
      <c r="F1051" s="42">
        <v>19.07</v>
      </c>
      <c r="G1051" s="41">
        <v>1990</v>
      </c>
      <c r="H1051" s="40">
        <v>0</v>
      </c>
      <c r="I1051" s="40">
        <v>0.48</v>
      </c>
      <c r="J1051" s="40">
        <v>0.01</v>
      </c>
      <c r="K1051" s="40">
        <v>0</v>
      </c>
      <c r="L1051" s="42">
        <v>16.920000000000002</v>
      </c>
      <c r="M1051" s="41">
        <v>1990</v>
      </c>
      <c r="N1051" s="40">
        <v>0.93</v>
      </c>
      <c r="O1051" s="40">
        <v>7.15</v>
      </c>
      <c r="P1051" s="40">
        <v>3.88</v>
      </c>
      <c r="Q1051" s="40">
        <v>0.26</v>
      </c>
      <c r="R1051" s="42">
        <v>17.12</v>
      </c>
      <c r="S1051" s="41">
        <v>1990</v>
      </c>
      <c r="T1051" s="40">
        <v>0</v>
      </c>
      <c r="U1051" s="40">
        <v>3.18</v>
      </c>
      <c r="V1051" s="40">
        <v>1.17</v>
      </c>
      <c r="W1051" s="40">
        <v>0</v>
      </c>
      <c r="X1051" s="42">
        <v>5.88</v>
      </c>
    </row>
    <row r="1052" spans="1:24" x14ac:dyDescent="0.25">
      <c r="A1052" s="41">
        <v>1991</v>
      </c>
      <c r="B1052" s="40">
        <v>7.63</v>
      </c>
      <c r="C1052" s="40">
        <v>16.28</v>
      </c>
      <c r="D1052" s="40">
        <v>12.22</v>
      </c>
      <c r="E1052" s="40">
        <v>5.35</v>
      </c>
      <c r="F1052" s="42">
        <v>18.989999999999998</v>
      </c>
      <c r="G1052" s="41">
        <v>1991</v>
      </c>
      <c r="H1052" s="40">
        <v>0</v>
      </c>
      <c r="I1052" s="40">
        <v>0.27</v>
      </c>
      <c r="J1052" s="40">
        <v>0.01</v>
      </c>
      <c r="K1052" s="40">
        <v>0</v>
      </c>
      <c r="L1052" s="42">
        <v>16.88</v>
      </c>
      <c r="M1052" s="41">
        <v>1991</v>
      </c>
      <c r="N1052" s="40">
        <v>1.0900000000000001</v>
      </c>
      <c r="O1052" s="40">
        <v>6.97</v>
      </c>
      <c r="P1052" s="40">
        <v>3.82</v>
      </c>
      <c r="Q1052" s="40">
        <v>0.57999999999999996</v>
      </c>
      <c r="R1052" s="42">
        <v>16.37</v>
      </c>
      <c r="S1052" s="41">
        <v>1991</v>
      </c>
      <c r="T1052" s="40">
        <v>0</v>
      </c>
      <c r="U1052" s="40">
        <v>2.37</v>
      </c>
      <c r="V1052" s="40">
        <v>1.07</v>
      </c>
      <c r="W1052" s="40">
        <v>0</v>
      </c>
      <c r="X1052" s="42">
        <v>6.03</v>
      </c>
    </row>
    <row r="1053" spans="1:24" x14ac:dyDescent="0.25">
      <c r="A1053" s="41">
        <v>1992</v>
      </c>
      <c r="B1053" s="40">
        <v>6.47</v>
      </c>
      <c r="C1053" s="40">
        <v>15.47</v>
      </c>
      <c r="D1053" s="40">
        <v>11.29</v>
      </c>
      <c r="E1053" s="40">
        <v>4.22</v>
      </c>
      <c r="F1053" s="42">
        <v>18.82</v>
      </c>
      <c r="G1053" s="41">
        <v>1992</v>
      </c>
      <c r="H1053" s="40">
        <v>7.0000000000000007E-2</v>
      </c>
      <c r="I1053" s="40">
        <v>1.42</v>
      </c>
      <c r="J1053" s="40">
        <v>0.4</v>
      </c>
      <c r="K1053" s="40">
        <v>7.0000000000000007E-2</v>
      </c>
      <c r="L1053" s="42">
        <v>15.4</v>
      </c>
      <c r="M1053" s="41">
        <v>1992</v>
      </c>
      <c r="N1053" s="40">
        <v>1.37</v>
      </c>
      <c r="O1053" s="40">
        <v>7.14</v>
      </c>
      <c r="P1053" s="40">
        <v>3.8</v>
      </c>
      <c r="Q1053" s="40">
        <v>0.46</v>
      </c>
      <c r="R1053" s="42">
        <v>17.03</v>
      </c>
      <c r="S1053" s="41">
        <v>1992</v>
      </c>
      <c r="T1053" s="40">
        <v>0</v>
      </c>
      <c r="U1053" s="40">
        <v>2.27</v>
      </c>
      <c r="V1053" s="40">
        <v>0.87</v>
      </c>
      <c r="W1053" s="40">
        <v>0</v>
      </c>
      <c r="X1053" s="42">
        <v>5.21</v>
      </c>
    </row>
    <row r="1054" spans="1:24" x14ac:dyDescent="0.25">
      <c r="A1054" s="41">
        <v>1993</v>
      </c>
      <c r="B1054" s="40">
        <v>8.41</v>
      </c>
      <c r="C1054" s="40">
        <v>16.100000000000001</v>
      </c>
      <c r="D1054" s="40">
        <v>12.65</v>
      </c>
      <c r="E1054" s="40">
        <v>6.12</v>
      </c>
      <c r="F1054" s="42">
        <v>19.809999999999999</v>
      </c>
      <c r="G1054" s="41">
        <v>1993</v>
      </c>
      <c r="H1054" s="40">
        <v>0.02</v>
      </c>
      <c r="I1054" s="40">
        <v>1.29</v>
      </c>
      <c r="J1054" s="40">
        <v>0.19</v>
      </c>
      <c r="K1054" s="40">
        <v>0</v>
      </c>
      <c r="L1054" s="42">
        <v>17.02</v>
      </c>
      <c r="M1054" s="41">
        <v>1993</v>
      </c>
      <c r="N1054" s="40">
        <v>1.8</v>
      </c>
      <c r="O1054" s="40">
        <v>7.69</v>
      </c>
      <c r="P1054" s="40">
        <v>4.66</v>
      </c>
      <c r="Q1054" s="40">
        <v>0.67</v>
      </c>
      <c r="R1054" s="42">
        <v>17.53</v>
      </c>
      <c r="S1054" s="41">
        <v>1993</v>
      </c>
      <c r="T1054" s="40">
        <v>0</v>
      </c>
      <c r="U1054" s="40">
        <v>3.39</v>
      </c>
      <c r="V1054" s="40">
        <v>1.26</v>
      </c>
      <c r="W1054" s="40">
        <v>0</v>
      </c>
      <c r="X1054" s="42">
        <v>6.19</v>
      </c>
    </row>
    <row r="1055" spans="1:24" x14ac:dyDescent="0.25">
      <c r="A1055" s="41">
        <v>1994</v>
      </c>
      <c r="B1055" s="40">
        <v>8.65</v>
      </c>
      <c r="C1055" s="40">
        <v>17.39</v>
      </c>
      <c r="D1055" s="40">
        <v>13.37</v>
      </c>
      <c r="E1055" s="40">
        <v>6.49</v>
      </c>
      <c r="F1055" s="42">
        <v>20.66</v>
      </c>
      <c r="G1055" s="41">
        <v>1994</v>
      </c>
      <c r="H1055" s="40">
        <v>0.14000000000000001</v>
      </c>
      <c r="I1055" s="40">
        <v>1.62</v>
      </c>
      <c r="J1055" s="40">
        <v>0.43</v>
      </c>
      <c r="K1055" s="40">
        <v>0.12</v>
      </c>
      <c r="L1055" s="42">
        <v>18.920000000000002</v>
      </c>
      <c r="M1055" s="41">
        <v>1994</v>
      </c>
      <c r="N1055" s="40">
        <v>1.71</v>
      </c>
      <c r="O1055" s="40">
        <v>8.64</v>
      </c>
      <c r="P1055" s="40">
        <v>5.22</v>
      </c>
      <c r="Q1055" s="40">
        <v>0.54</v>
      </c>
      <c r="R1055" s="42">
        <v>19.38</v>
      </c>
      <c r="S1055" s="41">
        <v>1994</v>
      </c>
      <c r="T1055" s="40">
        <v>0.03</v>
      </c>
      <c r="U1055" s="40">
        <v>3.19</v>
      </c>
      <c r="V1055" s="40">
        <v>0.8</v>
      </c>
      <c r="W1055" s="40">
        <v>0</v>
      </c>
      <c r="X1055" s="42">
        <v>7.45</v>
      </c>
    </row>
    <row r="1056" spans="1:24" x14ac:dyDescent="0.25">
      <c r="A1056" s="41">
        <v>1995</v>
      </c>
      <c r="B1056" s="40">
        <v>9.35</v>
      </c>
      <c r="C1056" s="40">
        <v>17.54</v>
      </c>
      <c r="D1056" s="40">
        <v>13.86</v>
      </c>
      <c r="E1056" s="40">
        <v>7.06</v>
      </c>
      <c r="F1056" s="42">
        <v>21.35</v>
      </c>
      <c r="G1056" s="41">
        <v>1995</v>
      </c>
      <c r="H1056" s="40">
        <v>0.05</v>
      </c>
      <c r="I1056" s="40">
        <v>2.02</v>
      </c>
      <c r="J1056" s="40">
        <v>0.35</v>
      </c>
      <c r="K1056" s="40">
        <v>0.01</v>
      </c>
      <c r="L1056" s="42">
        <v>19.440000000000001</v>
      </c>
      <c r="M1056" s="41">
        <v>1995</v>
      </c>
      <c r="N1056" s="40">
        <v>2.48</v>
      </c>
      <c r="O1056" s="40">
        <v>9.1999999999999993</v>
      </c>
      <c r="P1056" s="40">
        <v>6.06</v>
      </c>
      <c r="Q1056" s="40">
        <v>1.2</v>
      </c>
      <c r="R1056" s="42">
        <v>19.37</v>
      </c>
      <c r="S1056" s="41">
        <v>1995</v>
      </c>
      <c r="T1056" s="40">
        <v>0</v>
      </c>
      <c r="U1056" s="40">
        <v>3.39</v>
      </c>
      <c r="V1056" s="40">
        <v>1.29</v>
      </c>
      <c r="W1056" s="40">
        <v>0</v>
      </c>
      <c r="X1056" s="42">
        <v>7.95</v>
      </c>
    </row>
    <row r="1057" spans="1:24" x14ac:dyDescent="0.25">
      <c r="A1057" s="41">
        <v>1996</v>
      </c>
      <c r="B1057" s="40">
        <v>10.09</v>
      </c>
      <c r="C1057" s="40">
        <v>18.96</v>
      </c>
      <c r="D1057" s="40">
        <v>14.8</v>
      </c>
      <c r="E1057" s="40">
        <v>7.55</v>
      </c>
      <c r="F1057" s="42">
        <v>21.46</v>
      </c>
      <c r="G1057" s="41">
        <v>1996</v>
      </c>
      <c r="H1057" s="40">
        <v>0.02</v>
      </c>
      <c r="I1057" s="40">
        <v>2.2000000000000002</v>
      </c>
      <c r="J1057" s="40">
        <v>0.44</v>
      </c>
      <c r="K1057" s="40">
        <v>0.01</v>
      </c>
      <c r="L1057" s="42">
        <v>18.55</v>
      </c>
      <c r="M1057" s="41">
        <v>1996</v>
      </c>
      <c r="N1057" s="40">
        <v>2.39</v>
      </c>
      <c r="O1057" s="40">
        <v>8.59</v>
      </c>
      <c r="P1057" s="40">
        <v>5.37</v>
      </c>
      <c r="Q1057" s="40">
        <v>1.2</v>
      </c>
      <c r="R1057" s="42">
        <v>18.95</v>
      </c>
      <c r="S1057" s="41">
        <v>1996</v>
      </c>
      <c r="T1057" s="40">
        <v>0.13</v>
      </c>
      <c r="U1057" s="40">
        <v>4.71</v>
      </c>
      <c r="V1057" s="40">
        <v>1.92</v>
      </c>
      <c r="W1057" s="40">
        <v>0</v>
      </c>
      <c r="X1057" s="42">
        <v>9.16</v>
      </c>
    </row>
    <row r="1058" spans="1:24" x14ac:dyDescent="0.25">
      <c r="A1058" s="41">
        <v>1997</v>
      </c>
      <c r="B1058" s="40">
        <v>8.41</v>
      </c>
      <c r="C1058" s="40">
        <v>17.48</v>
      </c>
      <c r="D1058" s="40">
        <v>13.16</v>
      </c>
      <c r="E1058" s="40">
        <v>5.8</v>
      </c>
      <c r="F1058" s="42">
        <v>20.46</v>
      </c>
      <c r="G1058" s="41">
        <v>1997</v>
      </c>
      <c r="H1058" s="40">
        <v>0</v>
      </c>
      <c r="I1058" s="40">
        <v>0.65</v>
      </c>
      <c r="J1058" s="40">
        <v>0.03</v>
      </c>
      <c r="K1058" s="40">
        <v>0</v>
      </c>
      <c r="L1058" s="42">
        <v>18.37</v>
      </c>
      <c r="M1058" s="41">
        <v>1997</v>
      </c>
      <c r="N1058" s="40">
        <v>2.0099999999999998</v>
      </c>
      <c r="O1058" s="40">
        <v>8.66</v>
      </c>
      <c r="P1058" s="40">
        <v>4.75</v>
      </c>
      <c r="Q1058" s="40">
        <v>0.79</v>
      </c>
      <c r="R1058" s="42">
        <v>18.96</v>
      </c>
      <c r="S1058" s="41">
        <v>1997</v>
      </c>
      <c r="T1058" s="40">
        <v>0</v>
      </c>
      <c r="U1058" s="40">
        <v>2.4700000000000002</v>
      </c>
      <c r="V1058" s="40">
        <v>0.74</v>
      </c>
      <c r="W1058" s="40">
        <v>0</v>
      </c>
      <c r="X1058" s="42">
        <v>6.31</v>
      </c>
    </row>
    <row r="1059" spans="1:24" x14ac:dyDescent="0.25">
      <c r="A1059" s="41">
        <v>1998</v>
      </c>
      <c r="B1059" s="40">
        <v>10.42</v>
      </c>
      <c r="C1059" s="40">
        <v>19.079999999999998</v>
      </c>
      <c r="D1059" s="40">
        <v>15.5</v>
      </c>
      <c r="E1059" s="40">
        <v>8.1199999999999992</v>
      </c>
      <c r="F1059" s="42">
        <v>21.42</v>
      </c>
      <c r="G1059" s="41">
        <v>1998</v>
      </c>
      <c r="H1059" s="40">
        <v>0.83</v>
      </c>
      <c r="I1059" s="40">
        <v>4.59</v>
      </c>
      <c r="J1059" s="40">
        <v>1.95</v>
      </c>
      <c r="K1059" s="40">
        <v>0.8</v>
      </c>
      <c r="L1059" s="42">
        <v>18.84</v>
      </c>
      <c r="M1059" s="41">
        <v>1998</v>
      </c>
      <c r="N1059" s="40">
        <v>3.86</v>
      </c>
      <c r="O1059" s="40">
        <v>9.74</v>
      </c>
      <c r="P1059" s="40">
        <v>6.46</v>
      </c>
      <c r="Q1059" s="40">
        <v>2.39</v>
      </c>
      <c r="R1059" s="42">
        <v>19.07</v>
      </c>
      <c r="S1059" s="41">
        <v>1998</v>
      </c>
      <c r="T1059" s="40">
        <v>0.57999999999999996</v>
      </c>
      <c r="U1059" s="40">
        <v>5.27</v>
      </c>
      <c r="V1059" s="40">
        <v>2.64</v>
      </c>
      <c r="W1059" s="40">
        <v>0.25</v>
      </c>
      <c r="X1059" s="42">
        <v>9.27</v>
      </c>
    </row>
    <row r="1060" spans="1:24" x14ac:dyDescent="0.25">
      <c r="A1060" s="41">
        <v>1999</v>
      </c>
      <c r="B1060" s="40">
        <v>10.119999999999999</v>
      </c>
      <c r="C1060" s="40">
        <v>19.2</v>
      </c>
      <c r="D1060" s="40">
        <v>15.44</v>
      </c>
      <c r="E1060" s="40">
        <v>7.61</v>
      </c>
      <c r="F1060" s="42">
        <v>20.93</v>
      </c>
      <c r="G1060" s="41">
        <v>1999</v>
      </c>
      <c r="H1060" s="40">
        <v>0.26</v>
      </c>
      <c r="I1060" s="40">
        <v>2.31</v>
      </c>
      <c r="J1060" s="40">
        <v>1.07</v>
      </c>
      <c r="K1060" s="40">
        <v>0.22</v>
      </c>
      <c r="L1060" s="42">
        <v>19.68</v>
      </c>
      <c r="M1060" s="41">
        <v>1999</v>
      </c>
      <c r="N1060" s="40">
        <v>2.79</v>
      </c>
      <c r="O1060" s="40">
        <v>9.8699999999999992</v>
      </c>
      <c r="P1060" s="40">
        <v>6.46</v>
      </c>
      <c r="Q1060" s="40">
        <v>1.35</v>
      </c>
      <c r="R1060" s="42">
        <v>20.47</v>
      </c>
      <c r="S1060" s="41">
        <v>1999</v>
      </c>
      <c r="T1060" s="40">
        <v>0.1</v>
      </c>
      <c r="U1060" s="40">
        <v>4.1399999999999997</v>
      </c>
      <c r="V1060" s="40">
        <v>1.32</v>
      </c>
      <c r="W1060" s="40">
        <v>0</v>
      </c>
      <c r="X1060" s="42">
        <v>8.76</v>
      </c>
    </row>
    <row r="1061" spans="1:24" x14ac:dyDescent="0.25">
      <c r="A1061" s="41">
        <v>2000</v>
      </c>
      <c r="B1061" s="40">
        <v>9.39</v>
      </c>
      <c r="C1061" s="40">
        <v>18.690000000000001</v>
      </c>
      <c r="D1061" s="40">
        <v>15.03</v>
      </c>
      <c r="E1061" s="40">
        <v>6.74</v>
      </c>
      <c r="F1061" s="42">
        <v>20.46</v>
      </c>
      <c r="G1061" s="41">
        <v>2000</v>
      </c>
      <c r="H1061" s="40">
        <v>0.71</v>
      </c>
      <c r="I1061" s="40">
        <v>3.76</v>
      </c>
      <c r="J1061" s="40">
        <v>1.63</v>
      </c>
      <c r="K1061" s="40">
        <v>0.6</v>
      </c>
      <c r="L1061" s="42">
        <v>18.68</v>
      </c>
      <c r="M1061" s="41">
        <v>2000</v>
      </c>
      <c r="N1061" s="40">
        <v>2.98</v>
      </c>
      <c r="O1061" s="40">
        <v>8.6199999999999992</v>
      </c>
      <c r="P1061" s="40">
        <v>5.69</v>
      </c>
      <c r="Q1061" s="40">
        <v>1.36</v>
      </c>
      <c r="R1061" s="42">
        <v>19.03</v>
      </c>
      <c r="S1061" s="41">
        <v>2000</v>
      </c>
      <c r="T1061" s="40">
        <v>0.61</v>
      </c>
      <c r="U1061" s="40">
        <v>5.12</v>
      </c>
      <c r="V1061" s="40">
        <v>2.59</v>
      </c>
      <c r="W1061" s="40">
        <v>0.1</v>
      </c>
      <c r="X1061" s="42">
        <v>8.9600000000000009</v>
      </c>
    </row>
    <row r="1062" spans="1:24" x14ac:dyDescent="0.25">
      <c r="A1062" s="41">
        <v>2001</v>
      </c>
      <c r="B1062" s="40">
        <v>9.7100000000000009</v>
      </c>
      <c r="C1062" s="40">
        <v>18.46</v>
      </c>
      <c r="D1062" s="40">
        <v>14.67</v>
      </c>
      <c r="E1062" s="40">
        <v>7.16</v>
      </c>
      <c r="F1062" s="42">
        <v>20.94</v>
      </c>
      <c r="G1062" s="41">
        <v>2001</v>
      </c>
      <c r="H1062" s="40">
        <v>0.28000000000000003</v>
      </c>
      <c r="I1062" s="40">
        <v>2.91</v>
      </c>
      <c r="J1062" s="40">
        <v>1.05</v>
      </c>
      <c r="K1062" s="40">
        <v>0.22</v>
      </c>
      <c r="L1062" s="42">
        <v>19.25</v>
      </c>
      <c r="M1062" s="41">
        <v>2001</v>
      </c>
      <c r="N1062" s="40">
        <v>3.65</v>
      </c>
      <c r="O1062" s="40">
        <v>9.16</v>
      </c>
      <c r="P1062" s="40">
        <v>6.18</v>
      </c>
      <c r="Q1062" s="40">
        <v>2.17</v>
      </c>
      <c r="R1062" s="42">
        <v>18.989999999999998</v>
      </c>
      <c r="S1062" s="41">
        <v>2001</v>
      </c>
      <c r="T1062" s="40">
        <v>0.31</v>
      </c>
      <c r="U1062" s="40">
        <v>5.18</v>
      </c>
      <c r="V1062" s="40">
        <v>2.2000000000000002</v>
      </c>
      <c r="W1062" s="40">
        <v>0.04</v>
      </c>
      <c r="X1062" s="42">
        <v>9.31</v>
      </c>
    </row>
    <row r="1063" spans="1:24" x14ac:dyDescent="0.25">
      <c r="A1063" s="41">
        <v>2002</v>
      </c>
      <c r="B1063" s="40">
        <v>8.9700000000000006</v>
      </c>
      <c r="C1063" s="40">
        <v>18.14</v>
      </c>
      <c r="D1063" s="40">
        <v>14.06</v>
      </c>
      <c r="E1063" s="40">
        <v>6.54</v>
      </c>
      <c r="F1063" s="42">
        <v>20.73</v>
      </c>
      <c r="G1063" s="41">
        <v>2002</v>
      </c>
      <c r="H1063" s="40">
        <v>0.62</v>
      </c>
      <c r="I1063" s="40">
        <v>3.22</v>
      </c>
      <c r="J1063" s="40">
        <v>1.43</v>
      </c>
      <c r="K1063" s="40">
        <v>0.41</v>
      </c>
      <c r="L1063" s="42">
        <v>18.12</v>
      </c>
      <c r="M1063" s="41">
        <v>2002</v>
      </c>
      <c r="N1063" s="40">
        <v>4</v>
      </c>
      <c r="O1063" s="40">
        <v>9.69</v>
      </c>
      <c r="P1063" s="40">
        <v>6.46</v>
      </c>
      <c r="Q1063" s="40">
        <v>2.61</v>
      </c>
      <c r="R1063" s="42">
        <v>19.829999999999998</v>
      </c>
      <c r="S1063" s="41">
        <v>2002</v>
      </c>
      <c r="T1063" s="40">
        <v>0.2</v>
      </c>
      <c r="U1063" s="40">
        <v>3.7</v>
      </c>
      <c r="V1063" s="40">
        <v>1.53</v>
      </c>
      <c r="W1063" s="40">
        <v>0</v>
      </c>
      <c r="X1063" s="42">
        <v>7.75</v>
      </c>
    </row>
    <row r="1064" spans="1:24" x14ac:dyDescent="0.25">
      <c r="A1064" s="41">
        <v>2003</v>
      </c>
      <c r="B1064" s="40">
        <v>9.06</v>
      </c>
      <c r="C1064" s="40">
        <v>18.12</v>
      </c>
      <c r="D1064" s="40">
        <v>13.81</v>
      </c>
      <c r="E1064" s="40">
        <v>6.3</v>
      </c>
      <c r="F1064" s="42">
        <v>20.29</v>
      </c>
      <c r="G1064" s="41">
        <v>2003</v>
      </c>
      <c r="H1064" s="40">
        <v>0</v>
      </c>
      <c r="I1064" s="40">
        <v>2.73</v>
      </c>
      <c r="J1064" s="40">
        <v>0.63</v>
      </c>
      <c r="K1064" s="40">
        <v>0</v>
      </c>
      <c r="L1064" s="42">
        <v>19.149999999999999</v>
      </c>
      <c r="M1064" s="41">
        <v>2003</v>
      </c>
      <c r="N1064" s="40">
        <v>3.38</v>
      </c>
      <c r="O1064" s="40">
        <v>9.76</v>
      </c>
      <c r="P1064" s="40">
        <v>6.03</v>
      </c>
      <c r="Q1064" s="40">
        <v>1.78</v>
      </c>
      <c r="R1064" s="42">
        <v>19.940000000000001</v>
      </c>
      <c r="S1064" s="41">
        <v>2003</v>
      </c>
      <c r="T1064" s="40">
        <v>0.06</v>
      </c>
      <c r="U1064" s="40">
        <v>3.87</v>
      </c>
      <c r="V1064" s="40">
        <v>1.33</v>
      </c>
      <c r="W1064" s="40">
        <v>0</v>
      </c>
      <c r="X1064" s="42">
        <v>7.82</v>
      </c>
    </row>
    <row r="1065" spans="1:24" x14ac:dyDescent="0.25">
      <c r="A1065" s="41">
        <v>2004</v>
      </c>
      <c r="B1065" s="40">
        <v>8.76</v>
      </c>
      <c r="C1065" s="40">
        <v>16.940000000000001</v>
      </c>
      <c r="D1065" s="40">
        <v>13.23</v>
      </c>
      <c r="E1065" s="40">
        <v>6.8</v>
      </c>
      <c r="F1065" s="42">
        <v>19.93</v>
      </c>
      <c r="G1065" s="41">
        <v>2004</v>
      </c>
      <c r="H1065" s="40">
        <v>0.05</v>
      </c>
      <c r="I1065" s="40">
        <v>1.83</v>
      </c>
      <c r="J1065" s="40">
        <v>0.48</v>
      </c>
      <c r="K1065" s="40">
        <v>0.01</v>
      </c>
      <c r="L1065" s="42">
        <v>17.420000000000002</v>
      </c>
      <c r="M1065" s="41">
        <v>2004</v>
      </c>
      <c r="N1065" s="40">
        <v>2.33</v>
      </c>
      <c r="O1065" s="40">
        <v>8.27</v>
      </c>
      <c r="P1065" s="40">
        <v>5.22</v>
      </c>
      <c r="Q1065" s="40">
        <v>1.24</v>
      </c>
      <c r="R1065" s="42">
        <v>18.86</v>
      </c>
      <c r="S1065" s="41">
        <v>2004</v>
      </c>
      <c r="T1065" s="40">
        <v>0.05</v>
      </c>
      <c r="U1065" s="40">
        <v>3.89</v>
      </c>
      <c r="V1065" s="40">
        <v>1.04</v>
      </c>
      <c r="W1065" s="40">
        <v>0</v>
      </c>
      <c r="X1065" s="42">
        <v>7.29</v>
      </c>
    </row>
    <row r="1066" spans="1:24" x14ac:dyDescent="0.25">
      <c r="A1066" s="41">
        <v>2005</v>
      </c>
      <c r="B1066" s="40">
        <v>9.14</v>
      </c>
      <c r="C1066" s="40">
        <v>17.75</v>
      </c>
      <c r="D1066" s="40">
        <v>14.05</v>
      </c>
      <c r="E1066" s="40">
        <v>6.59</v>
      </c>
      <c r="F1066" s="42">
        <v>20.22</v>
      </c>
      <c r="G1066" s="41">
        <v>2005</v>
      </c>
      <c r="H1066" s="40">
        <v>0.08</v>
      </c>
      <c r="I1066" s="40">
        <v>2.08</v>
      </c>
      <c r="J1066" s="40">
        <v>0.56000000000000005</v>
      </c>
      <c r="K1066" s="40">
        <v>0.05</v>
      </c>
      <c r="L1066" s="42">
        <v>17.48</v>
      </c>
      <c r="M1066" s="41">
        <v>2005</v>
      </c>
      <c r="N1066" s="40">
        <v>2.85</v>
      </c>
      <c r="O1066" s="40">
        <v>9.2200000000000006</v>
      </c>
      <c r="P1066" s="40">
        <v>5.67</v>
      </c>
      <c r="Q1066" s="40">
        <v>1.64</v>
      </c>
      <c r="R1066" s="42">
        <v>19.309999999999999</v>
      </c>
      <c r="S1066" s="41">
        <v>2005</v>
      </c>
      <c r="T1066" s="40">
        <v>0.01</v>
      </c>
      <c r="U1066" s="40">
        <v>3.45</v>
      </c>
      <c r="V1066" s="40">
        <v>1.73</v>
      </c>
      <c r="W1066" s="40">
        <v>0</v>
      </c>
      <c r="X1066" s="42">
        <v>6.69</v>
      </c>
    </row>
    <row r="1067" spans="1:24" x14ac:dyDescent="0.25">
      <c r="A1067" s="41">
        <v>2006</v>
      </c>
      <c r="B1067" s="40">
        <v>10.41</v>
      </c>
      <c r="C1067" s="40">
        <v>19.12</v>
      </c>
      <c r="D1067" s="40">
        <v>15.37</v>
      </c>
      <c r="E1067" s="40">
        <v>7.91</v>
      </c>
      <c r="F1067" s="42">
        <v>21.33</v>
      </c>
      <c r="G1067" s="41">
        <v>2006</v>
      </c>
      <c r="H1067" s="40">
        <v>0.2</v>
      </c>
      <c r="I1067" s="40">
        <v>2.11</v>
      </c>
      <c r="J1067" s="40">
        <v>0.68</v>
      </c>
      <c r="K1067" s="40">
        <v>0.14000000000000001</v>
      </c>
      <c r="L1067" s="42">
        <v>18.649999999999999</v>
      </c>
      <c r="M1067" s="41">
        <v>2006</v>
      </c>
      <c r="N1067" s="40">
        <v>3.01</v>
      </c>
      <c r="O1067" s="40">
        <v>8.99</v>
      </c>
      <c r="P1067" s="40">
        <v>5.86</v>
      </c>
      <c r="Q1067" s="40">
        <v>1.57</v>
      </c>
      <c r="R1067" s="42">
        <v>19.46</v>
      </c>
      <c r="S1067" s="41">
        <v>2006</v>
      </c>
      <c r="T1067" s="40">
        <v>0</v>
      </c>
      <c r="U1067" s="40">
        <v>4.22</v>
      </c>
      <c r="V1067" s="40">
        <v>1.41</v>
      </c>
      <c r="W1067" s="40">
        <v>0</v>
      </c>
      <c r="X1067" s="42">
        <v>7.95</v>
      </c>
    </row>
    <row r="1068" spans="1:24" x14ac:dyDescent="0.25">
      <c r="A1068" s="41">
        <v>2007</v>
      </c>
      <c r="B1068" s="40">
        <v>10.71</v>
      </c>
      <c r="C1068" s="40">
        <v>18.66</v>
      </c>
      <c r="D1068" s="40">
        <v>14.78</v>
      </c>
      <c r="E1068" s="40">
        <v>8.14</v>
      </c>
      <c r="F1068" s="42">
        <v>21.8</v>
      </c>
      <c r="G1068" s="41">
        <v>2007</v>
      </c>
      <c r="H1068" s="40">
        <v>0.65</v>
      </c>
      <c r="I1068" s="40">
        <v>3.53</v>
      </c>
      <c r="J1068" s="40">
        <v>1.56</v>
      </c>
      <c r="K1068" s="40">
        <v>0.69</v>
      </c>
      <c r="L1068" s="42">
        <v>18.64</v>
      </c>
      <c r="M1068" s="41">
        <v>2007</v>
      </c>
      <c r="N1068" s="40">
        <v>3.29</v>
      </c>
      <c r="O1068" s="40">
        <v>9.4600000000000009</v>
      </c>
      <c r="P1068" s="40">
        <v>5.99</v>
      </c>
      <c r="Q1068" s="40">
        <v>1.88</v>
      </c>
      <c r="R1068" s="42">
        <v>19.95</v>
      </c>
      <c r="S1068" s="41">
        <v>2007</v>
      </c>
      <c r="T1068" s="40">
        <v>0.16</v>
      </c>
      <c r="U1068" s="40">
        <v>4.74</v>
      </c>
      <c r="V1068" s="40">
        <v>1.56</v>
      </c>
      <c r="W1068" s="40">
        <v>0</v>
      </c>
      <c r="X1068" s="42">
        <v>8.91</v>
      </c>
    </row>
    <row r="1069" spans="1:24" x14ac:dyDescent="0.25">
      <c r="A1069" s="41">
        <v>2008</v>
      </c>
      <c r="B1069" s="40">
        <v>9.7100000000000009</v>
      </c>
      <c r="C1069" s="40">
        <v>18.149999999999999</v>
      </c>
      <c r="D1069" s="40">
        <v>14.51</v>
      </c>
      <c r="E1069" s="40">
        <v>7.36</v>
      </c>
      <c r="F1069" s="42">
        <v>20.57</v>
      </c>
      <c r="G1069" s="41">
        <v>2008</v>
      </c>
      <c r="H1069" s="40">
        <v>0.23</v>
      </c>
      <c r="I1069" s="40">
        <v>3.48</v>
      </c>
      <c r="J1069" s="40">
        <v>1.25</v>
      </c>
      <c r="K1069" s="40">
        <v>0.18</v>
      </c>
      <c r="L1069" s="42">
        <v>18.47</v>
      </c>
      <c r="M1069" s="41">
        <v>2008</v>
      </c>
      <c r="N1069" s="40">
        <v>4.5199999999999996</v>
      </c>
      <c r="O1069" s="40">
        <v>10.35</v>
      </c>
      <c r="P1069" s="40">
        <v>7.4</v>
      </c>
      <c r="Q1069" s="40">
        <v>2.54</v>
      </c>
      <c r="R1069" s="42">
        <v>20.18</v>
      </c>
      <c r="S1069" s="41">
        <v>2008</v>
      </c>
      <c r="T1069" s="40">
        <v>0.17</v>
      </c>
      <c r="U1069" s="40">
        <v>4.9800000000000004</v>
      </c>
      <c r="V1069" s="40">
        <v>2.39</v>
      </c>
      <c r="W1069" s="40">
        <v>0</v>
      </c>
      <c r="X1069" s="42">
        <v>8.8800000000000008</v>
      </c>
    </row>
    <row r="1070" spans="1:24" x14ac:dyDescent="0.25">
      <c r="A1070" s="41">
        <v>2009</v>
      </c>
      <c r="B1070" s="40">
        <v>8.73</v>
      </c>
      <c r="C1070" s="40">
        <v>17.39</v>
      </c>
      <c r="D1070" s="40">
        <v>13.21</v>
      </c>
      <c r="E1070" s="40">
        <v>6.5</v>
      </c>
      <c r="F1070" s="42">
        <v>20.03</v>
      </c>
      <c r="G1070" s="41">
        <v>2009</v>
      </c>
      <c r="H1070" s="40">
        <v>7.0000000000000007E-2</v>
      </c>
      <c r="I1070" s="40">
        <v>2.67</v>
      </c>
      <c r="J1070" s="40">
        <v>0.8</v>
      </c>
      <c r="K1070" s="40">
        <v>0.03</v>
      </c>
      <c r="L1070" s="42">
        <v>18.64</v>
      </c>
      <c r="M1070" s="41">
        <v>2009</v>
      </c>
      <c r="N1070" s="40">
        <v>3.5</v>
      </c>
      <c r="O1070" s="40">
        <v>9.86</v>
      </c>
      <c r="P1070" s="40">
        <v>6.74</v>
      </c>
      <c r="Q1070" s="40">
        <v>1.79</v>
      </c>
      <c r="R1070" s="42">
        <v>20.29</v>
      </c>
      <c r="S1070" s="41">
        <v>2009</v>
      </c>
      <c r="T1070" s="40">
        <v>0</v>
      </c>
      <c r="U1070" s="40">
        <v>3.58</v>
      </c>
      <c r="V1070" s="40">
        <v>1.27</v>
      </c>
      <c r="W1070" s="40">
        <v>0</v>
      </c>
      <c r="X1070" s="42">
        <v>7.53</v>
      </c>
    </row>
    <row r="1071" spans="1:24" x14ac:dyDescent="0.25">
      <c r="A1071" s="41">
        <v>2010</v>
      </c>
      <c r="B1071" s="40">
        <v>11.69</v>
      </c>
      <c r="C1071" s="40">
        <v>20.100000000000001</v>
      </c>
      <c r="D1071" s="40">
        <v>15.76</v>
      </c>
      <c r="E1071" s="40">
        <v>9.42</v>
      </c>
      <c r="F1071" s="42">
        <v>22.6</v>
      </c>
      <c r="G1071" s="41">
        <v>2010</v>
      </c>
      <c r="H1071" s="40">
        <v>1.28</v>
      </c>
      <c r="I1071" s="40">
        <v>4.9800000000000004</v>
      </c>
      <c r="J1071" s="40">
        <v>2.4700000000000002</v>
      </c>
      <c r="K1071" s="40">
        <v>1.27</v>
      </c>
      <c r="L1071" s="42">
        <v>19.52</v>
      </c>
      <c r="M1071" s="41">
        <v>2010</v>
      </c>
      <c r="N1071" s="40">
        <v>4.92</v>
      </c>
      <c r="O1071" s="40">
        <v>10.62</v>
      </c>
      <c r="P1071" s="40">
        <v>7.57</v>
      </c>
      <c r="Q1071" s="40">
        <v>3.48</v>
      </c>
      <c r="R1071" s="42">
        <v>20.63</v>
      </c>
      <c r="S1071" s="41">
        <v>2010</v>
      </c>
      <c r="T1071" s="40">
        <v>0.7</v>
      </c>
      <c r="U1071" s="40">
        <v>5.91</v>
      </c>
      <c r="V1071" s="40">
        <v>2.78</v>
      </c>
      <c r="W1071" s="40">
        <v>0.21</v>
      </c>
      <c r="X1071" s="42">
        <v>10.33</v>
      </c>
    </row>
    <row r="1072" spans="1:24" x14ac:dyDescent="0.25">
      <c r="A1072" s="41">
        <v>2011</v>
      </c>
      <c r="B1072" s="40">
        <v>10.210000000000001</v>
      </c>
      <c r="C1072" s="40">
        <v>18.14</v>
      </c>
      <c r="D1072" s="40">
        <v>14.07</v>
      </c>
      <c r="E1072" s="40">
        <v>7.96</v>
      </c>
      <c r="F1072" s="42">
        <v>21.75</v>
      </c>
      <c r="G1072" s="41">
        <v>2011</v>
      </c>
      <c r="H1072" s="40">
        <v>0.08</v>
      </c>
      <c r="I1072" s="40">
        <v>2.37</v>
      </c>
      <c r="J1072" s="40">
        <v>0.75</v>
      </c>
      <c r="K1072" s="40">
        <v>0.08</v>
      </c>
      <c r="L1072" s="42">
        <v>18.84</v>
      </c>
      <c r="M1072" s="41">
        <v>2011</v>
      </c>
      <c r="N1072" s="40">
        <v>2.65</v>
      </c>
      <c r="O1072" s="40">
        <v>9.1999999999999993</v>
      </c>
      <c r="P1072" s="40">
        <v>5.8</v>
      </c>
      <c r="Q1072" s="40">
        <v>1.29</v>
      </c>
      <c r="R1072" s="42">
        <v>19.48</v>
      </c>
      <c r="S1072" s="41">
        <v>2011</v>
      </c>
      <c r="T1072" s="40">
        <v>0.21</v>
      </c>
      <c r="U1072" s="40">
        <v>4.1399999999999997</v>
      </c>
      <c r="V1072" s="40">
        <v>1.88</v>
      </c>
      <c r="W1072" s="40">
        <v>0.09</v>
      </c>
      <c r="X1072" s="42">
        <v>7.85</v>
      </c>
    </row>
    <row r="1073" spans="1:24" x14ac:dyDescent="0.25">
      <c r="A1073" s="41">
        <v>2012</v>
      </c>
      <c r="B1073" s="40">
        <v>11.69</v>
      </c>
      <c r="C1073" s="40">
        <v>20.100000000000001</v>
      </c>
      <c r="D1073" s="40">
        <v>15.76</v>
      </c>
      <c r="E1073" s="40">
        <v>9.42</v>
      </c>
      <c r="F1073" s="42">
        <v>22.6</v>
      </c>
      <c r="G1073" s="41">
        <v>2012</v>
      </c>
      <c r="H1073" s="40">
        <v>1.28</v>
      </c>
      <c r="I1073" s="40">
        <v>4.9800000000000004</v>
      </c>
      <c r="J1073" s="40">
        <v>2.4700000000000002</v>
      </c>
      <c r="K1073" s="40">
        <v>1.27</v>
      </c>
      <c r="L1073" s="42">
        <v>19.52</v>
      </c>
      <c r="M1073" s="41">
        <v>2012</v>
      </c>
      <c r="N1073" s="40">
        <v>4.92</v>
      </c>
      <c r="O1073" s="40">
        <v>10.62</v>
      </c>
      <c r="P1073" s="40">
        <v>7.57</v>
      </c>
      <c r="Q1073" s="40">
        <v>3.48</v>
      </c>
      <c r="R1073" s="42">
        <v>20.63</v>
      </c>
      <c r="S1073" s="41">
        <v>2012</v>
      </c>
      <c r="T1073" s="40">
        <v>0.7</v>
      </c>
      <c r="U1073" s="40">
        <v>5.91</v>
      </c>
      <c r="V1073" s="40">
        <v>2.78</v>
      </c>
      <c r="W1073" s="40">
        <v>0.21</v>
      </c>
      <c r="X1073" s="42">
        <v>10.33</v>
      </c>
    </row>
    <row r="1074" spans="1:24" x14ac:dyDescent="0.25">
      <c r="A1074" s="41">
        <v>2013</v>
      </c>
      <c r="B1074" s="40">
        <v>8.6300000000000008</v>
      </c>
      <c r="C1074" s="40">
        <v>16.57</v>
      </c>
      <c r="D1074" s="40">
        <v>12.35</v>
      </c>
      <c r="E1074" s="40">
        <v>6.74</v>
      </c>
      <c r="F1074" s="42">
        <v>21</v>
      </c>
      <c r="G1074" s="41">
        <v>2013</v>
      </c>
      <c r="H1074" s="40">
        <v>0.05</v>
      </c>
      <c r="I1074" s="40">
        <v>1.93</v>
      </c>
      <c r="J1074" s="40">
        <v>0.56999999999999995</v>
      </c>
      <c r="K1074" s="40">
        <v>0.02</v>
      </c>
      <c r="L1074" s="42">
        <v>19.440000000000001</v>
      </c>
      <c r="M1074" s="41">
        <v>2013</v>
      </c>
      <c r="N1074" s="40">
        <v>2.21</v>
      </c>
      <c r="O1074" s="40">
        <v>9.1999999999999993</v>
      </c>
      <c r="P1074" s="40">
        <v>5.77</v>
      </c>
      <c r="Q1074" s="40">
        <v>0.66</v>
      </c>
      <c r="R1074" s="42">
        <v>20.309999999999999</v>
      </c>
      <c r="S1074" s="41">
        <v>2013</v>
      </c>
      <c r="T1074" s="40">
        <v>0.03</v>
      </c>
      <c r="U1074" s="40">
        <v>3.93</v>
      </c>
      <c r="V1074" s="40">
        <v>1.07</v>
      </c>
      <c r="W1074" s="40">
        <v>0</v>
      </c>
      <c r="X1074" s="42">
        <v>7.61</v>
      </c>
    </row>
    <row r="1075" spans="1:24" x14ac:dyDescent="0.25">
      <c r="A1075" s="41">
        <v>2014</v>
      </c>
      <c r="B1075" s="40">
        <v>10.63</v>
      </c>
      <c r="C1075" s="40">
        <v>18.78</v>
      </c>
      <c r="D1075" s="40">
        <v>14.37</v>
      </c>
      <c r="E1075" s="40">
        <v>8.41</v>
      </c>
      <c r="F1075" s="42">
        <v>22.15</v>
      </c>
      <c r="G1075" s="41">
        <v>2014</v>
      </c>
      <c r="H1075" s="40">
        <v>0.14000000000000001</v>
      </c>
      <c r="I1075" s="40">
        <v>1.81</v>
      </c>
      <c r="J1075" s="40">
        <v>0.68</v>
      </c>
      <c r="K1075" s="40">
        <v>0.12</v>
      </c>
      <c r="L1075" s="42">
        <v>18.239999999999998</v>
      </c>
      <c r="M1075" s="41">
        <v>2014</v>
      </c>
      <c r="N1075" s="40">
        <v>3.16</v>
      </c>
      <c r="O1075" s="40">
        <v>9.64</v>
      </c>
      <c r="P1075" s="40">
        <v>6.18</v>
      </c>
      <c r="Q1075" s="40">
        <v>1.69</v>
      </c>
      <c r="R1075" s="42">
        <v>20.52</v>
      </c>
      <c r="S1075" s="41">
        <v>2014</v>
      </c>
      <c r="T1075" s="40">
        <v>0.03</v>
      </c>
      <c r="U1075" s="40">
        <v>3.81</v>
      </c>
      <c r="V1075" s="40">
        <v>1.65</v>
      </c>
      <c r="W1075" s="40">
        <v>0</v>
      </c>
      <c r="X1075" s="42">
        <v>7.82</v>
      </c>
    </row>
    <row r="1076" spans="1:24" x14ac:dyDescent="0.25">
      <c r="A1076" s="41">
        <v>2015</v>
      </c>
      <c r="B1076" s="40">
        <v>11.39</v>
      </c>
      <c r="C1076" s="40">
        <v>19.62</v>
      </c>
      <c r="D1076" s="40">
        <v>15.76</v>
      </c>
      <c r="E1076" s="40">
        <v>9.23</v>
      </c>
      <c r="F1076" s="42">
        <v>22.25</v>
      </c>
      <c r="G1076" s="41">
        <v>2015</v>
      </c>
      <c r="H1076" s="40">
        <v>1.03</v>
      </c>
      <c r="I1076" s="40">
        <v>5.23</v>
      </c>
      <c r="J1076" s="40">
        <v>2.09</v>
      </c>
      <c r="K1076" s="40">
        <v>0.9</v>
      </c>
      <c r="L1076" s="42">
        <v>18.36</v>
      </c>
      <c r="M1076" s="41">
        <v>2015</v>
      </c>
      <c r="N1076" s="40">
        <v>4.42</v>
      </c>
      <c r="O1076" s="40">
        <v>10.58</v>
      </c>
      <c r="P1076" s="40">
        <v>7.21</v>
      </c>
      <c r="Q1076" s="40">
        <v>2.69</v>
      </c>
      <c r="R1076" s="42">
        <v>20.16</v>
      </c>
      <c r="S1076" s="41">
        <v>2015</v>
      </c>
      <c r="T1076" s="40">
        <v>0.26</v>
      </c>
      <c r="U1076" s="40">
        <v>4.83</v>
      </c>
      <c r="V1076" s="40">
        <v>2.08</v>
      </c>
      <c r="W1076" s="40">
        <v>0.1</v>
      </c>
      <c r="X1076" s="42">
        <v>9.0299999999999994</v>
      </c>
    </row>
    <row r="1077" spans="1:24" x14ac:dyDescent="0.25">
      <c r="A1077" s="41">
        <v>2016</v>
      </c>
      <c r="B1077" s="40">
        <v>10.52</v>
      </c>
      <c r="C1077" s="40">
        <v>18.86</v>
      </c>
      <c r="D1077" s="40">
        <v>14.56</v>
      </c>
      <c r="E1077" s="40">
        <v>8.51</v>
      </c>
      <c r="F1077" s="42">
        <v>21.67</v>
      </c>
      <c r="G1077" s="41">
        <v>2016</v>
      </c>
      <c r="H1077" s="40">
        <v>0.25</v>
      </c>
      <c r="I1077" s="40">
        <v>4.12</v>
      </c>
      <c r="J1077" s="40">
        <v>1.59</v>
      </c>
      <c r="K1077" s="40">
        <v>0.23</v>
      </c>
      <c r="L1077" s="42">
        <v>18.5</v>
      </c>
      <c r="M1077" s="41">
        <v>2016</v>
      </c>
      <c r="N1077" s="40">
        <v>4.5599999999999996</v>
      </c>
      <c r="O1077" s="40">
        <v>10.56</v>
      </c>
      <c r="P1077" s="40">
        <v>7.36</v>
      </c>
      <c r="Q1077" s="40">
        <v>2.2400000000000002</v>
      </c>
      <c r="R1077" s="42">
        <v>20.56</v>
      </c>
      <c r="S1077" s="41">
        <v>2016</v>
      </c>
      <c r="T1077" s="40">
        <v>0.28000000000000003</v>
      </c>
      <c r="U1077" s="40">
        <v>5.48</v>
      </c>
      <c r="V1077" s="40">
        <v>2.52</v>
      </c>
      <c r="W1077" s="40">
        <v>0.02</v>
      </c>
      <c r="X1077" s="42">
        <v>9.9700000000000006</v>
      </c>
    </row>
    <row r="1078" spans="1:24" x14ac:dyDescent="0.25">
      <c r="A1078" s="41">
        <v>2017</v>
      </c>
      <c r="B1078" s="40">
        <v>10.9</v>
      </c>
      <c r="C1078" s="40">
        <v>19.079999999999998</v>
      </c>
      <c r="D1078" s="40">
        <v>15.23</v>
      </c>
      <c r="E1078" s="40">
        <v>8.7899999999999991</v>
      </c>
      <c r="F1078" s="42">
        <v>21.69</v>
      </c>
      <c r="G1078" s="41">
        <v>2017</v>
      </c>
      <c r="H1078" s="40">
        <v>0.69</v>
      </c>
      <c r="I1078" s="40">
        <v>5.35</v>
      </c>
      <c r="J1078" s="40">
        <v>2.27</v>
      </c>
      <c r="K1078" s="40">
        <v>0.49</v>
      </c>
      <c r="L1078" s="42">
        <v>19.010000000000002</v>
      </c>
      <c r="M1078" s="41">
        <v>2017</v>
      </c>
      <c r="N1078" s="40">
        <v>4.38</v>
      </c>
      <c r="O1078" s="40">
        <v>10.87</v>
      </c>
      <c r="P1078" s="40">
        <v>7.69</v>
      </c>
      <c r="Q1078" s="40">
        <v>2.46</v>
      </c>
      <c r="R1078" s="42">
        <v>20.78</v>
      </c>
      <c r="S1078" s="41">
        <v>2017</v>
      </c>
      <c r="T1078" s="40">
        <v>0.59</v>
      </c>
      <c r="U1078" s="40">
        <v>6.14</v>
      </c>
      <c r="V1078" s="40">
        <v>3.27</v>
      </c>
      <c r="W1078" s="40">
        <v>0.05</v>
      </c>
      <c r="X1078" s="42">
        <v>9.81</v>
      </c>
    </row>
    <row r="1079" spans="1:24" x14ac:dyDescent="0.25">
      <c r="A1079" s="41">
        <v>2018</v>
      </c>
      <c r="B1079" s="40">
        <v>10.68</v>
      </c>
      <c r="C1079" s="40">
        <v>18.28</v>
      </c>
      <c r="D1079" s="40">
        <v>13.95</v>
      </c>
      <c r="E1079" s="40">
        <v>8.41</v>
      </c>
      <c r="F1079" s="42">
        <v>22.51</v>
      </c>
      <c r="G1079" s="41">
        <v>2018</v>
      </c>
      <c r="H1079" s="40">
        <v>0.23</v>
      </c>
      <c r="I1079" s="40">
        <v>2.78</v>
      </c>
      <c r="J1079" s="40">
        <v>1.24</v>
      </c>
      <c r="K1079" s="40">
        <v>0.11</v>
      </c>
      <c r="L1079" s="42">
        <v>21.2</v>
      </c>
      <c r="M1079" s="41">
        <v>2018</v>
      </c>
      <c r="N1079" s="40">
        <v>4.33</v>
      </c>
      <c r="O1079" s="40">
        <v>11.14</v>
      </c>
      <c r="P1079" s="40">
        <v>7.85</v>
      </c>
      <c r="Q1079" s="40">
        <v>2.54</v>
      </c>
      <c r="R1079" s="42">
        <v>22.14</v>
      </c>
      <c r="S1079" s="41">
        <v>2018</v>
      </c>
      <c r="T1079" s="40">
        <v>0.08</v>
      </c>
      <c r="U1079" s="40">
        <v>4.5599999999999996</v>
      </c>
      <c r="V1079" s="40">
        <v>1.52</v>
      </c>
      <c r="W1079" s="40">
        <v>0</v>
      </c>
      <c r="X1079" s="42">
        <v>9</v>
      </c>
    </row>
    <row r="1080" spans="1:24" x14ac:dyDescent="0.25">
      <c r="A1080" s="41">
        <v>2019</v>
      </c>
      <c r="B1080" s="40">
        <v>11.31</v>
      </c>
      <c r="C1080" s="40">
        <v>19.059999999999999</v>
      </c>
      <c r="D1080" s="40">
        <v>14.89</v>
      </c>
      <c r="E1080" s="40">
        <v>9.1</v>
      </c>
      <c r="F1080" s="42">
        <v>22.06</v>
      </c>
      <c r="G1080" s="41">
        <v>2019</v>
      </c>
      <c r="H1080" s="40">
        <v>0.23</v>
      </c>
      <c r="I1080" s="40">
        <v>3.65</v>
      </c>
      <c r="J1080" s="40">
        <v>1.36</v>
      </c>
      <c r="K1080" s="40">
        <v>0.12</v>
      </c>
      <c r="L1080" s="42">
        <v>20.52</v>
      </c>
      <c r="M1080" s="41">
        <v>2019</v>
      </c>
      <c r="N1080" s="40">
        <v>4.25</v>
      </c>
      <c r="O1080" s="40">
        <v>11.43</v>
      </c>
      <c r="P1080" s="40">
        <v>8.01</v>
      </c>
      <c r="Q1080" s="40">
        <v>1.91</v>
      </c>
      <c r="R1080" s="42">
        <v>21.2</v>
      </c>
      <c r="S1080" s="41">
        <v>2019</v>
      </c>
      <c r="T1080" s="40">
        <v>0.1</v>
      </c>
      <c r="U1080" s="40">
        <v>5.26</v>
      </c>
      <c r="V1080" s="40">
        <v>2.25</v>
      </c>
      <c r="W1080" s="40">
        <v>0</v>
      </c>
      <c r="X1080" s="42">
        <v>9.73</v>
      </c>
    </row>
    <row r="1081" spans="1:24" x14ac:dyDescent="0.25">
      <c r="A1081" s="41">
        <v>2020</v>
      </c>
      <c r="B1081" s="40">
        <v>10.95</v>
      </c>
      <c r="C1081" s="40">
        <v>18.61</v>
      </c>
      <c r="D1081" s="40">
        <v>14.81</v>
      </c>
      <c r="E1081" s="40">
        <v>8.98</v>
      </c>
      <c r="F1081" s="42">
        <v>21.71</v>
      </c>
      <c r="G1081" s="41">
        <v>2020</v>
      </c>
      <c r="H1081" s="40">
        <v>1.31</v>
      </c>
      <c r="I1081" s="40">
        <v>5.95</v>
      </c>
      <c r="J1081" s="40">
        <v>2.79</v>
      </c>
      <c r="K1081" s="40">
        <v>1.25</v>
      </c>
      <c r="L1081" s="42">
        <v>18.78</v>
      </c>
      <c r="M1081" s="41">
        <v>2020</v>
      </c>
      <c r="N1081" s="40">
        <v>4.37</v>
      </c>
      <c r="O1081" s="40">
        <v>10.36</v>
      </c>
      <c r="P1081" s="40">
        <v>7.59</v>
      </c>
      <c r="Q1081" s="40">
        <v>2.42</v>
      </c>
      <c r="R1081" s="42">
        <v>20.309999999999999</v>
      </c>
      <c r="S1081" s="41">
        <v>2020</v>
      </c>
      <c r="T1081" s="40">
        <v>0.54</v>
      </c>
      <c r="U1081" s="40">
        <v>6.5</v>
      </c>
      <c r="V1081" s="40">
        <v>3.16</v>
      </c>
      <c r="W1081" s="40">
        <v>0.21</v>
      </c>
      <c r="X1081" s="42">
        <v>10.1</v>
      </c>
    </row>
    <row r="1082" spans="1:24" x14ac:dyDescent="0.25">
      <c r="A1082" s="41">
        <v>2021</v>
      </c>
      <c r="B1082" s="40">
        <v>11.33</v>
      </c>
      <c r="C1082" s="40">
        <v>18.25</v>
      </c>
      <c r="D1082">
        <v>14.88</v>
      </c>
      <c r="E1082">
        <v>8.75</v>
      </c>
      <c r="F1082" s="43">
        <v>20.9</v>
      </c>
      <c r="G1082" s="41">
        <v>2021</v>
      </c>
      <c r="H1082" s="40">
        <v>0.71</v>
      </c>
      <c r="I1082" s="40">
        <v>5.38</v>
      </c>
      <c r="J1082">
        <v>2.54</v>
      </c>
      <c r="K1082">
        <v>0.38</v>
      </c>
      <c r="L1082" s="43">
        <v>19.54</v>
      </c>
      <c r="M1082" s="41">
        <v>2021</v>
      </c>
      <c r="N1082" s="40">
        <v>4.99</v>
      </c>
      <c r="O1082">
        <v>11.22</v>
      </c>
      <c r="P1082">
        <v>7.79</v>
      </c>
      <c r="Q1082">
        <v>3.14</v>
      </c>
      <c r="R1082" s="43">
        <v>20.63</v>
      </c>
      <c r="S1082" s="41">
        <v>2021</v>
      </c>
      <c r="T1082" s="40">
        <v>0.22</v>
      </c>
      <c r="U1082" s="40">
        <v>5.18</v>
      </c>
      <c r="V1082">
        <v>2.16</v>
      </c>
      <c r="W1082">
        <v>0.06</v>
      </c>
      <c r="X1082" s="43">
        <v>9.75</v>
      </c>
    </row>
    <row r="1083" spans="1:24" x14ac:dyDescent="0.25">
      <c r="A1083" s="41">
        <v>2022</v>
      </c>
      <c r="B1083" s="40">
        <v>9.8000000000000007</v>
      </c>
      <c r="C1083" s="40">
        <v>17.86</v>
      </c>
      <c r="D1083">
        <v>13.56</v>
      </c>
      <c r="E1083">
        <v>8.5</v>
      </c>
      <c r="F1083" s="54">
        <v>20.5</v>
      </c>
      <c r="G1083" s="40">
        <v>2022</v>
      </c>
      <c r="H1083" s="40">
        <v>0.45</v>
      </c>
      <c r="I1083" s="40">
        <v>3.59</v>
      </c>
      <c r="J1083">
        <v>1.24</v>
      </c>
      <c r="K1083">
        <v>0.41</v>
      </c>
      <c r="L1083" s="54">
        <v>19.46</v>
      </c>
      <c r="M1083" s="40">
        <v>2022</v>
      </c>
      <c r="N1083" s="40">
        <v>3.67</v>
      </c>
      <c r="O1083">
        <v>10.09</v>
      </c>
      <c r="P1083">
        <v>6.93</v>
      </c>
      <c r="Q1083">
        <v>1.62</v>
      </c>
      <c r="R1083" s="54">
        <v>20.67</v>
      </c>
      <c r="S1083" s="40">
        <v>2022</v>
      </c>
      <c r="T1083" s="40">
        <v>0.35</v>
      </c>
      <c r="U1083" s="40">
        <v>5.45</v>
      </c>
      <c r="V1083">
        <v>2.57</v>
      </c>
      <c r="W1083">
        <v>0.11</v>
      </c>
      <c r="X1083" s="54">
        <v>9.75</v>
      </c>
    </row>
    <row r="1084" spans="1:24" x14ac:dyDescent="0.25">
      <c r="A1084" s="55">
        <v>2023</v>
      </c>
      <c r="B1084" s="40">
        <v>10.81</v>
      </c>
      <c r="C1084" s="40">
        <v>19.09</v>
      </c>
      <c r="D1084">
        <v>15.17</v>
      </c>
      <c r="E1084">
        <v>8.44</v>
      </c>
      <c r="F1084">
        <v>21.69</v>
      </c>
      <c r="G1084" s="55">
        <v>2023</v>
      </c>
      <c r="H1084" s="40">
        <v>1.01</v>
      </c>
      <c r="I1084" s="40">
        <v>5.36</v>
      </c>
      <c r="J1084">
        <v>2.41</v>
      </c>
      <c r="K1084">
        <v>0.9</v>
      </c>
      <c r="L1084">
        <v>18.78</v>
      </c>
      <c r="M1084" s="55">
        <v>2023</v>
      </c>
      <c r="N1084">
        <v>4.25</v>
      </c>
      <c r="O1084">
        <v>10.56</v>
      </c>
      <c r="P1084">
        <v>7.25</v>
      </c>
      <c r="Q1084">
        <v>2.63</v>
      </c>
      <c r="R1084">
        <v>20.76</v>
      </c>
      <c r="S1084" s="55">
        <v>2023</v>
      </c>
      <c r="T1084" s="40">
        <v>0.66</v>
      </c>
      <c r="U1084" s="40">
        <v>5.5</v>
      </c>
      <c r="V1084">
        <v>2.95</v>
      </c>
      <c r="W1084">
        <v>0.26</v>
      </c>
      <c r="X1084" s="54">
        <v>9.18</v>
      </c>
    </row>
    <row r="1085" spans="1:24" x14ac:dyDescent="0.25">
      <c r="B1085" s="99" t="s">
        <v>13</v>
      </c>
      <c r="C1085" s="99"/>
      <c r="D1085" s="99"/>
      <c r="E1085" s="99"/>
      <c r="F1085" s="100"/>
      <c r="H1085" s="99" t="s">
        <v>40</v>
      </c>
      <c r="I1085" s="99"/>
      <c r="J1085" s="99"/>
      <c r="K1085" s="99"/>
      <c r="L1085" s="100"/>
      <c r="N1085" s="99" t="s">
        <v>15</v>
      </c>
      <c r="O1085" s="99"/>
      <c r="P1085" s="99"/>
      <c r="Q1085" s="99"/>
      <c r="R1085" s="100"/>
      <c r="T1085" s="99" t="s">
        <v>36</v>
      </c>
      <c r="U1085" s="99"/>
      <c r="V1085" s="99"/>
      <c r="W1085" s="99"/>
      <c r="X1085" s="100"/>
    </row>
    <row r="1086" spans="1:24" x14ac:dyDescent="0.25">
      <c r="A1086" s="41" t="s">
        <v>35</v>
      </c>
      <c r="B1086" s="40" t="s">
        <v>24</v>
      </c>
      <c r="C1086" s="40" t="s">
        <v>25</v>
      </c>
      <c r="D1086" s="40" t="s">
        <v>23</v>
      </c>
      <c r="E1086" s="40" t="s">
        <v>26</v>
      </c>
      <c r="F1086" s="42" t="s">
        <v>27</v>
      </c>
      <c r="G1086" s="41" t="s">
        <v>35</v>
      </c>
      <c r="H1086" s="40" t="s">
        <v>24</v>
      </c>
      <c r="I1086" s="40" t="s">
        <v>25</v>
      </c>
      <c r="J1086" s="40" t="s">
        <v>23</v>
      </c>
      <c r="K1086" s="40" t="s">
        <v>26</v>
      </c>
      <c r="L1086" s="42" t="s">
        <v>27</v>
      </c>
      <c r="M1086" s="41" t="s">
        <v>35</v>
      </c>
      <c r="N1086" s="40" t="s">
        <v>24</v>
      </c>
      <c r="O1086" s="40" t="s">
        <v>25</v>
      </c>
      <c r="P1086" s="40" t="s">
        <v>23</v>
      </c>
      <c r="Q1086" s="40" t="s">
        <v>26</v>
      </c>
      <c r="R1086" s="42" t="s">
        <v>27</v>
      </c>
      <c r="S1086" s="41" t="s">
        <v>35</v>
      </c>
      <c r="T1086" s="40" t="s">
        <v>24</v>
      </c>
      <c r="U1086" s="40" t="s">
        <v>25</v>
      </c>
      <c r="V1086" s="40" t="s">
        <v>23</v>
      </c>
      <c r="W1086" s="40" t="s">
        <v>26</v>
      </c>
      <c r="X1086" s="42" t="s">
        <v>27</v>
      </c>
    </row>
    <row r="1087" spans="1:24" x14ac:dyDescent="0.25">
      <c r="A1087" s="41">
        <v>1980</v>
      </c>
      <c r="B1087" s="40">
        <v>15.91</v>
      </c>
      <c r="C1087" s="40">
        <v>20.72</v>
      </c>
      <c r="D1087" s="40">
        <v>18.48</v>
      </c>
      <c r="E1087" s="40">
        <v>14.3</v>
      </c>
      <c r="F1087" s="40">
        <v>23.84</v>
      </c>
      <c r="G1087" s="41">
        <v>1980</v>
      </c>
      <c r="H1087" s="40">
        <v>0</v>
      </c>
      <c r="I1087" s="40">
        <v>0.1</v>
      </c>
      <c r="J1087" s="40">
        <v>0.27</v>
      </c>
      <c r="K1087" s="40">
        <v>0</v>
      </c>
      <c r="L1087" s="40">
        <v>8.51</v>
      </c>
      <c r="M1087" s="41">
        <v>1980</v>
      </c>
      <c r="N1087" s="40">
        <v>0.35</v>
      </c>
      <c r="O1087" s="40">
        <v>4.93</v>
      </c>
      <c r="P1087" s="40">
        <v>1.88</v>
      </c>
      <c r="Q1087" s="40">
        <v>0.09</v>
      </c>
      <c r="R1087" s="42">
        <v>13.76</v>
      </c>
      <c r="S1087" s="41">
        <v>1980</v>
      </c>
      <c r="T1087" s="40">
        <v>7.71</v>
      </c>
      <c r="U1087" s="40">
        <v>15.59</v>
      </c>
      <c r="V1087" s="40">
        <v>12.17</v>
      </c>
      <c r="W1087" s="40">
        <v>5.22</v>
      </c>
      <c r="X1087" s="42">
        <v>18.93</v>
      </c>
    </row>
    <row r="1088" spans="1:24" x14ac:dyDescent="0.25">
      <c r="A1088" s="41">
        <v>1981</v>
      </c>
      <c r="B1088" s="40">
        <v>14.97</v>
      </c>
      <c r="C1088" s="40">
        <v>20.12</v>
      </c>
      <c r="D1088" s="40">
        <v>17.649999999999999</v>
      </c>
      <c r="E1088" s="40">
        <v>13.91</v>
      </c>
      <c r="F1088" s="40">
        <v>23.9</v>
      </c>
      <c r="G1088" s="41">
        <v>1981</v>
      </c>
      <c r="H1088" s="40">
        <v>0</v>
      </c>
      <c r="I1088" s="40">
        <v>0.08</v>
      </c>
      <c r="J1088" s="40">
        <v>0.15</v>
      </c>
      <c r="K1088" s="40">
        <v>0</v>
      </c>
      <c r="L1088" s="42">
        <v>9.58</v>
      </c>
      <c r="M1088" s="41">
        <v>1981</v>
      </c>
      <c r="N1088" s="40">
        <v>0.38</v>
      </c>
      <c r="O1088" s="40">
        <v>4.82</v>
      </c>
      <c r="P1088" s="40">
        <v>1.82</v>
      </c>
      <c r="Q1088" s="40">
        <v>0.15</v>
      </c>
      <c r="R1088" s="42">
        <v>12.73</v>
      </c>
      <c r="S1088" s="41">
        <v>1981</v>
      </c>
      <c r="T1088" s="40">
        <v>7.79</v>
      </c>
      <c r="U1088" s="40">
        <v>16.22</v>
      </c>
      <c r="V1088" s="40">
        <v>13.02</v>
      </c>
      <c r="W1088" s="40">
        <v>5.5</v>
      </c>
      <c r="X1088" s="42">
        <v>18.61</v>
      </c>
    </row>
    <row r="1089" spans="1:24" x14ac:dyDescent="0.25">
      <c r="A1089" s="41">
        <v>1982</v>
      </c>
      <c r="B1089" s="40">
        <v>15.41</v>
      </c>
      <c r="C1089" s="40">
        <v>21.12</v>
      </c>
      <c r="D1089" s="40">
        <v>18.52</v>
      </c>
      <c r="E1089" s="40">
        <v>13.76</v>
      </c>
      <c r="F1089" s="40">
        <v>23.98</v>
      </c>
      <c r="G1089" s="41">
        <v>1982</v>
      </c>
      <c r="H1089" s="40">
        <v>0</v>
      </c>
      <c r="I1089" s="40">
        <v>0.16</v>
      </c>
      <c r="J1089" s="40">
        <v>0.03</v>
      </c>
      <c r="K1089" s="40">
        <v>0</v>
      </c>
      <c r="L1089" s="42">
        <v>10.1</v>
      </c>
      <c r="M1089" s="41">
        <v>1982</v>
      </c>
      <c r="N1089" s="40">
        <v>0.09</v>
      </c>
      <c r="O1089" s="40">
        <v>3.85</v>
      </c>
      <c r="P1089" s="40">
        <v>1.01</v>
      </c>
      <c r="Q1089" s="40">
        <v>0.01</v>
      </c>
      <c r="R1089" s="42">
        <v>11.82</v>
      </c>
      <c r="S1089" s="41">
        <v>1982</v>
      </c>
      <c r="T1089" s="40">
        <v>7.86</v>
      </c>
      <c r="U1089" s="40">
        <v>17.010000000000002</v>
      </c>
      <c r="V1089" s="40">
        <v>13.59</v>
      </c>
      <c r="W1089" s="40">
        <v>4.78</v>
      </c>
      <c r="X1089" s="42">
        <v>20.12</v>
      </c>
    </row>
    <row r="1090" spans="1:24" x14ac:dyDescent="0.25">
      <c r="A1090" s="41">
        <v>1983</v>
      </c>
      <c r="B1090" s="40">
        <v>14.76</v>
      </c>
      <c r="C1090" s="40">
        <v>20.82</v>
      </c>
      <c r="D1090" s="40">
        <v>18.05</v>
      </c>
      <c r="E1090" s="40">
        <v>12.93</v>
      </c>
      <c r="F1090" s="42">
        <v>23.91</v>
      </c>
      <c r="G1090" s="41">
        <v>1983</v>
      </c>
      <c r="H1090" s="40">
        <v>0</v>
      </c>
      <c r="I1090" s="40">
        <v>0.05</v>
      </c>
      <c r="J1090" s="40">
        <v>0</v>
      </c>
      <c r="K1090" s="40">
        <v>0</v>
      </c>
      <c r="L1090" s="42">
        <v>7.85</v>
      </c>
      <c r="M1090" s="41">
        <v>1983</v>
      </c>
      <c r="N1090" s="40">
        <v>0.15</v>
      </c>
      <c r="O1090" s="40">
        <v>3.71</v>
      </c>
      <c r="P1090" s="40">
        <v>0.92</v>
      </c>
      <c r="Q1090" s="40">
        <v>0.03</v>
      </c>
      <c r="R1090" s="42">
        <v>12.36</v>
      </c>
      <c r="S1090" s="41">
        <v>1983</v>
      </c>
      <c r="T1090" s="40">
        <v>7.84</v>
      </c>
      <c r="U1090" s="40">
        <v>17.05</v>
      </c>
      <c r="V1090" s="40">
        <v>13.75</v>
      </c>
      <c r="W1090" s="40">
        <v>4.75</v>
      </c>
      <c r="X1090" s="42">
        <v>19.97</v>
      </c>
    </row>
    <row r="1091" spans="1:24" x14ac:dyDescent="0.25">
      <c r="A1091" s="41">
        <v>1984</v>
      </c>
      <c r="B1091" s="40">
        <v>11.76</v>
      </c>
      <c r="C1091" s="40">
        <v>18.86</v>
      </c>
      <c r="D1091" s="40">
        <v>15.7</v>
      </c>
      <c r="E1091" s="40">
        <v>9.93</v>
      </c>
      <c r="F1091" s="42">
        <v>23.5</v>
      </c>
      <c r="G1091" s="41">
        <v>1984</v>
      </c>
      <c r="H1091" s="40">
        <v>0</v>
      </c>
      <c r="I1091" s="40">
        <v>0.14000000000000001</v>
      </c>
      <c r="J1091" s="40">
        <v>0</v>
      </c>
      <c r="K1091" s="40">
        <v>0</v>
      </c>
      <c r="L1091" s="42">
        <v>8.1</v>
      </c>
      <c r="M1091" s="41">
        <v>1984</v>
      </c>
      <c r="N1091" s="40">
        <v>0.03</v>
      </c>
      <c r="O1091" s="40">
        <v>4.17</v>
      </c>
      <c r="P1091" s="40">
        <v>0.87</v>
      </c>
      <c r="Q1091" s="40">
        <v>0.03</v>
      </c>
      <c r="R1091" s="42">
        <v>11.22</v>
      </c>
      <c r="S1091" s="41">
        <v>1984</v>
      </c>
      <c r="T1091" s="40">
        <v>5.65</v>
      </c>
      <c r="U1091" s="40">
        <v>15.14</v>
      </c>
      <c r="V1091" s="40">
        <v>12.02</v>
      </c>
      <c r="W1091" s="40">
        <v>2.48</v>
      </c>
      <c r="X1091" s="42">
        <v>16.8</v>
      </c>
    </row>
    <row r="1092" spans="1:24" x14ac:dyDescent="0.25">
      <c r="A1092" s="41">
        <v>1985</v>
      </c>
      <c r="B1092" s="40">
        <v>14.9</v>
      </c>
      <c r="C1092" s="40">
        <v>20.25</v>
      </c>
      <c r="D1092" s="40">
        <v>17.579999999999998</v>
      </c>
      <c r="E1092" s="40">
        <v>13.28</v>
      </c>
      <c r="F1092" s="42">
        <v>23.9</v>
      </c>
      <c r="G1092" s="41">
        <v>1985</v>
      </c>
      <c r="H1092" s="40">
        <v>0</v>
      </c>
      <c r="I1092" s="40">
        <v>0.15</v>
      </c>
      <c r="J1092" s="40">
        <v>0.11</v>
      </c>
      <c r="K1092" s="40">
        <v>0</v>
      </c>
      <c r="L1092" s="42">
        <v>7.53</v>
      </c>
      <c r="M1092" s="41">
        <v>1985</v>
      </c>
      <c r="N1092" s="40">
        <v>0.68</v>
      </c>
      <c r="O1092" s="40">
        <v>5.04</v>
      </c>
      <c r="P1092" s="40">
        <v>1.92</v>
      </c>
      <c r="Q1092" s="40">
        <v>0.43</v>
      </c>
      <c r="R1092" s="42">
        <v>13.32</v>
      </c>
      <c r="S1092" s="41">
        <v>1985</v>
      </c>
      <c r="T1092" s="40">
        <v>7.34</v>
      </c>
      <c r="U1092" s="40">
        <v>16.04</v>
      </c>
      <c r="V1092" s="40">
        <v>13.5</v>
      </c>
      <c r="W1092" s="40">
        <v>4.3099999999999996</v>
      </c>
      <c r="X1092" s="42">
        <v>18.18</v>
      </c>
    </row>
    <row r="1093" spans="1:24" x14ac:dyDescent="0.25">
      <c r="A1093" s="41">
        <v>1986</v>
      </c>
      <c r="B1093" s="40">
        <v>17.079999999999998</v>
      </c>
      <c r="C1093" s="40">
        <v>21.95</v>
      </c>
      <c r="D1093" s="40">
        <v>19.75</v>
      </c>
      <c r="E1093" s="40">
        <v>16.22</v>
      </c>
      <c r="F1093" s="42">
        <v>23.92</v>
      </c>
      <c r="G1093" s="41">
        <v>1986</v>
      </c>
      <c r="H1093" s="40">
        <v>0</v>
      </c>
      <c r="I1093" s="40">
        <v>0.03</v>
      </c>
      <c r="J1093" s="40">
        <v>0.33</v>
      </c>
      <c r="K1093" s="40">
        <v>0</v>
      </c>
      <c r="L1093" s="42">
        <v>12.18</v>
      </c>
      <c r="M1093" s="41">
        <v>1986</v>
      </c>
      <c r="N1093" s="40">
        <v>0.54</v>
      </c>
      <c r="O1093" s="40">
        <v>5.22</v>
      </c>
      <c r="P1093" s="40">
        <v>2.16</v>
      </c>
      <c r="Q1093" s="40">
        <v>0.16</v>
      </c>
      <c r="R1093" s="42">
        <v>13.53</v>
      </c>
      <c r="S1093" s="41">
        <v>1986</v>
      </c>
      <c r="T1093" s="40">
        <v>9.35</v>
      </c>
      <c r="U1093" s="40">
        <v>17.41</v>
      </c>
      <c r="V1093" s="40">
        <v>14.22</v>
      </c>
      <c r="W1093" s="40">
        <v>6.44</v>
      </c>
      <c r="X1093" s="42">
        <v>19.690000000000001</v>
      </c>
    </row>
    <row r="1094" spans="1:24" x14ac:dyDescent="0.25">
      <c r="A1094" s="41">
        <v>1987</v>
      </c>
      <c r="B1094" s="40">
        <v>16.61</v>
      </c>
      <c r="C1094" s="40">
        <v>21.83</v>
      </c>
      <c r="D1094" s="40">
        <v>19.329999999999998</v>
      </c>
      <c r="E1094" s="40">
        <v>15.06</v>
      </c>
      <c r="F1094" s="42">
        <v>23.95</v>
      </c>
      <c r="G1094" s="41">
        <v>1987</v>
      </c>
      <c r="H1094" s="40">
        <v>0</v>
      </c>
      <c r="I1094" s="40">
        <v>0.39</v>
      </c>
      <c r="J1094" s="40">
        <v>0.27</v>
      </c>
      <c r="K1094" s="40">
        <v>0</v>
      </c>
      <c r="L1094" s="42">
        <v>8.7799999999999994</v>
      </c>
      <c r="M1094" s="41">
        <v>1987</v>
      </c>
      <c r="N1094" s="40">
        <v>0.97</v>
      </c>
      <c r="O1094" s="40">
        <v>5.73</v>
      </c>
      <c r="P1094" s="40">
        <v>2.42</v>
      </c>
      <c r="Q1094" s="40">
        <v>0.53</v>
      </c>
      <c r="R1094" s="42">
        <v>13.78</v>
      </c>
      <c r="S1094" s="41">
        <v>1987</v>
      </c>
      <c r="T1094" s="40">
        <v>9.61</v>
      </c>
      <c r="U1094" s="40">
        <v>18.190000000000001</v>
      </c>
      <c r="V1094" s="40">
        <v>14.92</v>
      </c>
      <c r="W1094" s="40">
        <v>6.59</v>
      </c>
      <c r="X1094" s="42">
        <v>20.56</v>
      </c>
    </row>
    <row r="1095" spans="1:24" x14ac:dyDescent="0.25">
      <c r="A1095" s="41">
        <v>1988</v>
      </c>
      <c r="B1095" s="40">
        <v>16.48</v>
      </c>
      <c r="C1095" s="40">
        <v>20.9</v>
      </c>
      <c r="D1095" s="40">
        <v>18.95</v>
      </c>
      <c r="E1095" s="40">
        <v>14.85</v>
      </c>
      <c r="F1095" s="42">
        <v>24</v>
      </c>
      <c r="G1095" s="41">
        <v>1988</v>
      </c>
      <c r="H1095" s="40">
        <v>0</v>
      </c>
      <c r="I1095" s="40">
        <v>0.34</v>
      </c>
      <c r="J1095" s="40">
        <v>0.34</v>
      </c>
      <c r="K1095" s="40">
        <v>0</v>
      </c>
      <c r="L1095" s="42">
        <v>11.59</v>
      </c>
      <c r="M1095" s="41">
        <v>1988</v>
      </c>
      <c r="N1095" s="40">
        <v>0.78</v>
      </c>
      <c r="O1095" s="40">
        <v>6.22</v>
      </c>
      <c r="P1095" s="40">
        <v>2.81</v>
      </c>
      <c r="Q1095" s="40">
        <v>0.19</v>
      </c>
      <c r="R1095" s="42">
        <v>14.54</v>
      </c>
      <c r="S1095" s="41">
        <v>1988</v>
      </c>
      <c r="T1095" s="40">
        <v>8.1999999999999993</v>
      </c>
      <c r="U1095" s="40">
        <v>17.02</v>
      </c>
      <c r="V1095" s="40">
        <v>13.97</v>
      </c>
      <c r="W1095" s="40">
        <v>5.31</v>
      </c>
      <c r="X1095" s="42">
        <v>19.18</v>
      </c>
    </row>
    <row r="1096" spans="1:24" x14ac:dyDescent="0.25">
      <c r="A1096" s="41">
        <v>1989</v>
      </c>
      <c r="B1096" s="40">
        <v>15.54</v>
      </c>
      <c r="C1096" s="40">
        <v>20.29</v>
      </c>
      <c r="D1096" s="40">
        <v>18.079999999999998</v>
      </c>
      <c r="E1096" s="40">
        <v>14.24</v>
      </c>
      <c r="F1096" s="42">
        <v>23.92</v>
      </c>
      <c r="G1096" s="41">
        <v>1989</v>
      </c>
      <c r="H1096" s="40">
        <v>0</v>
      </c>
      <c r="I1096" s="40">
        <v>0.1</v>
      </c>
      <c r="J1096" s="40">
        <v>0.1</v>
      </c>
      <c r="K1096" s="40">
        <v>0</v>
      </c>
      <c r="L1096" s="42">
        <v>9.18</v>
      </c>
      <c r="M1096" s="41">
        <v>1989</v>
      </c>
      <c r="N1096" s="40">
        <v>0.15</v>
      </c>
      <c r="O1096" s="40">
        <v>4.8499999999999996</v>
      </c>
      <c r="P1096" s="40">
        <v>1.48</v>
      </c>
      <c r="Q1096" s="40">
        <v>0</v>
      </c>
      <c r="R1096" s="42">
        <v>13.59</v>
      </c>
      <c r="S1096" s="41">
        <v>1989</v>
      </c>
      <c r="T1096" s="40">
        <v>8.11</v>
      </c>
      <c r="U1096" s="40">
        <v>16.12</v>
      </c>
      <c r="V1096" s="40">
        <v>13.1</v>
      </c>
      <c r="W1096" s="40">
        <v>5.68</v>
      </c>
      <c r="X1096" s="42">
        <v>19.670000000000002</v>
      </c>
    </row>
    <row r="1097" spans="1:24" x14ac:dyDescent="0.25">
      <c r="A1097" s="41">
        <v>1990</v>
      </c>
      <c r="B1097" s="40">
        <v>15.62</v>
      </c>
      <c r="C1097" s="40">
        <v>20.89</v>
      </c>
      <c r="D1097" s="40">
        <v>18.53</v>
      </c>
      <c r="E1097" s="40">
        <v>14.12</v>
      </c>
      <c r="F1097" s="42">
        <v>23.93</v>
      </c>
      <c r="G1097" s="41">
        <v>1990</v>
      </c>
      <c r="H1097" s="40">
        <v>0</v>
      </c>
      <c r="I1097" s="40">
        <v>0.01</v>
      </c>
      <c r="J1097" s="40">
        <v>0.36</v>
      </c>
      <c r="K1097" s="40">
        <v>0</v>
      </c>
      <c r="L1097" s="42">
        <v>9.76</v>
      </c>
      <c r="M1097" s="41">
        <v>1990</v>
      </c>
      <c r="N1097" s="40">
        <v>0.08</v>
      </c>
      <c r="O1097" s="40">
        <v>4.2</v>
      </c>
      <c r="P1097" s="40">
        <v>1.2</v>
      </c>
      <c r="Q1097" s="40">
        <v>0.02</v>
      </c>
      <c r="R1097" s="42">
        <v>12.29</v>
      </c>
      <c r="S1097" s="41">
        <v>1990</v>
      </c>
      <c r="T1097" s="40">
        <v>8.1300000000000008</v>
      </c>
      <c r="U1097" s="40">
        <v>16.27</v>
      </c>
      <c r="V1097" s="40">
        <v>13.27</v>
      </c>
      <c r="W1097" s="40">
        <v>5.33</v>
      </c>
      <c r="X1097" s="42">
        <v>18.54</v>
      </c>
    </row>
    <row r="1098" spans="1:24" x14ac:dyDescent="0.25">
      <c r="A1098" s="41">
        <v>1991</v>
      </c>
      <c r="B1098" s="40">
        <v>12.5</v>
      </c>
      <c r="C1098" s="40">
        <v>18.53</v>
      </c>
      <c r="D1098" s="40">
        <v>15.72</v>
      </c>
      <c r="E1098" s="40">
        <v>11.26</v>
      </c>
      <c r="F1098" s="42">
        <v>23.16</v>
      </c>
      <c r="G1098" s="41">
        <v>1991</v>
      </c>
      <c r="H1098" s="40">
        <v>0</v>
      </c>
      <c r="I1098" s="40">
        <v>0.21</v>
      </c>
      <c r="J1098" s="40">
        <v>0.03</v>
      </c>
      <c r="K1098" s="40">
        <v>0</v>
      </c>
      <c r="L1098" s="42">
        <v>9.9</v>
      </c>
      <c r="M1098" s="41">
        <v>1991</v>
      </c>
      <c r="N1098" s="40">
        <v>7.0000000000000007E-2</v>
      </c>
      <c r="O1098" s="40">
        <v>3.9</v>
      </c>
      <c r="P1098" s="40">
        <v>1.07</v>
      </c>
      <c r="Q1098" s="40">
        <v>0</v>
      </c>
      <c r="R1098" s="42">
        <v>12.96</v>
      </c>
      <c r="S1098" s="41">
        <v>1991</v>
      </c>
      <c r="T1098" s="40">
        <v>7.15</v>
      </c>
      <c r="U1098" s="40">
        <v>15.59</v>
      </c>
      <c r="V1098" s="40">
        <v>12.29</v>
      </c>
      <c r="W1098" s="40">
        <v>4.8</v>
      </c>
      <c r="X1098" s="42">
        <v>18.91</v>
      </c>
    </row>
    <row r="1099" spans="1:24" x14ac:dyDescent="0.25">
      <c r="A1099" s="41">
        <v>1992</v>
      </c>
      <c r="B1099" s="40">
        <v>14.78</v>
      </c>
      <c r="C1099" s="40">
        <v>20.69</v>
      </c>
      <c r="D1099" s="40">
        <v>18</v>
      </c>
      <c r="E1099" s="40">
        <v>13.29</v>
      </c>
      <c r="F1099" s="42">
        <v>23.98</v>
      </c>
      <c r="G1099" s="41">
        <v>1992</v>
      </c>
      <c r="H1099" s="40">
        <v>0</v>
      </c>
      <c r="I1099" s="40">
        <v>0.22</v>
      </c>
      <c r="J1099" s="40">
        <v>0.33</v>
      </c>
      <c r="K1099" s="40">
        <v>0</v>
      </c>
      <c r="L1099" s="42">
        <v>9.4</v>
      </c>
      <c r="M1099" s="41">
        <v>1992</v>
      </c>
      <c r="N1099" s="40">
        <v>0.42</v>
      </c>
      <c r="O1099" s="40">
        <v>3.77</v>
      </c>
      <c r="P1099" s="40">
        <v>1.49</v>
      </c>
      <c r="Q1099" s="40">
        <v>0.22</v>
      </c>
      <c r="R1099" s="42">
        <v>12.42</v>
      </c>
      <c r="S1099" s="41">
        <v>1992</v>
      </c>
      <c r="T1099" s="40">
        <v>6.27</v>
      </c>
      <c r="U1099" s="40">
        <v>15.08</v>
      </c>
      <c r="V1099" s="40">
        <v>11.39</v>
      </c>
      <c r="W1099" s="40">
        <v>3.92</v>
      </c>
      <c r="X1099" s="42">
        <v>18.329999999999998</v>
      </c>
    </row>
    <row r="1100" spans="1:24" x14ac:dyDescent="0.25">
      <c r="A1100" s="41">
        <v>1993</v>
      </c>
      <c r="B1100" s="40">
        <v>16.18</v>
      </c>
      <c r="C1100" s="40">
        <v>20.63</v>
      </c>
      <c r="D1100" s="40">
        <v>18.41</v>
      </c>
      <c r="E1100" s="40">
        <v>15.22</v>
      </c>
      <c r="F1100" s="42">
        <v>23.87</v>
      </c>
      <c r="G1100" s="41">
        <v>1993</v>
      </c>
      <c r="H1100" s="40">
        <v>0</v>
      </c>
      <c r="I1100" s="40">
        <v>0.06</v>
      </c>
      <c r="J1100" s="40">
        <v>0.02</v>
      </c>
      <c r="K1100" s="40">
        <v>0</v>
      </c>
      <c r="L1100" s="42">
        <v>8.67</v>
      </c>
      <c r="M1100" s="41">
        <v>1993</v>
      </c>
      <c r="N1100" s="40">
        <v>0.39</v>
      </c>
      <c r="O1100" s="40">
        <v>4</v>
      </c>
      <c r="P1100" s="40">
        <v>1.61</v>
      </c>
      <c r="Q1100" s="40">
        <v>0.1</v>
      </c>
      <c r="R1100" s="42">
        <v>12.92</v>
      </c>
      <c r="S1100" s="41">
        <v>1993</v>
      </c>
      <c r="T1100" s="40">
        <v>8.59</v>
      </c>
      <c r="U1100" s="40">
        <v>16.59</v>
      </c>
      <c r="V1100" s="40">
        <v>13.17</v>
      </c>
      <c r="W1100" s="40">
        <v>6.09</v>
      </c>
      <c r="X1100" s="42">
        <v>20.21</v>
      </c>
    </row>
    <row r="1101" spans="1:24" x14ac:dyDescent="0.25">
      <c r="A1101" s="41">
        <v>1994</v>
      </c>
      <c r="B1101" s="40">
        <v>15.61</v>
      </c>
      <c r="C1101" s="40">
        <v>21.26</v>
      </c>
      <c r="D1101" s="40">
        <v>18.7</v>
      </c>
      <c r="E1101" s="40">
        <v>13.91</v>
      </c>
      <c r="F1101" s="42">
        <v>23.97</v>
      </c>
      <c r="G1101" s="41">
        <v>1994</v>
      </c>
      <c r="H1101" s="40">
        <v>0</v>
      </c>
      <c r="I1101" s="40">
        <v>0.31</v>
      </c>
      <c r="J1101" s="40">
        <v>0.23</v>
      </c>
      <c r="K1101" s="40">
        <v>0</v>
      </c>
      <c r="L1101" s="42">
        <v>14.46</v>
      </c>
      <c r="M1101" s="41">
        <v>1994</v>
      </c>
      <c r="N1101" s="40">
        <v>0.34</v>
      </c>
      <c r="O1101" s="40">
        <v>4.8</v>
      </c>
      <c r="P1101" s="40">
        <v>1.86</v>
      </c>
      <c r="Q1101" s="40">
        <v>0.18</v>
      </c>
      <c r="R1101" s="42">
        <v>15.14</v>
      </c>
      <c r="S1101" s="41">
        <v>1994</v>
      </c>
      <c r="T1101" s="40">
        <v>6.88</v>
      </c>
      <c r="U1101" s="40">
        <v>16.46</v>
      </c>
      <c r="V1101" s="40">
        <v>12.86</v>
      </c>
      <c r="W1101" s="40">
        <v>4.16</v>
      </c>
      <c r="X1101" s="42">
        <v>19.989999999999998</v>
      </c>
    </row>
    <row r="1102" spans="1:24" x14ac:dyDescent="0.25">
      <c r="A1102" s="41">
        <v>1995</v>
      </c>
      <c r="B1102" s="40">
        <v>15.73</v>
      </c>
      <c r="C1102" s="40">
        <v>21.01</v>
      </c>
      <c r="D1102" s="40">
        <v>18.649999999999999</v>
      </c>
      <c r="E1102" s="40">
        <v>14.44</v>
      </c>
      <c r="F1102" s="42">
        <v>23.78</v>
      </c>
      <c r="G1102" s="41">
        <v>1995</v>
      </c>
      <c r="H1102" s="40">
        <v>0</v>
      </c>
      <c r="I1102" s="40">
        <v>0.12</v>
      </c>
      <c r="J1102" s="40">
        <v>0.41</v>
      </c>
      <c r="K1102" s="40">
        <v>0</v>
      </c>
      <c r="L1102" s="42">
        <v>12.59</v>
      </c>
      <c r="M1102" s="41">
        <v>1995</v>
      </c>
      <c r="N1102" s="40">
        <v>0.79</v>
      </c>
      <c r="O1102" s="40">
        <v>5.87</v>
      </c>
      <c r="P1102" s="40">
        <v>2.42</v>
      </c>
      <c r="Q1102" s="40">
        <v>0.26</v>
      </c>
      <c r="R1102" s="42">
        <v>16.48</v>
      </c>
      <c r="S1102" s="41">
        <v>1995</v>
      </c>
      <c r="T1102" s="40">
        <v>8.1199999999999992</v>
      </c>
      <c r="U1102" s="40">
        <v>16.61</v>
      </c>
      <c r="V1102" s="40">
        <v>13.43</v>
      </c>
      <c r="W1102" s="40">
        <v>5.42</v>
      </c>
      <c r="X1102" s="42">
        <v>19.89</v>
      </c>
    </row>
    <row r="1103" spans="1:24" x14ac:dyDescent="0.25">
      <c r="A1103" s="41">
        <v>1996</v>
      </c>
      <c r="B1103" s="40">
        <v>18.850000000000001</v>
      </c>
      <c r="C1103" s="40">
        <v>22.27</v>
      </c>
      <c r="D1103" s="40">
        <v>20.95</v>
      </c>
      <c r="E1103" s="40">
        <v>17.850000000000001</v>
      </c>
      <c r="F1103" s="42">
        <v>23.96</v>
      </c>
      <c r="G1103" s="41">
        <v>1996</v>
      </c>
      <c r="H1103" s="40">
        <v>0</v>
      </c>
      <c r="I1103" s="40">
        <v>0.15</v>
      </c>
      <c r="J1103" s="40">
        <v>0.03</v>
      </c>
      <c r="K1103" s="40">
        <v>0</v>
      </c>
      <c r="L1103" s="42">
        <v>9.5500000000000007</v>
      </c>
      <c r="M1103" s="41">
        <v>1996</v>
      </c>
      <c r="N1103" s="40">
        <v>1.1200000000000001</v>
      </c>
      <c r="O1103" s="40">
        <v>6.04</v>
      </c>
      <c r="P1103" s="40">
        <v>2.89</v>
      </c>
      <c r="Q1103" s="40">
        <v>0.42</v>
      </c>
      <c r="R1103" s="42">
        <v>15.64</v>
      </c>
      <c r="S1103" s="41">
        <v>1996</v>
      </c>
      <c r="T1103" s="40">
        <v>9.75</v>
      </c>
      <c r="U1103" s="40">
        <v>18.18</v>
      </c>
      <c r="V1103" s="40">
        <v>14.54</v>
      </c>
      <c r="W1103" s="40">
        <v>7.05</v>
      </c>
      <c r="X1103" s="42">
        <v>21.25</v>
      </c>
    </row>
    <row r="1104" spans="1:24" x14ac:dyDescent="0.25">
      <c r="A1104" s="41">
        <v>1997</v>
      </c>
      <c r="B1104" s="40">
        <v>16.440000000000001</v>
      </c>
      <c r="C1104" s="40">
        <v>21.41</v>
      </c>
      <c r="D1104" s="40">
        <v>19.41</v>
      </c>
      <c r="E1104" s="40">
        <v>15.15</v>
      </c>
      <c r="F1104" s="42">
        <v>23.6</v>
      </c>
      <c r="G1104" s="41">
        <v>1997</v>
      </c>
      <c r="H1104" s="40">
        <v>0</v>
      </c>
      <c r="I1104" s="40">
        <v>0.16</v>
      </c>
      <c r="J1104" s="40">
        <v>0.08</v>
      </c>
      <c r="K1104" s="40">
        <v>0</v>
      </c>
      <c r="L1104" s="42">
        <v>8.18</v>
      </c>
      <c r="M1104" s="41">
        <v>1997</v>
      </c>
      <c r="N1104" s="40">
        <v>0.27</v>
      </c>
      <c r="O1104" s="40">
        <v>5.37</v>
      </c>
      <c r="P1104" s="40">
        <v>1.75</v>
      </c>
      <c r="Q1104" s="40">
        <v>0.01</v>
      </c>
      <c r="R1104" s="42">
        <v>15.14</v>
      </c>
      <c r="S1104" s="41">
        <v>1997</v>
      </c>
      <c r="T1104" s="40">
        <v>8.0399999999999991</v>
      </c>
      <c r="U1104" s="40">
        <v>16.690000000000001</v>
      </c>
      <c r="V1104" s="40">
        <v>13.22</v>
      </c>
      <c r="W1104" s="40">
        <v>5.05</v>
      </c>
      <c r="X1104" s="42">
        <v>19.79</v>
      </c>
    </row>
    <row r="1105" spans="1:24" x14ac:dyDescent="0.25">
      <c r="A1105" s="41">
        <v>1998</v>
      </c>
      <c r="B1105" s="40">
        <v>20.43</v>
      </c>
      <c r="C1105" s="40">
        <v>22.76</v>
      </c>
      <c r="D1105" s="40">
        <v>21.82</v>
      </c>
      <c r="E1105" s="40">
        <v>19.61</v>
      </c>
      <c r="F1105" s="42">
        <v>23.88</v>
      </c>
      <c r="G1105" s="41">
        <v>1998</v>
      </c>
      <c r="H1105" s="40">
        <v>0.06</v>
      </c>
      <c r="I1105" s="40">
        <v>0.41</v>
      </c>
      <c r="J1105" s="40">
        <v>0.24</v>
      </c>
      <c r="K1105" s="40">
        <v>0</v>
      </c>
      <c r="L1105" s="42">
        <v>11.05</v>
      </c>
      <c r="M1105" s="41">
        <v>1998</v>
      </c>
      <c r="N1105" s="40">
        <v>1.82</v>
      </c>
      <c r="O1105" s="40">
        <v>6.95</v>
      </c>
      <c r="P1105" s="40">
        <v>3.85</v>
      </c>
      <c r="Q1105" s="40">
        <v>0.86</v>
      </c>
      <c r="R1105" s="42">
        <v>16.02</v>
      </c>
      <c r="S1105" s="41">
        <v>1998</v>
      </c>
      <c r="T1105" s="40">
        <v>10.82</v>
      </c>
      <c r="U1105" s="40">
        <v>19.23</v>
      </c>
      <c r="V1105" s="40">
        <v>15.8</v>
      </c>
      <c r="W1105" s="40">
        <v>8.4600000000000009</v>
      </c>
      <c r="X1105" s="42">
        <v>21.61</v>
      </c>
    </row>
    <row r="1106" spans="1:24" x14ac:dyDescent="0.25">
      <c r="A1106" s="41">
        <v>1999</v>
      </c>
      <c r="B1106" s="40">
        <v>18.72</v>
      </c>
      <c r="C1106" s="40">
        <v>22.24</v>
      </c>
      <c r="D1106" s="40">
        <v>20.77</v>
      </c>
      <c r="E1106" s="40">
        <v>17.760000000000002</v>
      </c>
      <c r="F1106" s="42">
        <v>23.99</v>
      </c>
      <c r="G1106" s="41">
        <v>1999</v>
      </c>
      <c r="H1106" s="40">
        <v>0.05</v>
      </c>
      <c r="I1106" s="40">
        <v>0.51</v>
      </c>
      <c r="J1106" s="40">
        <v>0.56000000000000005</v>
      </c>
      <c r="K1106" s="40">
        <v>0.03</v>
      </c>
      <c r="L1106" s="42">
        <v>12.34</v>
      </c>
      <c r="M1106" s="41">
        <v>1999</v>
      </c>
      <c r="N1106" s="40">
        <v>1.1299999999999999</v>
      </c>
      <c r="O1106" s="40">
        <v>6.56</v>
      </c>
      <c r="P1106" s="40">
        <v>3.08</v>
      </c>
      <c r="Q1106" s="40">
        <v>0.6</v>
      </c>
      <c r="R1106" s="42">
        <v>16.84</v>
      </c>
      <c r="S1106" s="41">
        <v>1999</v>
      </c>
      <c r="T1106" s="40">
        <v>10.23</v>
      </c>
      <c r="U1106" s="40">
        <v>19.16</v>
      </c>
      <c r="V1106" s="40">
        <v>15.48</v>
      </c>
      <c r="W1106" s="40">
        <v>7.48</v>
      </c>
      <c r="X1106" s="42">
        <v>21.27</v>
      </c>
    </row>
    <row r="1107" spans="1:24" x14ac:dyDescent="0.25">
      <c r="A1107" s="41">
        <v>2000</v>
      </c>
      <c r="B1107" s="40">
        <v>17.37</v>
      </c>
      <c r="C1107" s="40">
        <v>21.49</v>
      </c>
      <c r="D1107" s="40">
        <v>19.52</v>
      </c>
      <c r="E1107" s="40">
        <v>16.14</v>
      </c>
      <c r="F1107" s="42">
        <v>24</v>
      </c>
      <c r="G1107" s="41">
        <v>2000</v>
      </c>
      <c r="H1107" s="40">
        <v>0.01</v>
      </c>
      <c r="I1107" s="40">
        <v>0.66</v>
      </c>
      <c r="J1107" s="40">
        <v>0.53</v>
      </c>
      <c r="K1107" s="40">
        <v>0</v>
      </c>
      <c r="L1107" s="42">
        <v>10.19</v>
      </c>
      <c r="M1107" s="41">
        <v>2000</v>
      </c>
      <c r="N1107" s="40">
        <v>1.65</v>
      </c>
      <c r="O1107" s="40">
        <v>6.59</v>
      </c>
      <c r="P1107" s="40">
        <v>3.78</v>
      </c>
      <c r="Q1107" s="40">
        <v>1.02</v>
      </c>
      <c r="R1107" s="42">
        <v>16.32</v>
      </c>
      <c r="S1107" s="41">
        <v>2000</v>
      </c>
      <c r="T1107" s="40">
        <v>9.44</v>
      </c>
      <c r="U1107" s="40">
        <v>18.38</v>
      </c>
      <c r="V1107" s="40">
        <v>14.94</v>
      </c>
      <c r="W1107" s="40">
        <v>6.27</v>
      </c>
      <c r="X1107" s="42">
        <v>20.12</v>
      </c>
    </row>
    <row r="1108" spans="1:24" x14ac:dyDescent="0.25">
      <c r="A1108" s="41">
        <v>2001</v>
      </c>
      <c r="B1108" s="40">
        <v>17.29</v>
      </c>
      <c r="C1108" s="40">
        <v>21.73</v>
      </c>
      <c r="D1108" s="40">
        <v>19.7</v>
      </c>
      <c r="E1108" s="40">
        <v>15.97</v>
      </c>
      <c r="F1108" s="42">
        <v>23.88</v>
      </c>
      <c r="G1108" s="41">
        <v>2001</v>
      </c>
      <c r="H1108" s="40">
        <v>0</v>
      </c>
      <c r="I1108" s="40">
        <v>0.53</v>
      </c>
      <c r="J1108" s="40">
        <v>0.28999999999999998</v>
      </c>
      <c r="K1108" s="40">
        <v>0</v>
      </c>
      <c r="L1108" s="42">
        <v>12.71</v>
      </c>
      <c r="M1108" s="41">
        <v>2001</v>
      </c>
      <c r="N1108" s="40">
        <v>1.41</v>
      </c>
      <c r="O1108" s="40">
        <v>6.45</v>
      </c>
      <c r="P1108" s="40">
        <v>3.36</v>
      </c>
      <c r="Q1108" s="40">
        <v>0.77</v>
      </c>
      <c r="R1108" s="42">
        <v>16.02</v>
      </c>
      <c r="S1108" s="41">
        <v>2001</v>
      </c>
      <c r="T1108" s="40">
        <v>9.48</v>
      </c>
      <c r="U1108" s="40">
        <v>18.05</v>
      </c>
      <c r="V1108" s="40">
        <v>14.77</v>
      </c>
      <c r="W1108" s="40">
        <v>6.78</v>
      </c>
      <c r="X1108" s="42">
        <v>20.309999999999999</v>
      </c>
    </row>
    <row r="1109" spans="1:24" x14ac:dyDescent="0.25">
      <c r="A1109" s="41">
        <v>2002</v>
      </c>
      <c r="B1109" s="40">
        <v>17.75</v>
      </c>
      <c r="C1109" s="40">
        <v>22.09</v>
      </c>
      <c r="D1109" s="40">
        <v>19.989999999999998</v>
      </c>
      <c r="E1109" s="40">
        <v>16.64</v>
      </c>
      <c r="F1109" s="42">
        <v>24</v>
      </c>
      <c r="G1109" s="41">
        <v>2002</v>
      </c>
      <c r="H1109" s="40">
        <v>0.08</v>
      </c>
      <c r="I1109" s="40">
        <v>1.1499999999999999</v>
      </c>
      <c r="J1109" s="40">
        <v>0.33</v>
      </c>
      <c r="K1109" s="40">
        <v>0.05</v>
      </c>
      <c r="L1109" s="42">
        <v>13</v>
      </c>
      <c r="M1109" s="41">
        <v>2002</v>
      </c>
      <c r="N1109" s="40">
        <v>1.53</v>
      </c>
      <c r="O1109" s="40">
        <v>6.79</v>
      </c>
      <c r="P1109" s="40">
        <v>3.49</v>
      </c>
      <c r="Q1109" s="40">
        <v>0.79</v>
      </c>
      <c r="R1109" s="42">
        <v>16.239999999999998</v>
      </c>
      <c r="S1109" s="41">
        <v>2002</v>
      </c>
      <c r="T1109" s="40">
        <v>8.56</v>
      </c>
      <c r="U1109" s="40">
        <v>17.98</v>
      </c>
      <c r="V1109" s="40">
        <v>14.24</v>
      </c>
      <c r="W1109" s="40">
        <v>5.88</v>
      </c>
      <c r="X1109" s="42">
        <v>20.98</v>
      </c>
    </row>
    <row r="1110" spans="1:24" x14ac:dyDescent="0.25">
      <c r="A1110" s="41">
        <v>2003</v>
      </c>
      <c r="B1110" s="40">
        <v>17.989999999999998</v>
      </c>
      <c r="C1110" s="40">
        <v>21.95</v>
      </c>
      <c r="D1110" s="40">
        <v>20.350000000000001</v>
      </c>
      <c r="E1110" s="40">
        <v>16.62</v>
      </c>
      <c r="F1110" s="42">
        <v>23.88</v>
      </c>
      <c r="G1110" s="41">
        <v>2003</v>
      </c>
      <c r="H1110" s="40">
        <v>0</v>
      </c>
      <c r="I1110" s="40">
        <v>0.31</v>
      </c>
      <c r="J1110" s="40">
        <v>0.03</v>
      </c>
      <c r="K1110" s="40">
        <v>0</v>
      </c>
      <c r="L1110" s="42">
        <v>11.14</v>
      </c>
      <c r="M1110" s="41">
        <v>2003</v>
      </c>
      <c r="N1110" s="40">
        <v>0.97</v>
      </c>
      <c r="O1110" s="40">
        <v>6.44</v>
      </c>
      <c r="P1110" s="40">
        <v>3.18</v>
      </c>
      <c r="Q1110" s="40">
        <v>0.27</v>
      </c>
      <c r="R1110" s="42">
        <v>16.309999999999999</v>
      </c>
      <c r="S1110" s="41">
        <v>2003</v>
      </c>
      <c r="T1110" s="40">
        <v>8.93</v>
      </c>
      <c r="U1110" s="40">
        <v>17.899999999999999</v>
      </c>
      <c r="V1110" s="40">
        <v>14.39</v>
      </c>
      <c r="W1110" s="40">
        <v>6.21</v>
      </c>
      <c r="X1110" s="42">
        <v>20.52</v>
      </c>
    </row>
    <row r="1111" spans="1:24" x14ac:dyDescent="0.25">
      <c r="A1111" s="41">
        <v>2004</v>
      </c>
      <c r="B1111" s="40">
        <v>16.27</v>
      </c>
      <c r="C1111" s="40">
        <v>20.93</v>
      </c>
      <c r="D1111" s="40">
        <v>18.73</v>
      </c>
      <c r="E1111" s="40">
        <v>14.92</v>
      </c>
      <c r="F1111" s="42">
        <v>23.92</v>
      </c>
      <c r="G1111" s="41">
        <v>2004</v>
      </c>
      <c r="H1111" s="40">
        <v>0</v>
      </c>
      <c r="I1111" s="40">
        <v>0.27</v>
      </c>
      <c r="J1111" s="40">
        <v>0.03</v>
      </c>
      <c r="K1111" s="40">
        <v>0</v>
      </c>
      <c r="L1111" s="42">
        <v>10.06</v>
      </c>
      <c r="M1111" s="41">
        <v>2004</v>
      </c>
      <c r="N1111" s="40">
        <v>0.76</v>
      </c>
      <c r="O1111" s="40">
        <v>5.93</v>
      </c>
      <c r="P1111" s="40">
        <v>2.76</v>
      </c>
      <c r="Q1111" s="40">
        <v>0.31</v>
      </c>
      <c r="R1111" s="42">
        <v>14.01</v>
      </c>
      <c r="S1111" s="41">
        <v>2004</v>
      </c>
      <c r="T1111" s="40">
        <v>8.41</v>
      </c>
      <c r="U1111" s="40">
        <v>17.239999999999998</v>
      </c>
      <c r="V1111" s="40">
        <v>13.52</v>
      </c>
      <c r="W1111" s="40">
        <v>5.9</v>
      </c>
      <c r="X1111" s="42">
        <v>19.809999999999999</v>
      </c>
    </row>
    <row r="1112" spans="1:24" x14ac:dyDescent="0.25">
      <c r="A1112" s="41">
        <v>2005</v>
      </c>
      <c r="B1112" s="40">
        <v>17.149999999999999</v>
      </c>
      <c r="C1112" s="40">
        <v>21.35</v>
      </c>
      <c r="D1112" s="40">
        <v>19.45</v>
      </c>
      <c r="E1112" s="40">
        <v>15.82</v>
      </c>
      <c r="F1112" s="42">
        <v>23.73</v>
      </c>
      <c r="G1112" s="41">
        <v>2005</v>
      </c>
      <c r="H1112" s="40">
        <v>0</v>
      </c>
      <c r="I1112" s="40">
        <v>0.26</v>
      </c>
      <c r="J1112" s="40">
        <v>7.0000000000000007E-2</v>
      </c>
      <c r="K1112" s="40">
        <v>0</v>
      </c>
      <c r="L1112" s="42">
        <v>11.37</v>
      </c>
      <c r="M1112" s="41">
        <v>2005</v>
      </c>
      <c r="N1112" s="40">
        <v>0.89</v>
      </c>
      <c r="O1112" s="40">
        <v>5.8</v>
      </c>
      <c r="P1112" s="40">
        <v>2.75</v>
      </c>
      <c r="Q1112" s="40">
        <v>0.28999999999999998</v>
      </c>
      <c r="R1112" s="42">
        <v>14.57</v>
      </c>
      <c r="S1112" s="41">
        <v>2005</v>
      </c>
      <c r="T1112" s="40">
        <v>8.81</v>
      </c>
      <c r="U1112" s="40">
        <v>17.82</v>
      </c>
      <c r="V1112" s="40">
        <v>14.29</v>
      </c>
      <c r="W1112" s="40">
        <v>5.84</v>
      </c>
      <c r="X1112" s="42">
        <v>20.69</v>
      </c>
    </row>
    <row r="1113" spans="1:24" x14ac:dyDescent="0.25">
      <c r="A1113" s="41">
        <v>2006</v>
      </c>
      <c r="B1113" s="40">
        <v>19.41</v>
      </c>
      <c r="C1113" s="40">
        <v>22.52</v>
      </c>
      <c r="D1113" s="40">
        <v>21.25</v>
      </c>
      <c r="E1113" s="40">
        <v>18.239999999999998</v>
      </c>
      <c r="F1113" s="42">
        <v>24</v>
      </c>
      <c r="G1113" s="41">
        <v>2006</v>
      </c>
      <c r="H1113" s="40">
        <v>0</v>
      </c>
      <c r="I1113" s="40">
        <v>0.62</v>
      </c>
      <c r="J1113" s="40">
        <v>0.39</v>
      </c>
      <c r="K1113" s="40">
        <v>0</v>
      </c>
      <c r="L1113" s="42">
        <v>11.27</v>
      </c>
      <c r="M1113" s="41">
        <v>2006</v>
      </c>
      <c r="N1113" s="40">
        <v>0.73</v>
      </c>
      <c r="O1113" s="40">
        <v>6.45</v>
      </c>
      <c r="P1113" s="40">
        <v>2.82</v>
      </c>
      <c r="Q1113" s="40">
        <v>0.31</v>
      </c>
      <c r="R1113" s="42">
        <v>14.44</v>
      </c>
      <c r="S1113" s="41">
        <v>2006</v>
      </c>
      <c r="T1113" s="40">
        <v>10.41</v>
      </c>
      <c r="U1113" s="40">
        <v>18.920000000000002</v>
      </c>
      <c r="V1113" s="40">
        <v>15.37</v>
      </c>
      <c r="W1113" s="40">
        <v>7.86</v>
      </c>
      <c r="X1113" s="42">
        <v>21.53</v>
      </c>
    </row>
    <row r="1114" spans="1:24" x14ac:dyDescent="0.25">
      <c r="A1114" s="41">
        <v>2007</v>
      </c>
      <c r="B1114" s="40">
        <v>19.989999999999998</v>
      </c>
      <c r="C1114" s="40">
        <v>22.91</v>
      </c>
      <c r="D1114" s="40">
        <v>21.76</v>
      </c>
      <c r="E1114" s="40">
        <v>18.75</v>
      </c>
      <c r="F1114" s="42">
        <v>24</v>
      </c>
      <c r="G1114" s="41">
        <v>2007</v>
      </c>
      <c r="H1114" s="40">
        <v>0.02</v>
      </c>
      <c r="I1114" s="40">
        <v>1.05</v>
      </c>
      <c r="J1114" s="40">
        <v>0.21</v>
      </c>
      <c r="K1114" s="40">
        <v>0</v>
      </c>
      <c r="L1114" s="42">
        <v>12.93</v>
      </c>
      <c r="M1114" s="41">
        <v>2007</v>
      </c>
      <c r="N1114" s="40">
        <v>1.48</v>
      </c>
      <c r="O1114" s="40">
        <v>6.71</v>
      </c>
      <c r="P1114" s="40">
        <v>3.47</v>
      </c>
      <c r="Q1114" s="40">
        <v>0.64</v>
      </c>
      <c r="R1114" s="42">
        <v>14.75</v>
      </c>
      <c r="S1114" s="41">
        <v>2007</v>
      </c>
      <c r="T1114" s="40">
        <v>9.41</v>
      </c>
      <c r="U1114" s="40">
        <v>18.7</v>
      </c>
      <c r="V1114" s="40">
        <v>14.9</v>
      </c>
      <c r="W1114" s="40">
        <v>6.78</v>
      </c>
      <c r="X1114" s="42">
        <v>21.58</v>
      </c>
    </row>
    <row r="1115" spans="1:24" x14ac:dyDescent="0.25">
      <c r="A1115" s="41">
        <v>2008</v>
      </c>
      <c r="B1115" s="40">
        <v>17.54</v>
      </c>
      <c r="C1115" s="40">
        <v>22.42</v>
      </c>
      <c r="D1115" s="40">
        <v>20.399999999999999</v>
      </c>
      <c r="E1115" s="40">
        <v>15.96</v>
      </c>
      <c r="F1115" s="42">
        <v>24</v>
      </c>
      <c r="G1115" s="41">
        <v>2008</v>
      </c>
      <c r="H1115" s="40">
        <v>0</v>
      </c>
      <c r="I1115" s="40">
        <v>0.35</v>
      </c>
      <c r="J1115" s="40">
        <v>0.16</v>
      </c>
      <c r="K1115" s="40">
        <v>0</v>
      </c>
      <c r="L1115" s="42">
        <v>12.99</v>
      </c>
      <c r="M1115" s="41">
        <v>2008</v>
      </c>
      <c r="N1115" s="40">
        <v>1.71</v>
      </c>
      <c r="O1115" s="40">
        <v>7.1</v>
      </c>
      <c r="P1115" s="40">
        <v>4.01</v>
      </c>
      <c r="Q1115" s="40">
        <v>0.76</v>
      </c>
      <c r="R1115" s="42">
        <v>16.23</v>
      </c>
      <c r="S1115" s="41">
        <v>2008</v>
      </c>
      <c r="T1115" s="40">
        <v>9.51</v>
      </c>
      <c r="U1115" s="40">
        <v>18.489999999999998</v>
      </c>
      <c r="V1115" s="40">
        <v>14.6</v>
      </c>
      <c r="W1115" s="40">
        <v>7.16</v>
      </c>
      <c r="X1115" s="42">
        <v>20.89</v>
      </c>
    </row>
    <row r="1116" spans="1:24" x14ac:dyDescent="0.25">
      <c r="A1116" s="41">
        <v>2009</v>
      </c>
      <c r="B1116" s="40">
        <v>17.760000000000002</v>
      </c>
      <c r="C1116" s="40">
        <v>22.16</v>
      </c>
      <c r="D1116" s="40">
        <v>20.46</v>
      </c>
      <c r="E1116" s="40">
        <v>16.22</v>
      </c>
      <c r="F1116" s="42">
        <v>23.92</v>
      </c>
      <c r="G1116" s="41">
        <v>2009</v>
      </c>
      <c r="H1116" s="40">
        <v>0</v>
      </c>
      <c r="I1116" s="40">
        <v>0.37</v>
      </c>
      <c r="J1116" s="40">
        <v>0.03</v>
      </c>
      <c r="K1116" s="40">
        <v>0</v>
      </c>
      <c r="L1116" s="42">
        <v>11.57</v>
      </c>
      <c r="M1116" s="41">
        <v>2009</v>
      </c>
      <c r="N1116" s="40">
        <v>1.1599999999999999</v>
      </c>
      <c r="O1116" s="40">
        <v>7.12</v>
      </c>
      <c r="P1116" s="40">
        <v>3.27</v>
      </c>
      <c r="Q1116" s="40">
        <v>0.38</v>
      </c>
      <c r="R1116" s="42">
        <v>16.670000000000002</v>
      </c>
      <c r="S1116" s="41">
        <v>2009</v>
      </c>
      <c r="T1116" s="40">
        <v>9.07</v>
      </c>
      <c r="U1116" s="40">
        <v>17.63</v>
      </c>
      <c r="V1116" s="40">
        <v>14.14</v>
      </c>
      <c r="W1116" s="40">
        <v>6.55</v>
      </c>
      <c r="X1116" s="42">
        <v>21.15</v>
      </c>
    </row>
    <row r="1117" spans="1:24" x14ac:dyDescent="0.25">
      <c r="A1117" s="41">
        <v>2010</v>
      </c>
      <c r="B1117" s="40">
        <v>19.3</v>
      </c>
      <c r="C1117" s="40">
        <v>22.49</v>
      </c>
      <c r="D1117" s="40">
        <v>21.09</v>
      </c>
      <c r="E1117" s="40">
        <v>18.47</v>
      </c>
      <c r="F1117" s="42">
        <v>23.91</v>
      </c>
      <c r="G1117" s="41">
        <v>2010</v>
      </c>
      <c r="H1117" s="40">
        <v>0.56000000000000005</v>
      </c>
      <c r="I1117" s="40">
        <v>1.76</v>
      </c>
      <c r="J1117" s="40">
        <v>1.05</v>
      </c>
      <c r="K1117" s="40">
        <v>0.5</v>
      </c>
      <c r="L1117" s="42">
        <v>14.15</v>
      </c>
      <c r="M1117" s="41">
        <v>2010</v>
      </c>
      <c r="N1117" s="40">
        <v>2.65</v>
      </c>
      <c r="O1117" s="40">
        <v>8.31</v>
      </c>
      <c r="P1117" s="40">
        <v>4.9800000000000004</v>
      </c>
      <c r="Q1117" s="40">
        <v>1.59</v>
      </c>
      <c r="R1117" s="42">
        <v>17.920000000000002</v>
      </c>
      <c r="S1117" s="41">
        <v>2010</v>
      </c>
      <c r="T1117" s="40">
        <v>11.17</v>
      </c>
      <c r="U1117" s="40">
        <v>19.41</v>
      </c>
      <c r="V1117" s="40">
        <v>15.8</v>
      </c>
      <c r="W1117" s="40">
        <v>8.5299999999999994</v>
      </c>
      <c r="X1117" s="42">
        <v>22.27</v>
      </c>
    </row>
    <row r="1118" spans="1:24" x14ac:dyDescent="0.25">
      <c r="A1118" s="41">
        <v>2011</v>
      </c>
      <c r="B1118" s="40">
        <v>18.510000000000002</v>
      </c>
      <c r="C1118" s="40">
        <v>22.99</v>
      </c>
      <c r="D1118" s="40">
        <v>21.16</v>
      </c>
      <c r="E1118" s="40">
        <v>17.079999999999998</v>
      </c>
      <c r="F1118" s="42">
        <v>24</v>
      </c>
      <c r="G1118" s="41">
        <v>2011</v>
      </c>
      <c r="H1118" s="40">
        <v>0</v>
      </c>
      <c r="I1118" s="40">
        <v>0.47</v>
      </c>
      <c r="J1118" s="40">
        <v>0.35</v>
      </c>
      <c r="K1118" s="40">
        <v>0</v>
      </c>
      <c r="L1118" s="42">
        <v>12.07</v>
      </c>
      <c r="M1118" s="41">
        <v>2011</v>
      </c>
      <c r="N1118" s="40">
        <v>1.1399999999999999</v>
      </c>
      <c r="O1118" s="40">
        <v>6.24</v>
      </c>
      <c r="P1118" s="40">
        <v>3.12</v>
      </c>
      <c r="Q1118" s="40">
        <v>0.47</v>
      </c>
      <c r="R1118" s="42">
        <v>16.07</v>
      </c>
      <c r="S1118" s="41">
        <v>2011</v>
      </c>
      <c r="T1118" s="40">
        <v>9.32</v>
      </c>
      <c r="U1118" s="40">
        <v>18.05</v>
      </c>
      <c r="V1118" s="40">
        <v>14.42</v>
      </c>
      <c r="W1118" s="40">
        <v>6.48</v>
      </c>
      <c r="X1118" s="42">
        <v>21.46</v>
      </c>
    </row>
    <row r="1119" spans="1:24" x14ac:dyDescent="0.25">
      <c r="A1119" s="41">
        <v>2012</v>
      </c>
      <c r="B1119" s="40">
        <v>19.3</v>
      </c>
      <c r="C1119" s="40">
        <v>22.49</v>
      </c>
      <c r="D1119" s="40">
        <v>21.09</v>
      </c>
      <c r="E1119" s="40">
        <v>18.47</v>
      </c>
      <c r="F1119" s="42">
        <v>23.91</v>
      </c>
      <c r="G1119" s="41">
        <v>2012</v>
      </c>
      <c r="H1119" s="40">
        <v>0.56000000000000005</v>
      </c>
      <c r="I1119" s="40">
        <v>1.76</v>
      </c>
      <c r="J1119" s="40">
        <v>1.05</v>
      </c>
      <c r="K1119" s="40">
        <v>0.5</v>
      </c>
      <c r="L1119" s="42">
        <v>14.15</v>
      </c>
      <c r="M1119" s="41">
        <v>2012</v>
      </c>
      <c r="N1119" s="40">
        <v>2.65</v>
      </c>
      <c r="O1119" s="40">
        <v>8.31</v>
      </c>
      <c r="P1119" s="40">
        <v>4.9800000000000004</v>
      </c>
      <c r="Q1119" s="40">
        <v>1.59</v>
      </c>
      <c r="R1119" s="42">
        <v>17.920000000000002</v>
      </c>
      <c r="S1119" s="41">
        <v>2012</v>
      </c>
      <c r="T1119" s="40">
        <v>11.17</v>
      </c>
      <c r="U1119" s="40">
        <v>19.41</v>
      </c>
      <c r="V1119" s="40">
        <v>15.8</v>
      </c>
      <c r="W1119" s="40">
        <v>8.5299999999999994</v>
      </c>
      <c r="X1119" s="42">
        <v>22.27</v>
      </c>
    </row>
    <row r="1120" spans="1:24" x14ac:dyDescent="0.25">
      <c r="A1120" s="41">
        <v>2013</v>
      </c>
      <c r="B1120" s="40">
        <v>15.33</v>
      </c>
      <c r="C1120" s="40">
        <v>21.03</v>
      </c>
      <c r="D1120" s="40">
        <v>18.239999999999998</v>
      </c>
      <c r="E1120" s="40">
        <v>13.92</v>
      </c>
      <c r="F1120" s="42">
        <v>24</v>
      </c>
      <c r="G1120" s="41">
        <v>2013</v>
      </c>
      <c r="H1120" s="40">
        <v>0</v>
      </c>
      <c r="I1120" s="40">
        <v>0.17</v>
      </c>
      <c r="J1120" s="40">
        <v>0</v>
      </c>
      <c r="K1120" s="40">
        <v>0</v>
      </c>
      <c r="L1120" s="42">
        <v>12.19</v>
      </c>
      <c r="M1120" s="41">
        <v>2013</v>
      </c>
      <c r="N1120" s="40">
        <v>0.45</v>
      </c>
      <c r="O1120" s="40">
        <v>6.04</v>
      </c>
      <c r="P1120" s="40">
        <v>2.44</v>
      </c>
      <c r="Q1120" s="40">
        <v>0.1</v>
      </c>
      <c r="R1120" s="42">
        <v>15.97</v>
      </c>
      <c r="S1120" s="41">
        <v>2013</v>
      </c>
      <c r="T1120" s="40">
        <v>8.7799999999999994</v>
      </c>
      <c r="U1120" s="40">
        <v>16.66</v>
      </c>
      <c r="V1120" s="40">
        <v>13.08</v>
      </c>
      <c r="W1120" s="40">
        <v>6.14</v>
      </c>
      <c r="X1120" s="42">
        <v>20.86</v>
      </c>
    </row>
    <row r="1121" spans="1:24" x14ac:dyDescent="0.25">
      <c r="A1121" s="41">
        <v>2014</v>
      </c>
      <c r="B1121" s="40">
        <v>17.54</v>
      </c>
      <c r="C1121" s="40">
        <v>22.29</v>
      </c>
      <c r="D1121" s="40">
        <v>20.239999999999998</v>
      </c>
      <c r="E1121" s="40">
        <v>16.329999999999998</v>
      </c>
      <c r="F1121" s="42">
        <v>23.93</v>
      </c>
      <c r="G1121" s="41">
        <v>2014</v>
      </c>
      <c r="H1121" s="40">
        <v>0.03</v>
      </c>
      <c r="I1121" s="40">
        <v>0.99</v>
      </c>
      <c r="J1121" s="40">
        <v>0.18</v>
      </c>
      <c r="K1121" s="40">
        <v>0.02</v>
      </c>
      <c r="L1121" s="42">
        <v>13.7</v>
      </c>
      <c r="M1121" s="41">
        <v>2014</v>
      </c>
      <c r="N1121" s="40">
        <v>0.8</v>
      </c>
      <c r="O1121" s="40">
        <v>5.88</v>
      </c>
      <c r="P1121" s="40">
        <v>2.56</v>
      </c>
      <c r="Q1121" s="40">
        <v>0.27</v>
      </c>
      <c r="R1121" s="42">
        <v>15.47</v>
      </c>
      <c r="S1121" s="41">
        <v>2014</v>
      </c>
      <c r="T1121" s="40">
        <v>10.7</v>
      </c>
      <c r="U1121" s="40">
        <v>18.45</v>
      </c>
      <c r="V1121" s="40">
        <v>14.93</v>
      </c>
      <c r="W1121" s="40">
        <v>8.16</v>
      </c>
      <c r="X1121" s="42">
        <v>21.86</v>
      </c>
    </row>
    <row r="1122" spans="1:24" x14ac:dyDescent="0.25">
      <c r="A1122" s="41">
        <v>2015</v>
      </c>
      <c r="B1122" s="40">
        <v>19.18</v>
      </c>
      <c r="C1122" s="40">
        <v>22.84</v>
      </c>
      <c r="D1122" s="40">
        <v>21.37</v>
      </c>
      <c r="E1122" s="40">
        <v>18.04</v>
      </c>
      <c r="F1122" s="42">
        <v>24</v>
      </c>
      <c r="G1122" s="41">
        <v>2015</v>
      </c>
      <c r="H1122" s="40">
        <v>0.06</v>
      </c>
      <c r="I1122" s="40">
        <v>0.98</v>
      </c>
      <c r="J1122" s="40">
        <v>0.31</v>
      </c>
      <c r="K1122" s="40">
        <v>0</v>
      </c>
      <c r="L1122" s="42">
        <v>13.99</v>
      </c>
      <c r="M1122" s="41">
        <v>2015</v>
      </c>
      <c r="N1122" s="40">
        <v>2.0699999999999998</v>
      </c>
      <c r="O1122" s="40">
        <v>7.2</v>
      </c>
      <c r="P1122" s="40">
        <v>3.98</v>
      </c>
      <c r="Q1122" s="40">
        <v>1.25</v>
      </c>
      <c r="R1122" s="42">
        <v>16.239999999999998</v>
      </c>
      <c r="S1122" s="41">
        <v>2015</v>
      </c>
      <c r="T1122" s="40">
        <v>11.93</v>
      </c>
      <c r="U1122" s="40">
        <v>19.73</v>
      </c>
      <c r="V1122" s="40">
        <v>16.329999999999998</v>
      </c>
      <c r="W1122" s="40">
        <v>9.26</v>
      </c>
      <c r="X1122" s="42">
        <v>22.31</v>
      </c>
    </row>
    <row r="1123" spans="1:24" x14ac:dyDescent="0.25">
      <c r="A1123" s="41">
        <v>2016</v>
      </c>
      <c r="B1123" s="40">
        <v>18.579999999999998</v>
      </c>
      <c r="C1123" s="40">
        <v>22.42</v>
      </c>
      <c r="D1123" s="40">
        <v>20.82</v>
      </c>
      <c r="E1123" s="40">
        <v>17.010000000000002</v>
      </c>
      <c r="F1123" s="42">
        <v>23.95</v>
      </c>
      <c r="G1123" s="41">
        <v>2016</v>
      </c>
      <c r="H1123" s="40">
        <v>0.01</v>
      </c>
      <c r="I1123" s="40">
        <v>0.67</v>
      </c>
      <c r="J1123" s="40">
        <v>0.28000000000000003</v>
      </c>
      <c r="K1123" s="40">
        <v>0</v>
      </c>
      <c r="L1123" s="42">
        <v>13.77</v>
      </c>
      <c r="M1123" s="41">
        <v>2016</v>
      </c>
      <c r="N1123" s="40">
        <v>1.65</v>
      </c>
      <c r="O1123" s="40">
        <v>7.2</v>
      </c>
      <c r="P1123" s="40">
        <v>4.1399999999999997</v>
      </c>
      <c r="Q1123" s="40">
        <v>0.68</v>
      </c>
      <c r="R1123" s="42">
        <v>17.190000000000001</v>
      </c>
      <c r="S1123" s="41">
        <v>2016</v>
      </c>
      <c r="T1123" s="40">
        <v>10.76</v>
      </c>
      <c r="U1123" s="40">
        <v>19.07</v>
      </c>
      <c r="V1123" s="40">
        <v>15.31</v>
      </c>
      <c r="W1123" s="40">
        <v>8.41</v>
      </c>
      <c r="X1123" s="42">
        <v>21.35</v>
      </c>
    </row>
    <row r="1124" spans="1:24" x14ac:dyDescent="0.25">
      <c r="A1124" s="41">
        <v>2017</v>
      </c>
      <c r="B1124" s="40">
        <v>19.93</v>
      </c>
      <c r="C1124" s="40">
        <v>22.96</v>
      </c>
      <c r="D1124" s="40">
        <v>21.63</v>
      </c>
      <c r="E1124" s="40">
        <v>18.72</v>
      </c>
      <c r="F1124" s="42">
        <v>24</v>
      </c>
      <c r="G1124" s="41">
        <v>2017</v>
      </c>
      <c r="H1124" s="40">
        <v>0</v>
      </c>
      <c r="I1124" s="40">
        <v>0.61</v>
      </c>
      <c r="J1124" s="40">
        <v>0.16</v>
      </c>
      <c r="K1124" s="40">
        <v>0</v>
      </c>
      <c r="L1124" s="42">
        <v>12.59</v>
      </c>
      <c r="M1124" s="41">
        <v>2017</v>
      </c>
      <c r="N1124" s="40">
        <v>2.2400000000000002</v>
      </c>
      <c r="O1124" s="40">
        <v>7.58</v>
      </c>
      <c r="P1124" s="40">
        <v>4.28</v>
      </c>
      <c r="Q1124" s="40">
        <v>1.29</v>
      </c>
      <c r="R1124" s="42">
        <v>17.14</v>
      </c>
      <c r="S1124" s="41">
        <v>2017</v>
      </c>
      <c r="T1124" s="40">
        <v>12</v>
      </c>
      <c r="U1124" s="40">
        <v>19.93</v>
      </c>
      <c r="V1124" s="40">
        <v>16.440000000000001</v>
      </c>
      <c r="W1124" s="40">
        <v>9.56</v>
      </c>
      <c r="X1124" s="42">
        <v>22.1</v>
      </c>
    </row>
    <row r="1125" spans="1:24" x14ac:dyDescent="0.25">
      <c r="A1125" s="41">
        <v>2018</v>
      </c>
      <c r="B1125" s="40">
        <v>19.55</v>
      </c>
      <c r="C1125" s="40">
        <v>22.75</v>
      </c>
      <c r="D1125" s="40">
        <v>21.32</v>
      </c>
      <c r="E1125" s="40">
        <v>18.54</v>
      </c>
      <c r="F1125" s="42">
        <v>24</v>
      </c>
      <c r="G1125" s="41">
        <v>2018</v>
      </c>
      <c r="H1125" s="40">
        <v>0</v>
      </c>
      <c r="I1125" s="40">
        <v>0.28999999999999998</v>
      </c>
      <c r="J1125" s="40">
        <v>0.03</v>
      </c>
      <c r="K1125" s="40">
        <v>0</v>
      </c>
      <c r="L1125" s="42">
        <v>14.95</v>
      </c>
      <c r="M1125" s="41">
        <v>2018</v>
      </c>
      <c r="N1125" s="40">
        <v>0.94</v>
      </c>
      <c r="O1125" s="40">
        <v>7.38</v>
      </c>
      <c r="P1125" s="40">
        <v>3.48</v>
      </c>
      <c r="Q1125" s="40">
        <v>0.28999999999999998</v>
      </c>
      <c r="R1125" s="42">
        <v>18.41</v>
      </c>
      <c r="S1125" s="41">
        <v>2018</v>
      </c>
      <c r="T1125" s="40">
        <v>10.8</v>
      </c>
      <c r="U1125" s="40">
        <v>19.329999999999998</v>
      </c>
      <c r="V1125" s="40">
        <v>15.41</v>
      </c>
      <c r="W1125" s="40">
        <v>8.24</v>
      </c>
      <c r="X1125" s="42">
        <v>22.48</v>
      </c>
    </row>
    <row r="1126" spans="1:24" x14ac:dyDescent="0.25">
      <c r="A1126" s="41">
        <v>2019</v>
      </c>
      <c r="B1126" s="40">
        <v>19.649999999999999</v>
      </c>
      <c r="C1126" s="40">
        <v>22.84</v>
      </c>
      <c r="D1126" s="40">
        <v>21.52</v>
      </c>
      <c r="E1126" s="40">
        <v>18.38</v>
      </c>
      <c r="F1126" s="42">
        <v>23.93</v>
      </c>
      <c r="G1126" s="41">
        <v>2019</v>
      </c>
      <c r="H1126" s="40">
        <v>0</v>
      </c>
      <c r="I1126" s="40">
        <v>0.16</v>
      </c>
      <c r="J1126" s="40">
        <v>0</v>
      </c>
      <c r="K1126" s="40">
        <v>0</v>
      </c>
      <c r="L1126" s="42">
        <v>14.06</v>
      </c>
      <c r="M1126" s="41">
        <v>2019</v>
      </c>
      <c r="N1126" s="40">
        <v>1.1499999999999999</v>
      </c>
      <c r="O1126" s="40">
        <v>7.66</v>
      </c>
      <c r="P1126" s="40">
        <v>3.81</v>
      </c>
      <c r="Q1126" s="40">
        <v>0.48</v>
      </c>
      <c r="R1126" s="42">
        <v>17.86</v>
      </c>
      <c r="S1126" s="41">
        <v>2019</v>
      </c>
      <c r="T1126" s="40">
        <v>11.1</v>
      </c>
      <c r="U1126" s="40">
        <v>19.239999999999998</v>
      </c>
      <c r="V1126" s="40">
        <v>15.22</v>
      </c>
      <c r="W1126" s="40">
        <v>8.61</v>
      </c>
      <c r="X1126" s="42">
        <v>22.4</v>
      </c>
    </row>
    <row r="1127" spans="1:24" x14ac:dyDescent="0.25">
      <c r="A1127" s="41">
        <v>2020</v>
      </c>
      <c r="B1127" s="40">
        <v>19.350000000000001</v>
      </c>
      <c r="C1127" s="40">
        <v>22.4</v>
      </c>
      <c r="D1127" s="40">
        <v>21.07</v>
      </c>
      <c r="E1127" s="40">
        <v>18.59</v>
      </c>
      <c r="F1127" s="42">
        <v>23.97</v>
      </c>
      <c r="G1127" s="41">
        <v>2020</v>
      </c>
      <c r="H1127" s="40">
        <v>0</v>
      </c>
      <c r="I1127" s="40">
        <v>0.12</v>
      </c>
      <c r="J1127" s="40">
        <v>0.01</v>
      </c>
      <c r="K1127" s="40">
        <v>0</v>
      </c>
      <c r="L1127" s="42">
        <v>14.67</v>
      </c>
      <c r="M1127" s="41">
        <v>2020</v>
      </c>
      <c r="N1127" s="40">
        <v>2.29</v>
      </c>
      <c r="O1127" s="40">
        <v>7.99</v>
      </c>
      <c r="P1127" s="40">
        <v>4.87</v>
      </c>
      <c r="Q1127" s="40">
        <v>1.47</v>
      </c>
      <c r="R1127" s="42">
        <v>17.170000000000002</v>
      </c>
      <c r="S1127" s="41">
        <v>2020</v>
      </c>
      <c r="T1127" s="40">
        <v>11.52</v>
      </c>
      <c r="U1127" s="40">
        <v>18.7</v>
      </c>
      <c r="V1127" s="40">
        <v>15.51</v>
      </c>
      <c r="W1127" s="40">
        <v>9.4600000000000009</v>
      </c>
      <c r="X1127" s="42">
        <v>21.8</v>
      </c>
    </row>
    <row r="1128" spans="1:24" x14ac:dyDescent="0.25">
      <c r="A1128" s="41">
        <v>2021</v>
      </c>
      <c r="B1128" s="40">
        <v>19.48</v>
      </c>
      <c r="C1128" s="40">
        <v>22.8</v>
      </c>
      <c r="D1128">
        <v>21.22</v>
      </c>
      <c r="E1128">
        <v>18.39</v>
      </c>
      <c r="F1128" s="43">
        <v>24</v>
      </c>
      <c r="G1128" s="41">
        <v>2021</v>
      </c>
      <c r="H1128" s="40">
        <v>0.16</v>
      </c>
      <c r="I1128" s="40">
        <v>1.26</v>
      </c>
      <c r="J1128">
        <v>0.64</v>
      </c>
      <c r="K1128">
        <v>0.05</v>
      </c>
      <c r="L1128" s="43">
        <v>12.12</v>
      </c>
      <c r="M1128" s="41">
        <v>2021</v>
      </c>
      <c r="N1128" s="40">
        <v>1.87</v>
      </c>
      <c r="O1128">
        <v>7.86</v>
      </c>
      <c r="P1128">
        <v>4.12</v>
      </c>
      <c r="Q1128">
        <v>0.8</v>
      </c>
      <c r="R1128" s="43">
        <v>17.28</v>
      </c>
      <c r="S1128" s="41">
        <v>2021</v>
      </c>
      <c r="T1128" s="40">
        <v>11.83</v>
      </c>
      <c r="U1128" s="40">
        <v>19.39</v>
      </c>
      <c r="V1128" s="40">
        <v>16.18</v>
      </c>
      <c r="W1128" s="40">
        <v>9.48</v>
      </c>
      <c r="X1128" s="56">
        <v>21.48</v>
      </c>
    </row>
    <row r="1129" spans="1:24" x14ac:dyDescent="0.25">
      <c r="A1129" s="41">
        <v>2022</v>
      </c>
      <c r="B1129" s="40">
        <v>18.23</v>
      </c>
      <c r="C1129" s="40">
        <v>21.86</v>
      </c>
      <c r="D1129">
        <v>20.37</v>
      </c>
      <c r="E1129">
        <v>17.22</v>
      </c>
      <c r="F1129" s="54">
        <v>23.94</v>
      </c>
      <c r="G1129" s="40">
        <v>2022</v>
      </c>
      <c r="H1129" s="40">
        <v>0</v>
      </c>
      <c r="I1129" s="40">
        <v>0.38</v>
      </c>
      <c r="J1129">
        <v>0.06</v>
      </c>
      <c r="K1129">
        <v>0</v>
      </c>
      <c r="L1129" s="54">
        <v>13.12</v>
      </c>
      <c r="M1129" s="40">
        <v>2022</v>
      </c>
      <c r="N1129" s="40">
        <v>1.39</v>
      </c>
      <c r="O1129">
        <v>7.12</v>
      </c>
      <c r="P1129">
        <v>3.67</v>
      </c>
      <c r="Q1129">
        <v>0.76</v>
      </c>
      <c r="R1129" s="54">
        <v>16.97</v>
      </c>
      <c r="S1129" s="41">
        <v>2022</v>
      </c>
      <c r="T1129" s="40">
        <v>11.18</v>
      </c>
      <c r="U1129" s="40">
        <v>18.760000000000002</v>
      </c>
      <c r="V1129" s="40">
        <v>15.34</v>
      </c>
      <c r="W1129" s="40">
        <v>9.2100000000000009</v>
      </c>
      <c r="X1129" s="56">
        <v>21.01</v>
      </c>
    </row>
    <row r="1130" spans="1:24" x14ac:dyDescent="0.25">
      <c r="A1130" s="55">
        <v>2023</v>
      </c>
      <c r="B1130" s="40">
        <v>19.010000000000002</v>
      </c>
      <c r="C1130" s="40">
        <v>22.5</v>
      </c>
      <c r="D1130">
        <v>21.07</v>
      </c>
      <c r="E1130">
        <v>18.16</v>
      </c>
      <c r="F1130">
        <v>23.95</v>
      </c>
      <c r="G1130" s="55">
        <v>2023</v>
      </c>
      <c r="H1130" s="40">
        <v>0.03</v>
      </c>
      <c r="I1130" s="40">
        <v>1.1399999999999999</v>
      </c>
      <c r="J1130">
        <v>0.35</v>
      </c>
      <c r="K1130">
        <v>0</v>
      </c>
      <c r="L1130">
        <v>13.45</v>
      </c>
      <c r="M1130" s="55">
        <v>2023</v>
      </c>
      <c r="N1130">
        <v>2.2200000000000002</v>
      </c>
      <c r="O1130">
        <v>7.73</v>
      </c>
      <c r="P1130">
        <v>4.2300000000000004</v>
      </c>
      <c r="Q1130">
        <v>1.29</v>
      </c>
      <c r="R1130">
        <v>16.88</v>
      </c>
      <c r="S1130" s="41">
        <v>2023</v>
      </c>
      <c r="T1130" s="40">
        <v>11.01</v>
      </c>
      <c r="U1130" s="40">
        <v>19.22</v>
      </c>
      <c r="V1130" s="52">
        <v>15.59</v>
      </c>
      <c r="W1130" s="40">
        <v>8.68</v>
      </c>
      <c r="X1130" s="56">
        <v>22.19</v>
      </c>
    </row>
    <row r="1131" spans="1:24" x14ac:dyDescent="0.25">
      <c r="A1131" s="44"/>
      <c r="B1131" s="99" t="s">
        <v>17</v>
      </c>
      <c r="C1131" s="99"/>
      <c r="D1131" s="99"/>
      <c r="E1131" s="99"/>
      <c r="F1131" s="100"/>
      <c r="G1131" s="44"/>
      <c r="H1131" s="99" t="s">
        <v>41</v>
      </c>
      <c r="I1131" s="99"/>
      <c r="J1131" s="99"/>
      <c r="K1131" s="99"/>
      <c r="L1131" s="100"/>
      <c r="M1131" s="44"/>
      <c r="N1131" s="99" t="s">
        <v>19</v>
      </c>
      <c r="O1131" s="99"/>
      <c r="P1131" s="99"/>
      <c r="Q1131" s="99"/>
      <c r="R1131" s="100"/>
      <c r="S1131" s="44"/>
      <c r="T1131" s="99" t="s">
        <v>20</v>
      </c>
      <c r="U1131" s="99"/>
      <c r="V1131" s="104"/>
      <c r="W1131" s="99"/>
      <c r="X1131" s="100"/>
    </row>
    <row r="1132" spans="1:24" x14ac:dyDescent="0.25">
      <c r="A1132" s="41" t="s">
        <v>35</v>
      </c>
      <c r="B1132" s="40" t="s">
        <v>24</v>
      </c>
      <c r="C1132" s="40" t="s">
        <v>25</v>
      </c>
      <c r="D1132" s="40" t="s">
        <v>23</v>
      </c>
      <c r="E1132" s="40" t="s">
        <v>26</v>
      </c>
      <c r="F1132" s="42" t="s">
        <v>27</v>
      </c>
      <c r="G1132" s="41" t="s">
        <v>35</v>
      </c>
      <c r="H1132" s="40" t="s">
        <v>24</v>
      </c>
      <c r="I1132" s="40" t="s">
        <v>25</v>
      </c>
      <c r="J1132" s="40" t="s">
        <v>23</v>
      </c>
      <c r="K1132" s="40" t="s">
        <v>26</v>
      </c>
      <c r="L1132" s="42" t="s">
        <v>27</v>
      </c>
      <c r="M1132" s="41" t="s">
        <v>35</v>
      </c>
      <c r="N1132" s="40" t="s">
        <v>24</v>
      </c>
      <c r="O1132" s="40" t="s">
        <v>25</v>
      </c>
      <c r="P1132" s="40" t="s">
        <v>23</v>
      </c>
      <c r="Q1132" s="40" t="s">
        <v>26</v>
      </c>
      <c r="R1132" s="42" t="s">
        <v>27</v>
      </c>
      <c r="S1132" s="41" t="s">
        <v>35</v>
      </c>
      <c r="T1132" s="40" t="s">
        <v>24</v>
      </c>
      <c r="U1132" s="40" t="s">
        <v>25</v>
      </c>
      <c r="V1132" s="40" t="s">
        <v>23</v>
      </c>
      <c r="W1132" s="40" t="s">
        <v>26</v>
      </c>
      <c r="X1132" s="42" t="s">
        <v>27</v>
      </c>
    </row>
    <row r="1133" spans="1:24" x14ac:dyDescent="0.25">
      <c r="A1133" s="41">
        <v>1980</v>
      </c>
      <c r="B1133" s="40">
        <v>19.29</v>
      </c>
      <c r="C1133" s="40">
        <v>21.8</v>
      </c>
      <c r="D1133" s="40">
        <v>21.01</v>
      </c>
      <c r="E1133" s="40">
        <v>18.41</v>
      </c>
      <c r="F1133" s="40">
        <v>24</v>
      </c>
      <c r="G1133" s="41">
        <v>1980</v>
      </c>
      <c r="H1133" s="40">
        <v>23.02</v>
      </c>
      <c r="I1133" s="40">
        <v>23.99</v>
      </c>
      <c r="J1133" s="40">
        <v>23.94</v>
      </c>
      <c r="K1133" s="40">
        <v>22.9</v>
      </c>
      <c r="L1133" s="40">
        <v>24</v>
      </c>
      <c r="M1133" s="41">
        <v>1980</v>
      </c>
      <c r="N1133" s="40">
        <v>1.71</v>
      </c>
      <c r="O1133" s="40">
        <v>7.94</v>
      </c>
      <c r="P1133" s="40">
        <v>3.83</v>
      </c>
      <c r="Q1133" s="40">
        <v>0.63</v>
      </c>
      <c r="R1133" s="42">
        <v>16.37</v>
      </c>
      <c r="S1133" s="41">
        <v>1980</v>
      </c>
      <c r="T1133" s="40">
        <v>4.33</v>
      </c>
      <c r="U1133" s="40">
        <v>14.03</v>
      </c>
      <c r="V1133" s="40">
        <v>10.83</v>
      </c>
      <c r="W1133" s="40">
        <v>1.03</v>
      </c>
      <c r="X1133" s="42">
        <v>15.2</v>
      </c>
    </row>
    <row r="1134" spans="1:24" x14ac:dyDescent="0.25">
      <c r="A1134" s="41">
        <v>1981</v>
      </c>
      <c r="B1134" s="40">
        <v>17.38</v>
      </c>
      <c r="C1134" s="40">
        <v>21.03</v>
      </c>
      <c r="D1134" s="40">
        <v>20.02</v>
      </c>
      <c r="E1134" s="40">
        <v>16.79</v>
      </c>
      <c r="F1134" s="40">
        <v>24</v>
      </c>
      <c r="G1134" s="41">
        <v>1981</v>
      </c>
      <c r="H1134" s="40">
        <v>22</v>
      </c>
      <c r="I1134" s="40">
        <v>23.41</v>
      </c>
      <c r="J1134" s="40">
        <v>23.22</v>
      </c>
      <c r="K1134" s="40">
        <v>22.01</v>
      </c>
      <c r="L1134" s="42">
        <v>24</v>
      </c>
      <c r="M1134" s="41">
        <v>1981</v>
      </c>
      <c r="N1134" s="40">
        <v>1.29</v>
      </c>
      <c r="O1134" s="40">
        <v>7.9</v>
      </c>
      <c r="P1134" s="40">
        <v>3.91</v>
      </c>
      <c r="Q1134" s="40">
        <v>0.57999999999999996</v>
      </c>
      <c r="R1134" s="42">
        <v>16.510000000000002</v>
      </c>
      <c r="S1134" s="41">
        <v>1981</v>
      </c>
      <c r="T1134" s="40">
        <v>4.4400000000000004</v>
      </c>
      <c r="U1134" s="40">
        <v>14.09</v>
      </c>
      <c r="V1134" s="40">
        <v>10.67</v>
      </c>
      <c r="W1134" s="40">
        <v>1.58</v>
      </c>
      <c r="X1134" s="42">
        <v>15.42</v>
      </c>
    </row>
    <row r="1135" spans="1:24" x14ac:dyDescent="0.25">
      <c r="A1135" s="41">
        <v>1982</v>
      </c>
      <c r="B1135" s="40">
        <v>19.64</v>
      </c>
      <c r="C1135" s="40">
        <v>21.56</v>
      </c>
      <c r="D1135" s="40">
        <v>21.17</v>
      </c>
      <c r="E1135" s="40">
        <v>19.059999999999999</v>
      </c>
      <c r="F1135" s="40">
        <v>24</v>
      </c>
      <c r="G1135" s="41">
        <v>1982</v>
      </c>
      <c r="H1135" s="40">
        <v>23.29</v>
      </c>
      <c r="I1135" s="40">
        <v>23.63</v>
      </c>
      <c r="J1135" s="40">
        <v>23.5</v>
      </c>
      <c r="K1135" s="40">
        <v>23.09</v>
      </c>
      <c r="L1135" s="42">
        <v>24</v>
      </c>
      <c r="M1135" s="41">
        <v>1982</v>
      </c>
      <c r="N1135" s="40">
        <v>0.88</v>
      </c>
      <c r="O1135" s="40">
        <v>7.44</v>
      </c>
      <c r="P1135" s="40">
        <v>3.11</v>
      </c>
      <c r="Q1135" s="40">
        <v>0.28000000000000003</v>
      </c>
      <c r="R1135" s="42">
        <v>16.59</v>
      </c>
      <c r="S1135" s="41">
        <v>1982</v>
      </c>
      <c r="T1135" s="40">
        <v>4.2300000000000004</v>
      </c>
      <c r="U1135" s="40">
        <v>14.12</v>
      </c>
      <c r="V1135" s="40">
        <v>10.48</v>
      </c>
      <c r="W1135" s="40">
        <v>0.72</v>
      </c>
      <c r="X1135" s="42">
        <v>15.76</v>
      </c>
    </row>
    <row r="1136" spans="1:24" x14ac:dyDescent="0.25">
      <c r="A1136" s="41">
        <v>1983</v>
      </c>
      <c r="B1136" s="40">
        <v>17.75</v>
      </c>
      <c r="C1136" s="40">
        <v>21.71</v>
      </c>
      <c r="D1136" s="40">
        <v>20.67</v>
      </c>
      <c r="E1136" s="40">
        <v>17.16</v>
      </c>
      <c r="F1136" s="42">
        <v>24</v>
      </c>
      <c r="G1136" s="41">
        <v>1983</v>
      </c>
      <c r="H1136" s="40">
        <v>22.49</v>
      </c>
      <c r="I1136" s="40">
        <v>23.49</v>
      </c>
      <c r="J1136" s="40">
        <v>23.25</v>
      </c>
      <c r="K1136" s="40">
        <v>22.44</v>
      </c>
      <c r="L1136" s="42">
        <v>24</v>
      </c>
      <c r="M1136" s="41">
        <v>1983</v>
      </c>
      <c r="N1136" s="40">
        <v>0.63</v>
      </c>
      <c r="O1136" s="40">
        <v>6.64</v>
      </c>
      <c r="P1136" s="40">
        <v>2.59</v>
      </c>
      <c r="Q1136" s="40">
        <v>0.14000000000000001</v>
      </c>
      <c r="R1136" s="42">
        <v>16.27</v>
      </c>
      <c r="S1136" s="41">
        <v>1983</v>
      </c>
      <c r="T1136" s="40">
        <v>5</v>
      </c>
      <c r="U1136" s="40">
        <v>15.12</v>
      </c>
      <c r="V1136" s="40">
        <v>11.33</v>
      </c>
      <c r="W1136" s="40">
        <v>1.87</v>
      </c>
      <c r="X1136" s="42">
        <v>17.41</v>
      </c>
    </row>
    <row r="1137" spans="1:24" x14ac:dyDescent="0.25">
      <c r="A1137" s="41">
        <v>1984</v>
      </c>
      <c r="B1137" s="40">
        <v>14.98</v>
      </c>
      <c r="C1137" s="40">
        <v>20.04</v>
      </c>
      <c r="D1137" s="40">
        <v>18.22</v>
      </c>
      <c r="E1137" s="40">
        <v>14.21</v>
      </c>
      <c r="F1137" s="42">
        <v>23.82</v>
      </c>
      <c r="G1137" s="41">
        <v>1984</v>
      </c>
      <c r="H1137" s="40">
        <v>22.51</v>
      </c>
      <c r="I1137" s="40">
        <v>23.81</v>
      </c>
      <c r="J1137" s="40">
        <v>23.66</v>
      </c>
      <c r="K1137" s="40">
        <v>22.29</v>
      </c>
      <c r="L1137" s="42">
        <v>24</v>
      </c>
      <c r="M1137" s="41">
        <v>1984</v>
      </c>
      <c r="N1137" s="40">
        <v>0.78</v>
      </c>
      <c r="O1137" s="40">
        <v>7.09</v>
      </c>
      <c r="P1137" s="40">
        <v>2.52</v>
      </c>
      <c r="Q1137" s="40">
        <v>0.14000000000000001</v>
      </c>
      <c r="R1137" s="42">
        <v>15.94</v>
      </c>
      <c r="S1137" s="41">
        <v>1984</v>
      </c>
      <c r="T1137" s="40">
        <v>2.0499999999999998</v>
      </c>
      <c r="U1137" s="40">
        <v>12.46</v>
      </c>
      <c r="V1137" s="40">
        <v>9.5</v>
      </c>
      <c r="W1137" s="40">
        <v>0.02</v>
      </c>
      <c r="X1137" s="42">
        <v>13.01</v>
      </c>
    </row>
    <row r="1138" spans="1:24" x14ac:dyDescent="0.25">
      <c r="A1138" s="41">
        <v>1985</v>
      </c>
      <c r="B1138" s="40">
        <v>19.690000000000001</v>
      </c>
      <c r="C1138" s="40">
        <v>22.43</v>
      </c>
      <c r="D1138" s="40">
        <v>21.65</v>
      </c>
      <c r="E1138" s="40">
        <v>18.86</v>
      </c>
      <c r="F1138" s="42">
        <v>24</v>
      </c>
      <c r="G1138" s="41">
        <v>1985</v>
      </c>
      <c r="H1138" s="40">
        <v>22.95</v>
      </c>
      <c r="I1138" s="40">
        <v>23.74</v>
      </c>
      <c r="J1138" s="40">
        <v>23.6</v>
      </c>
      <c r="K1138" s="40">
        <v>22.89</v>
      </c>
      <c r="L1138" s="42">
        <v>24</v>
      </c>
      <c r="M1138" s="41">
        <v>1985</v>
      </c>
      <c r="N1138" s="40">
        <v>1.71</v>
      </c>
      <c r="O1138" s="40">
        <v>8.6999999999999993</v>
      </c>
      <c r="P1138" s="40">
        <v>3.97</v>
      </c>
      <c r="Q1138" s="40">
        <v>1.1000000000000001</v>
      </c>
      <c r="R1138" s="42">
        <v>17.989999999999998</v>
      </c>
      <c r="S1138" s="41">
        <v>1985</v>
      </c>
      <c r="T1138" s="40">
        <v>3.6</v>
      </c>
      <c r="U1138" s="40">
        <v>13.67</v>
      </c>
      <c r="V1138" s="40">
        <v>10.08</v>
      </c>
      <c r="W1138" s="40">
        <v>0.46</v>
      </c>
      <c r="X1138" s="42">
        <v>14.69</v>
      </c>
    </row>
    <row r="1139" spans="1:24" x14ac:dyDescent="0.25">
      <c r="A1139" s="41">
        <v>1986</v>
      </c>
      <c r="B1139" s="40">
        <v>20.14</v>
      </c>
      <c r="C1139" s="40">
        <v>21.62</v>
      </c>
      <c r="D1139" s="40">
        <v>21.14</v>
      </c>
      <c r="E1139" s="40">
        <v>19.54</v>
      </c>
      <c r="F1139" s="42">
        <v>24</v>
      </c>
      <c r="G1139" s="41">
        <v>1986</v>
      </c>
      <c r="H1139" s="40">
        <v>21.99</v>
      </c>
      <c r="I1139" s="40">
        <v>23.61</v>
      </c>
      <c r="J1139" s="40">
        <v>23.4</v>
      </c>
      <c r="K1139" s="40">
        <v>22.13</v>
      </c>
      <c r="L1139" s="42">
        <v>24</v>
      </c>
      <c r="M1139" s="41">
        <v>1986</v>
      </c>
      <c r="N1139" s="40">
        <v>2.42</v>
      </c>
      <c r="O1139" s="40">
        <v>8.9</v>
      </c>
      <c r="P1139" s="40">
        <v>4.46</v>
      </c>
      <c r="Q1139" s="40">
        <v>1.46</v>
      </c>
      <c r="R1139" s="42">
        <v>17.95</v>
      </c>
      <c r="S1139" s="41">
        <v>1986</v>
      </c>
      <c r="T1139" s="40">
        <v>4.6399999999999997</v>
      </c>
      <c r="U1139" s="40">
        <v>14.24</v>
      </c>
      <c r="V1139" s="40">
        <v>11.04</v>
      </c>
      <c r="W1139" s="40">
        <v>1.58</v>
      </c>
      <c r="X1139" s="42">
        <v>15.45</v>
      </c>
    </row>
    <row r="1140" spans="1:24" x14ac:dyDescent="0.25">
      <c r="A1140" s="41">
        <v>1987</v>
      </c>
      <c r="B1140" s="40">
        <v>20.63</v>
      </c>
      <c r="C1140" s="40">
        <v>22.29</v>
      </c>
      <c r="D1140" s="40">
        <v>21.84</v>
      </c>
      <c r="E1140" s="40">
        <v>19.96</v>
      </c>
      <c r="F1140" s="42">
        <v>24</v>
      </c>
      <c r="G1140" s="41">
        <v>1987</v>
      </c>
      <c r="H1140" s="40">
        <v>22.84</v>
      </c>
      <c r="I1140" s="40">
        <v>23.9</v>
      </c>
      <c r="J1140" s="40">
        <v>23.73</v>
      </c>
      <c r="K1140" s="40">
        <v>22.83</v>
      </c>
      <c r="L1140" s="42">
        <v>24</v>
      </c>
      <c r="M1140" s="41">
        <v>1987</v>
      </c>
      <c r="N1140" s="40">
        <v>2.14</v>
      </c>
      <c r="O1140" s="40">
        <v>8.67</v>
      </c>
      <c r="P1140" s="40">
        <v>4.2699999999999996</v>
      </c>
      <c r="Q1140" s="40">
        <v>1.37</v>
      </c>
      <c r="R1140" s="42">
        <v>16.97</v>
      </c>
      <c r="S1140" s="41">
        <v>1987</v>
      </c>
      <c r="T1140" s="40">
        <v>5.84</v>
      </c>
      <c r="U1140" s="40">
        <v>15.9</v>
      </c>
      <c r="V1140" s="40">
        <v>12.14</v>
      </c>
      <c r="W1140" s="40">
        <v>2.67</v>
      </c>
      <c r="X1140" s="42">
        <v>17.14</v>
      </c>
    </row>
    <row r="1141" spans="1:24" x14ac:dyDescent="0.25">
      <c r="A1141" s="41">
        <v>1988</v>
      </c>
      <c r="B1141" s="40">
        <v>18.95</v>
      </c>
      <c r="C1141" s="40">
        <v>21.78</v>
      </c>
      <c r="D1141" s="40">
        <v>21.03</v>
      </c>
      <c r="E1141" s="40">
        <v>18.440000000000001</v>
      </c>
      <c r="F1141" s="42">
        <v>24</v>
      </c>
      <c r="G1141" s="41">
        <v>1988</v>
      </c>
      <c r="H1141" s="40">
        <v>22.99</v>
      </c>
      <c r="I1141" s="40">
        <v>23.76</v>
      </c>
      <c r="J1141" s="40">
        <v>23.85</v>
      </c>
      <c r="K1141" s="40">
        <v>22.9</v>
      </c>
      <c r="L1141" s="42">
        <v>24</v>
      </c>
      <c r="M1141" s="41">
        <v>1988</v>
      </c>
      <c r="N1141" s="40">
        <v>2.72</v>
      </c>
      <c r="O1141" s="40">
        <v>9.36</v>
      </c>
      <c r="P1141" s="40">
        <v>5.03</v>
      </c>
      <c r="Q1141" s="40">
        <v>1.29</v>
      </c>
      <c r="R1141" s="42">
        <v>17.54</v>
      </c>
      <c r="S1141" s="41">
        <v>1988</v>
      </c>
      <c r="T1141" s="40">
        <v>5.17</v>
      </c>
      <c r="U1141" s="40">
        <v>14.48</v>
      </c>
      <c r="V1141" s="40">
        <v>11.61</v>
      </c>
      <c r="W1141" s="40">
        <v>2.02</v>
      </c>
      <c r="X1141" s="42">
        <v>15.82</v>
      </c>
    </row>
    <row r="1142" spans="1:24" x14ac:dyDescent="0.25">
      <c r="A1142" s="41">
        <v>1989</v>
      </c>
      <c r="B1142" s="40">
        <v>17.440000000000001</v>
      </c>
      <c r="C1142" s="40">
        <v>21.08</v>
      </c>
      <c r="D1142" s="40">
        <v>19.809999999999999</v>
      </c>
      <c r="E1142" s="40">
        <v>16.66</v>
      </c>
      <c r="F1142" s="42">
        <v>24</v>
      </c>
      <c r="G1142" s="41">
        <v>1989</v>
      </c>
      <c r="H1142" s="40">
        <v>20.54</v>
      </c>
      <c r="I1142" s="40">
        <v>23.02</v>
      </c>
      <c r="J1142" s="40">
        <v>22.68</v>
      </c>
      <c r="K1142" s="40">
        <v>20.61</v>
      </c>
      <c r="L1142" s="42">
        <v>24</v>
      </c>
      <c r="M1142" s="41">
        <v>1989</v>
      </c>
      <c r="N1142" s="40">
        <v>1.65</v>
      </c>
      <c r="O1142" s="40">
        <v>8.2200000000000006</v>
      </c>
      <c r="P1142" s="40">
        <v>3.82</v>
      </c>
      <c r="Q1142" s="40">
        <v>0.71</v>
      </c>
      <c r="R1142" s="42">
        <v>17.21</v>
      </c>
      <c r="S1142" s="41">
        <v>1989</v>
      </c>
      <c r="T1142" s="40">
        <v>4.6100000000000003</v>
      </c>
      <c r="U1142" s="40">
        <v>13.88</v>
      </c>
      <c r="V1142" s="40">
        <v>10.98</v>
      </c>
      <c r="W1142" s="40">
        <v>1.2</v>
      </c>
      <c r="X1142" s="42">
        <v>14.82</v>
      </c>
    </row>
    <row r="1143" spans="1:24" x14ac:dyDescent="0.25">
      <c r="A1143" s="41">
        <v>1990</v>
      </c>
      <c r="B1143" s="40">
        <v>18.78</v>
      </c>
      <c r="C1143" s="40">
        <v>21.12</v>
      </c>
      <c r="D1143" s="40">
        <v>20.43</v>
      </c>
      <c r="E1143" s="40">
        <v>18.239999999999998</v>
      </c>
      <c r="F1143" s="42">
        <v>24</v>
      </c>
      <c r="G1143" s="41">
        <v>1990</v>
      </c>
      <c r="H1143" s="40">
        <v>22.61</v>
      </c>
      <c r="I1143" s="40">
        <v>23.62</v>
      </c>
      <c r="J1143" s="40">
        <v>23.67</v>
      </c>
      <c r="K1143" s="40">
        <v>22.82</v>
      </c>
      <c r="L1143" s="42">
        <v>24</v>
      </c>
      <c r="M1143" s="41">
        <v>1990</v>
      </c>
      <c r="N1143" s="40">
        <v>1.47</v>
      </c>
      <c r="O1143" s="40">
        <v>8.8800000000000008</v>
      </c>
      <c r="P1143" s="40">
        <v>4.07</v>
      </c>
      <c r="Q1143" s="40">
        <v>0.51</v>
      </c>
      <c r="R1143" s="42">
        <v>17.41</v>
      </c>
      <c r="S1143" s="41">
        <v>1990</v>
      </c>
      <c r="T1143" s="40">
        <v>5.04</v>
      </c>
      <c r="U1143" s="40">
        <v>14.48</v>
      </c>
      <c r="V1143" s="40">
        <v>11.24</v>
      </c>
      <c r="W1143" s="40">
        <v>1.39</v>
      </c>
      <c r="X1143" s="42">
        <v>15.21</v>
      </c>
    </row>
    <row r="1144" spans="1:24" x14ac:dyDescent="0.25">
      <c r="A1144" s="41">
        <v>1991</v>
      </c>
      <c r="B1144" s="40">
        <v>15.11</v>
      </c>
      <c r="C1144" s="40">
        <v>17.09</v>
      </c>
      <c r="D1144" s="40">
        <v>16.350000000000001</v>
      </c>
      <c r="E1144" s="40">
        <v>14.86</v>
      </c>
      <c r="F1144" s="42">
        <v>23.92</v>
      </c>
      <c r="G1144" s="41">
        <v>1991</v>
      </c>
      <c r="H1144" s="40">
        <v>19.62</v>
      </c>
      <c r="I1144" s="40">
        <v>23.01</v>
      </c>
      <c r="J1144" s="40">
        <v>22.19</v>
      </c>
      <c r="K1144" s="40">
        <v>20.47</v>
      </c>
      <c r="L1144" s="42">
        <v>24</v>
      </c>
      <c r="M1144" s="41">
        <v>1991</v>
      </c>
      <c r="N1144" s="40">
        <v>1.48</v>
      </c>
      <c r="O1144" s="40">
        <v>8.42</v>
      </c>
      <c r="P1144" s="40">
        <v>3.69</v>
      </c>
      <c r="Q1144" s="40">
        <v>0.73</v>
      </c>
      <c r="R1144" s="42">
        <v>16.95</v>
      </c>
      <c r="S1144" s="41">
        <v>1991</v>
      </c>
      <c r="T1144" s="40">
        <v>3.77</v>
      </c>
      <c r="U1144" s="40">
        <v>13.22</v>
      </c>
      <c r="V1144" s="40">
        <v>10.02</v>
      </c>
      <c r="W1144" s="40">
        <v>0.78</v>
      </c>
      <c r="X1144" s="42">
        <v>14.28</v>
      </c>
    </row>
    <row r="1145" spans="1:24" x14ac:dyDescent="0.25">
      <c r="A1145" s="41">
        <v>1992</v>
      </c>
      <c r="B1145" s="40">
        <v>18.13</v>
      </c>
      <c r="C1145" s="40">
        <v>20.39</v>
      </c>
      <c r="D1145" s="40">
        <v>19.809999999999999</v>
      </c>
      <c r="E1145" s="40">
        <v>17.18</v>
      </c>
      <c r="F1145" s="42">
        <v>24</v>
      </c>
      <c r="G1145" s="41">
        <v>1992</v>
      </c>
      <c r="H1145" s="40">
        <v>22.12</v>
      </c>
      <c r="I1145" s="40">
        <v>23.81</v>
      </c>
      <c r="J1145" s="40">
        <v>23.48</v>
      </c>
      <c r="K1145" s="40">
        <v>21.95</v>
      </c>
      <c r="L1145" s="42">
        <v>24</v>
      </c>
      <c r="M1145" s="41">
        <v>1992</v>
      </c>
      <c r="N1145" s="40">
        <v>1.1399999999999999</v>
      </c>
      <c r="O1145" s="40">
        <v>6.8</v>
      </c>
      <c r="P1145" s="40">
        <v>2.78</v>
      </c>
      <c r="Q1145" s="40">
        <v>0.51</v>
      </c>
      <c r="R1145" s="42">
        <v>15.86</v>
      </c>
      <c r="S1145" s="41">
        <v>1992</v>
      </c>
      <c r="T1145" s="40">
        <v>3.48</v>
      </c>
      <c r="U1145" s="40">
        <v>14.11</v>
      </c>
      <c r="V1145" s="40">
        <v>9.92</v>
      </c>
      <c r="W1145" s="40">
        <v>0.75</v>
      </c>
      <c r="X1145" s="42">
        <v>15.28</v>
      </c>
    </row>
    <row r="1146" spans="1:24" x14ac:dyDescent="0.25">
      <c r="A1146" s="41">
        <v>1993</v>
      </c>
      <c r="B1146" s="40">
        <v>18.8</v>
      </c>
      <c r="C1146" s="40">
        <v>21.1</v>
      </c>
      <c r="D1146" s="40">
        <v>20.5</v>
      </c>
      <c r="E1146" s="40">
        <v>18.12</v>
      </c>
      <c r="F1146" s="42">
        <v>24</v>
      </c>
      <c r="G1146" s="41">
        <v>1993</v>
      </c>
      <c r="H1146" s="40">
        <v>22.2</v>
      </c>
      <c r="I1146" s="40">
        <v>23.88</v>
      </c>
      <c r="J1146" s="40">
        <v>23.35</v>
      </c>
      <c r="K1146" s="40">
        <v>22.1</v>
      </c>
      <c r="L1146" s="42">
        <v>24</v>
      </c>
      <c r="M1146" s="41">
        <v>1993</v>
      </c>
      <c r="N1146" s="40">
        <v>1.76</v>
      </c>
      <c r="O1146" s="40">
        <v>8.6</v>
      </c>
      <c r="P1146" s="40">
        <v>4.3499999999999996</v>
      </c>
      <c r="Q1146" s="40">
        <v>0.85</v>
      </c>
      <c r="R1146" s="42">
        <v>16.940000000000001</v>
      </c>
      <c r="S1146" s="41">
        <v>1993</v>
      </c>
      <c r="T1146" s="40">
        <v>4.1100000000000003</v>
      </c>
      <c r="U1146" s="40">
        <v>14.09</v>
      </c>
      <c r="V1146" s="40">
        <v>10.57</v>
      </c>
      <c r="W1146" s="40">
        <v>1.25</v>
      </c>
      <c r="X1146" s="42">
        <v>15.48</v>
      </c>
    </row>
    <row r="1147" spans="1:24" x14ac:dyDescent="0.25">
      <c r="A1147" s="41">
        <v>1994</v>
      </c>
      <c r="B1147" s="40">
        <v>18.75</v>
      </c>
      <c r="C1147" s="40">
        <v>21.08</v>
      </c>
      <c r="D1147" s="40">
        <v>20.14</v>
      </c>
      <c r="E1147" s="40">
        <v>18.079999999999998</v>
      </c>
      <c r="F1147" s="42">
        <v>24</v>
      </c>
      <c r="G1147" s="41">
        <v>1994</v>
      </c>
      <c r="H1147" s="40">
        <v>22.51</v>
      </c>
      <c r="I1147" s="40">
        <v>23.97</v>
      </c>
      <c r="J1147" s="40">
        <v>23.66</v>
      </c>
      <c r="K1147" s="40">
        <v>22.22</v>
      </c>
      <c r="L1147" s="42">
        <v>24</v>
      </c>
      <c r="M1147" s="41">
        <v>1994</v>
      </c>
      <c r="N1147" s="40">
        <v>2.35</v>
      </c>
      <c r="O1147" s="40">
        <v>10.54</v>
      </c>
      <c r="P1147" s="40">
        <v>5.56</v>
      </c>
      <c r="Q1147" s="40">
        <v>0.99</v>
      </c>
      <c r="R1147" s="42">
        <v>18.86</v>
      </c>
      <c r="S1147" s="41">
        <v>1994</v>
      </c>
      <c r="T1147" s="40">
        <v>3.22</v>
      </c>
      <c r="U1147" s="40">
        <v>14.12</v>
      </c>
      <c r="V1147" s="40">
        <v>10.31</v>
      </c>
      <c r="W1147" s="40">
        <v>0.63</v>
      </c>
      <c r="X1147" s="42">
        <v>15.91</v>
      </c>
    </row>
    <row r="1148" spans="1:24" x14ac:dyDescent="0.25">
      <c r="A1148" s="41">
        <v>1995</v>
      </c>
      <c r="B1148" s="40">
        <v>19.32</v>
      </c>
      <c r="C1148" s="40">
        <v>21.64</v>
      </c>
      <c r="D1148" s="40">
        <v>20.38</v>
      </c>
      <c r="E1148" s="40">
        <v>18.96</v>
      </c>
      <c r="F1148" s="42">
        <v>24</v>
      </c>
      <c r="G1148" s="41">
        <v>1995</v>
      </c>
      <c r="H1148" s="40">
        <v>22.21</v>
      </c>
      <c r="I1148" s="40">
        <v>23.82</v>
      </c>
      <c r="J1148" s="40">
        <v>23.71</v>
      </c>
      <c r="K1148" s="40">
        <v>22.11</v>
      </c>
      <c r="L1148" s="42">
        <v>24</v>
      </c>
      <c r="M1148" s="41">
        <v>1995</v>
      </c>
      <c r="N1148" s="40">
        <v>1.75</v>
      </c>
      <c r="O1148" s="40">
        <v>9.61</v>
      </c>
      <c r="P1148" s="40">
        <v>4.72</v>
      </c>
      <c r="Q1148" s="40">
        <v>0.63</v>
      </c>
      <c r="R1148" s="42">
        <v>19.260000000000002</v>
      </c>
      <c r="S1148" s="41">
        <v>1995</v>
      </c>
      <c r="T1148" s="40">
        <v>4.67</v>
      </c>
      <c r="U1148" s="40">
        <v>14.61</v>
      </c>
      <c r="V1148" s="40">
        <v>11.03</v>
      </c>
      <c r="W1148" s="40">
        <v>1.06</v>
      </c>
      <c r="X1148" s="42">
        <v>15.9</v>
      </c>
    </row>
    <row r="1149" spans="1:24" x14ac:dyDescent="0.25">
      <c r="A1149" s="41">
        <v>1996</v>
      </c>
      <c r="B1149" s="40">
        <v>20.82</v>
      </c>
      <c r="C1149" s="40">
        <v>23.29</v>
      </c>
      <c r="D1149" s="40">
        <v>22.61</v>
      </c>
      <c r="E1149" s="40">
        <v>20.47</v>
      </c>
      <c r="F1149" s="42">
        <v>24</v>
      </c>
      <c r="G1149" s="41">
        <v>1996</v>
      </c>
      <c r="H1149" s="40">
        <v>22.48</v>
      </c>
      <c r="I1149" s="40">
        <v>23.52</v>
      </c>
      <c r="J1149" s="40">
        <v>23.46</v>
      </c>
      <c r="K1149" s="40">
        <v>22.5</v>
      </c>
      <c r="L1149" s="42">
        <v>24</v>
      </c>
      <c r="M1149" s="41">
        <v>1996</v>
      </c>
      <c r="N1149" s="40">
        <v>2.57</v>
      </c>
      <c r="O1149" s="40">
        <v>10.01</v>
      </c>
      <c r="P1149" s="40">
        <v>4.95</v>
      </c>
      <c r="Q1149" s="40">
        <v>1.69</v>
      </c>
      <c r="R1149" s="42">
        <v>18.649999999999999</v>
      </c>
      <c r="S1149" s="41">
        <v>1996</v>
      </c>
      <c r="T1149" s="40">
        <v>5.9</v>
      </c>
      <c r="U1149" s="40">
        <v>16.309999999999999</v>
      </c>
      <c r="V1149" s="40">
        <v>12.39</v>
      </c>
      <c r="W1149" s="40">
        <v>2.86</v>
      </c>
      <c r="X1149" s="42">
        <v>18.14</v>
      </c>
    </row>
    <row r="1150" spans="1:24" x14ac:dyDescent="0.25">
      <c r="A1150" s="41">
        <v>1997</v>
      </c>
      <c r="B1150" s="40">
        <v>19.86</v>
      </c>
      <c r="C1150" s="40">
        <v>21.82</v>
      </c>
      <c r="D1150" s="40">
        <v>21.04</v>
      </c>
      <c r="E1150" s="40">
        <v>19.46</v>
      </c>
      <c r="F1150" s="42">
        <v>24</v>
      </c>
      <c r="G1150" s="41">
        <v>1997</v>
      </c>
      <c r="H1150" s="40">
        <v>22.04</v>
      </c>
      <c r="I1150" s="40">
        <v>23.39</v>
      </c>
      <c r="J1150" s="40">
        <v>22.64</v>
      </c>
      <c r="K1150" s="40">
        <v>22.14</v>
      </c>
      <c r="L1150" s="42">
        <v>24</v>
      </c>
      <c r="M1150" s="41">
        <v>1997</v>
      </c>
      <c r="N1150" s="40">
        <v>1.39</v>
      </c>
      <c r="O1150" s="40">
        <v>8.81</v>
      </c>
      <c r="P1150" s="40">
        <v>3.67</v>
      </c>
      <c r="Q1150" s="40">
        <v>0.51</v>
      </c>
      <c r="R1150" s="42">
        <v>18.43</v>
      </c>
      <c r="S1150" s="41">
        <v>1997</v>
      </c>
      <c r="T1150" s="40">
        <v>4.8600000000000003</v>
      </c>
      <c r="U1150" s="40">
        <v>14.86</v>
      </c>
      <c r="V1150" s="40">
        <v>11.4</v>
      </c>
      <c r="W1150" s="40">
        <v>1.49</v>
      </c>
      <c r="X1150" s="42">
        <v>16.350000000000001</v>
      </c>
    </row>
    <row r="1151" spans="1:24" x14ac:dyDescent="0.25">
      <c r="A1151" s="41">
        <v>1998</v>
      </c>
      <c r="B1151" s="40">
        <v>21.07</v>
      </c>
      <c r="C1151" s="40">
        <v>22.18</v>
      </c>
      <c r="D1151" s="40">
        <v>21.91</v>
      </c>
      <c r="E1151" s="40">
        <v>20.89</v>
      </c>
      <c r="F1151" s="42">
        <v>24</v>
      </c>
      <c r="G1151" s="41">
        <v>1998</v>
      </c>
      <c r="H1151" s="40">
        <v>22.97</v>
      </c>
      <c r="I1151" s="40">
        <v>23.73</v>
      </c>
      <c r="J1151" s="40">
        <v>23.67</v>
      </c>
      <c r="K1151" s="40">
        <v>23.02</v>
      </c>
      <c r="L1151" s="42">
        <v>24</v>
      </c>
      <c r="M1151" s="41">
        <v>1998</v>
      </c>
      <c r="N1151" s="40">
        <v>4.6100000000000003</v>
      </c>
      <c r="O1151" s="40">
        <v>12.01</v>
      </c>
      <c r="P1151" s="40">
        <v>7.21</v>
      </c>
      <c r="Q1151" s="40">
        <v>3.6</v>
      </c>
      <c r="R1151" s="42">
        <v>19.420000000000002</v>
      </c>
      <c r="S1151" s="41">
        <v>1998</v>
      </c>
      <c r="T1151" s="40">
        <v>8.24</v>
      </c>
      <c r="U1151" s="40">
        <v>17.920000000000002</v>
      </c>
      <c r="V1151" s="40">
        <v>13.99</v>
      </c>
      <c r="W1151" s="40">
        <v>4.95</v>
      </c>
      <c r="X1151" s="42">
        <v>19.89</v>
      </c>
    </row>
    <row r="1152" spans="1:24" x14ac:dyDescent="0.25">
      <c r="A1152" s="41">
        <v>1999</v>
      </c>
      <c r="B1152" s="40">
        <v>20.56</v>
      </c>
      <c r="C1152" s="40">
        <v>22.41</v>
      </c>
      <c r="D1152" s="40">
        <v>21.84</v>
      </c>
      <c r="E1152" s="40">
        <v>20.22</v>
      </c>
      <c r="F1152" s="42">
        <v>24</v>
      </c>
      <c r="G1152" s="41">
        <v>1999</v>
      </c>
      <c r="H1152" s="40">
        <v>21.16</v>
      </c>
      <c r="I1152" s="40">
        <v>23.27</v>
      </c>
      <c r="J1152" s="40">
        <v>23.58</v>
      </c>
      <c r="K1152" s="40">
        <v>22.12</v>
      </c>
      <c r="L1152" s="42">
        <v>24</v>
      </c>
      <c r="M1152" s="41">
        <v>1999</v>
      </c>
      <c r="N1152" s="40">
        <v>3.75</v>
      </c>
      <c r="O1152" s="40">
        <v>11.84</v>
      </c>
      <c r="P1152" s="40">
        <v>6.43</v>
      </c>
      <c r="Q1152" s="40">
        <v>2.92</v>
      </c>
      <c r="R1152" s="42">
        <v>20.43</v>
      </c>
      <c r="S1152" s="41">
        <v>1999</v>
      </c>
      <c r="T1152" s="40">
        <v>6.64</v>
      </c>
      <c r="U1152" s="40">
        <v>16.010000000000002</v>
      </c>
      <c r="V1152" s="40">
        <v>12.98</v>
      </c>
      <c r="W1152" s="40">
        <v>3.09</v>
      </c>
      <c r="X1152" s="42">
        <v>17.170000000000002</v>
      </c>
    </row>
    <row r="1153" spans="1:24" x14ac:dyDescent="0.25">
      <c r="A1153" s="41">
        <v>2000</v>
      </c>
      <c r="B1153" s="40">
        <v>19.75</v>
      </c>
      <c r="C1153" s="40">
        <v>22.73</v>
      </c>
      <c r="D1153" s="40">
        <v>22.24</v>
      </c>
      <c r="E1153" s="40">
        <v>18.84</v>
      </c>
      <c r="F1153" s="42">
        <v>24</v>
      </c>
      <c r="G1153" s="41">
        <v>2000</v>
      </c>
      <c r="H1153" s="40">
        <v>23.16</v>
      </c>
      <c r="I1153" s="40">
        <v>23.91</v>
      </c>
      <c r="J1153" s="40">
        <v>23.93</v>
      </c>
      <c r="K1153" s="40">
        <v>23.34</v>
      </c>
      <c r="L1153" s="42">
        <v>24</v>
      </c>
      <c r="M1153" s="41">
        <v>2000</v>
      </c>
      <c r="N1153" s="40">
        <v>3.31</v>
      </c>
      <c r="O1153" s="40">
        <v>10.58</v>
      </c>
      <c r="P1153" s="40">
        <v>5.82</v>
      </c>
      <c r="Q1153" s="40">
        <v>2.2999999999999998</v>
      </c>
      <c r="R1153" s="42">
        <v>19.48</v>
      </c>
      <c r="S1153" s="41">
        <v>2000</v>
      </c>
      <c r="T1153" s="40">
        <v>5.63</v>
      </c>
      <c r="U1153" s="40">
        <v>15.91</v>
      </c>
      <c r="V1153" s="40">
        <v>12.42</v>
      </c>
      <c r="W1153" s="40">
        <v>2.71</v>
      </c>
      <c r="X1153" s="42">
        <v>16.8</v>
      </c>
    </row>
    <row r="1154" spans="1:24" x14ac:dyDescent="0.25">
      <c r="A1154" s="41">
        <v>2001</v>
      </c>
      <c r="B1154" s="40">
        <v>19.03</v>
      </c>
      <c r="C1154" s="40">
        <v>22.29</v>
      </c>
      <c r="D1154" s="40">
        <v>21.31</v>
      </c>
      <c r="E1154" s="40">
        <v>18.37</v>
      </c>
      <c r="F1154" s="42">
        <v>24</v>
      </c>
      <c r="G1154" s="41">
        <v>2001</v>
      </c>
      <c r="H1154" s="40">
        <v>22.87</v>
      </c>
      <c r="I1154" s="40">
        <v>23.48</v>
      </c>
      <c r="J1154" s="40">
        <v>23.71</v>
      </c>
      <c r="K1154" s="40">
        <v>23.22</v>
      </c>
      <c r="L1154" s="42">
        <v>24</v>
      </c>
      <c r="M1154" s="41">
        <v>2001</v>
      </c>
      <c r="N1154" s="40">
        <v>4.78</v>
      </c>
      <c r="O1154" s="40">
        <v>12.18</v>
      </c>
      <c r="P1154" s="40">
        <v>7.15</v>
      </c>
      <c r="Q1154" s="40">
        <v>3.55</v>
      </c>
      <c r="R1154" s="42">
        <v>19.37</v>
      </c>
      <c r="S1154" s="41">
        <v>2001</v>
      </c>
      <c r="T1154" s="40">
        <v>6.06</v>
      </c>
      <c r="U1154" s="40">
        <v>15.85</v>
      </c>
      <c r="V1154" s="40">
        <v>12.44</v>
      </c>
      <c r="W1154" s="40">
        <v>2.7</v>
      </c>
      <c r="X1154" s="42">
        <v>16.920000000000002</v>
      </c>
    </row>
    <row r="1155" spans="1:24" x14ac:dyDescent="0.25">
      <c r="A1155" s="41">
        <v>2002</v>
      </c>
      <c r="B1155" s="40">
        <v>20.59</v>
      </c>
      <c r="C1155" s="40">
        <v>22.5</v>
      </c>
      <c r="D1155" s="40">
        <v>22.24</v>
      </c>
      <c r="E1155" s="40">
        <v>20.22</v>
      </c>
      <c r="F1155" s="42">
        <v>24</v>
      </c>
      <c r="G1155" s="41">
        <v>2002</v>
      </c>
      <c r="H1155" s="40">
        <v>23.14</v>
      </c>
      <c r="I1155" s="40">
        <v>23.76</v>
      </c>
      <c r="J1155" s="40">
        <v>23.85</v>
      </c>
      <c r="K1155" s="40">
        <v>23.18</v>
      </c>
      <c r="L1155" s="42">
        <v>24</v>
      </c>
      <c r="M1155" s="41">
        <v>2002</v>
      </c>
      <c r="N1155" s="40">
        <v>3.05</v>
      </c>
      <c r="O1155" s="40">
        <v>9.89</v>
      </c>
      <c r="P1155" s="40">
        <v>5.56</v>
      </c>
      <c r="Q1155" s="40">
        <v>2.0699999999999998</v>
      </c>
      <c r="R1155" s="42">
        <v>19.28</v>
      </c>
      <c r="S1155" s="41">
        <v>2002</v>
      </c>
      <c r="T1155" s="40">
        <v>6.66</v>
      </c>
      <c r="U1155" s="40">
        <v>15.57</v>
      </c>
      <c r="V1155" s="40">
        <v>12.92</v>
      </c>
      <c r="W1155" s="40">
        <v>2.77</v>
      </c>
      <c r="X1155" s="42">
        <v>16.920000000000002</v>
      </c>
    </row>
    <row r="1156" spans="1:24" x14ac:dyDescent="0.25">
      <c r="A1156" s="41">
        <v>2003</v>
      </c>
      <c r="B1156" s="40">
        <v>19.68</v>
      </c>
      <c r="C1156" s="40">
        <v>21.87</v>
      </c>
      <c r="D1156" s="40">
        <v>21.31</v>
      </c>
      <c r="E1156" s="40">
        <v>19.34</v>
      </c>
      <c r="F1156" s="42">
        <v>24</v>
      </c>
      <c r="G1156" s="41">
        <v>2003</v>
      </c>
      <c r="H1156" s="40">
        <v>21.89</v>
      </c>
      <c r="I1156" s="40">
        <v>23.49</v>
      </c>
      <c r="J1156" s="40">
        <v>23.2</v>
      </c>
      <c r="K1156" s="40">
        <v>22.28</v>
      </c>
      <c r="L1156" s="42">
        <v>24</v>
      </c>
      <c r="M1156" s="41">
        <v>2003</v>
      </c>
      <c r="N1156" s="40">
        <v>3.63</v>
      </c>
      <c r="O1156" s="40">
        <v>10.91</v>
      </c>
      <c r="P1156" s="40">
        <v>5.86</v>
      </c>
      <c r="Q1156" s="40">
        <v>2.16</v>
      </c>
      <c r="R1156" s="42">
        <v>19.53</v>
      </c>
      <c r="S1156" s="41">
        <v>2003</v>
      </c>
      <c r="T1156" s="40">
        <v>6.44</v>
      </c>
      <c r="U1156" s="40">
        <v>16.079999999999998</v>
      </c>
      <c r="V1156" s="40">
        <v>12.95</v>
      </c>
      <c r="W1156" s="40">
        <v>3.68</v>
      </c>
      <c r="X1156" s="42">
        <v>17.53</v>
      </c>
    </row>
    <row r="1157" spans="1:24" x14ac:dyDescent="0.25">
      <c r="A1157" s="41">
        <v>2004</v>
      </c>
      <c r="B1157" s="40">
        <v>18.78</v>
      </c>
      <c r="C1157" s="40">
        <v>20.99</v>
      </c>
      <c r="D1157" s="40">
        <v>20.23</v>
      </c>
      <c r="E1157" s="40">
        <v>18.12</v>
      </c>
      <c r="F1157" s="42">
        <v>24</v>
      </c>
      <c r="G1157" s="41">
        <v>2004</v>
      </c>
      <c r="H1157" s="40">
        <v>21.37</v>
      </c>
      <c r="I1157" s="40">
        <v>23.16</v>
      </c>
      <c r="J1157" s="40">
        <v>23.05</v>
      </c>
      <c r="K1157" s="40">
        <v>21.54</v>
      </c>
      <c r="L1157" s="42">
        <v>24</v>
      </c>
      <c r="M1157" s="41">
        <v>2004</v>
      </c>
      <c r="N1157" s="40">
        <v>2.2400000000000002</v>
      </c>
      <c r="O1157" s="40">
        <v>9.0399999999999991</v>
      </c>
      <c r="P1157" s="40">
        <v>4.8600000000000003</v>
      </c>
      <c r="Q1157" s="40">
        <v>1.08</v>
      </c>
      <c r="R1157" s="42">
        <v>17.61</v>
      </c>
      <c r="S1157" s="41">
        <v>2004</v>
      </c>
      <c r="T1157" s="40">
        <v>5.42</v>
      </c>
      <c r="U1157" s="40">
        <v>15.47</v>
      </c>
      <c r="V1157" s="40">
        <v>12</v>
      </c>
      <c r="W1157" s="40">
        <v>1.82</v>
      </c>
      <c r="X1157" s="42">
        <v>16.61</v>
      </c>
    </row>
    <row r="1158" spans="1:24" x14ac:dyDescent="0.25">
      <c r="A1158" s="41">
        <v>2005</v>
      </c>
      <c r="B1158" s="40">
        <v>20.22</v>
      </c>
      <c r="C1158" s="40">
        <v>21.92</v>
      </c>
      <c r="D1158" s="40">
        <v>21.41</v>
      </c>
      <c r="E1158" s="40">
        <v>19.86</v>
      </c>
      <c r="F1158" s="42">
        <v>23.99</v>
      </c>
      <c r="G1158" s="41">
        <v>2005</v>
      </c>
      <c r="H1158" s="40">
        <v>22.23</v>
      </c>
      <c r="I1158" s="40">
        <v>23.39</v>
      </c>
      <c r="J1158" s="40">
        <v>23.08</v>
      </c>
      <c r="K1158" s="40">
        <v>22.31</v>
      </c>
      <c r="L1158" s="42">
        <v>24</v>
      </c>
      <c r="M1158" s="41">
        <v>2005</v>
      </c>
      <c r="N1158" s="40">
        <v>2.93</v>
      </c>
      <c r="O1158" s="40">
        <v>9.3699999999999992</v>
      </c>
      <c r="P1158" s="40">
        <v>4.82</v>
      </c>
      <c r="Q1158" s="40">
        <v>2.1</v>
      </c>
      <c r="R1158" s="42">
        <v>18.14</v>
      </c>
      <c r="S1158" s="41">
        <v>2005</v>
      </c>
      <c r="T1158" s="40">
        <v>5.92</v>
      </c>
      <c r="U1158" s="40">
        <v>15.84</v>
      </c>
      <c r="V1158" s="40">
        <v>12.31</v>
      </c>
      <c r="W1158" s="40">
        <v>2.79</v>
      </c>
      <c r="X1158" s="42">
        <v>17.579999999999998</v>
      </c>
    </row>
    <row r="1159" spans="1:24" x14ac:dyDescent="0.25">
      <c r="A1159" s="41">
        <v>2006</v>
      </c>
      <c r="B1159" s="40">
        <v>21.42</v>
      </c>
      <c r="C1159" s="40">
        <v>23.71</v>
      </c>
      <c r="D1159" s="40">
        <v>23.44</v>
      </c>
      <c r="E1159" s="40">
        <v>20.79</v>
      </c>
      <c r="F1159" s="42">
        <v>24</v>
      </c>
      <c r="G1159" s="41">
        <v>2006</v>
      </c>
      <c r="H1159" s="40">
        <v>23.94</v>
      </c>
      <c r="I1159" s="40">
        <v>24</v>
      </c>
      <c r="J1159" s="40">
        <v>24</v>
      </c>
      <c r="K1159" s="40">
        <v>23.89</v>
      </c>
      <c r="L1159" s="42">
        <v>24</v>
      </c>
      <c r="M1159" s="41">
        <v>2006</v>
      </c>
      <c r="N1159" s="40">
        <v>3.18</v>
      </c>
      <c r="O1159" s="40">
        <v>10.29</v>
      </c>
      <c r="P1159" s="40">
        <v>5.77</v>
      </c>
      <c r="Q1159" s="40">
        <v>1.92</v>
      </c>
      <c r="R1159" s="42">
        <v>18.89</v>
      </c>
      <c r="S1159" s="41">
        <v>2006</v>
      </c>
      <c r="T1159" s="40">
        <v>6.99</v>
      </c>
      <c r="U1159" s="40">
        <v>17.05</v>
      </c>
      <c r="V1159" s="40">
        <v>13.15</v>
      </c>
      <c r="W1159" s="40">
        <v>3.39</v>
      </c>
      <c r="X1159" s="42">
        <v>18.86</v>
      </c>
    </row>
    <row r="1160" spans="1:24" x14ac:dyDescent="0.25">
      <c r="A1160" s="41">
        <v>2007</v>
      </c>
      <c r="B1160" s="40">
        <v>21.41</v>
      </c>
      <c r="C1160" s="40">
        <v>22.7</v>
      </c>
      <c r="D1160" s="40">
        <v>22.36</v>
      </c>
      <c r="E1160" s="40">
        <v>21.12</v>
      </c>
      <c r="F1160" s="42">
        <v>24</v>
      </c>
      <c r="G1160" s="41">
        <v>2007</v>
      </c>
      <c r="H1160" s="40">
        <v>23.45</v>
      </c>
      <c r="I1160" s="40">
        <v>23.88</v>
      </c>
      <c r="J1160" s="40">
        <v>23.99</v>
      </c>
      <c r="K1160" s="40">
        <v>23.27</v>
      </c>
      <c r="L1160" s="42">
        <v>24</v>
      </c>
      <c r="M1160" s="41">
        <v>2007</v>
      </c>
      <c r="N1160" s="40">
        <v>3.58</v>
      </c>
      <c r="O1160" s="40">
        <v>10.72</v>
      </c>
      <c r="P1160" s="40">
        <v>5.97</v>
      </c>
      <c r="Q1160" s="40">
        <v>2.56</v>
      </c>
      <c r="R1160" s="42">
        <v>19.149999999999999</v>
      </c>
      <c r="S1160" s="41">
        <v>2007</v>
      </c>
      <c r="T1160" s="40">
        <v>6.93</v>
      </c>
      <c r="U1160" s="40">
        <v>16.73</v>
      </c>
      <c r="V1160" s="40">
        <v>13.06</v>
      </c>
      <c r="W1160" s="40">
        <v>3.5</v>
      </c>
      <c r="X1160" s="42">
        <v>18.649999999999999</v>
      </c>
    </row>
    <row r="1161" spans="1:24" x14ac:dyDescent="0.25">
      <c r="A1161" s="41">
        <v>2008</v>
      </c>
      <c r="B1161" s="40">
        <v>18.690000000000001</v>
      </c>
      <c r="C1161" s="40">
        <v>22.23</v>
      </c>
      <c r="D1161" s="40">
        <v>21.22</v>
      </c>
      <c r="E1161" s="40">
        <v>18.09</v>
      </c>
      <c r="F1161" s="42">
        <v>24</v>
      </c>
      <c r="G1161" s="41">
        <v>2008</v>
      </c>
      <c r="H1161" s="40">
        <v>23.03</v>
      </c>
      <c r="I1161" s="40">
        <v>23.75</v>
      </c>
      <c r="J1161" s="40">
        <v>23.81</v>
      </c>
      <c r="K1161" s="40">
        <v>22.95</v>
      </c>
      <c r="L1161" s="42">
        <v>24</v>
      </c>
      <c r="M1161" s="41">
        <v>2008</v>
      </c>
      <c r="N1161" s="40">
        <v>4.34</v>
      </c>
      <c r="O1161" s="40">
        <v>11.19</v>
      </c>
      <c r="P1161" s="40">
        <v>6.78</v>
      </c>
      <c r="Q1161" s="40">
        <v>2.96</v>
      </c>
      <c r="R1161" s="42">
        <v>18.73</v>
      </c>
      <c r="S1161" s="41">
        <v>2008</v>
      </c>
      <c r="T1161" s="40">
        <v>7.16</v>
      </c>
      <c r="U1161" s="40">
        <v>16.97</v>
      </c>
      <c r="V1161" s="40">
        <v>13.22</v>
      </c>
      <c r="W1161" s="40">
        <v>4.28</v>
      </c>
      <c r="X1161" s="42">
        <v>19.11</v>
      </c>
    </row>
    <row r="1162" spans="1:24" x14ac:dyDescent="0.25">
      <c r="A1162" s="41">
        <v>2009</v>
      </c>
      <c r="B1162" s="40">
        <v>20.05</v>
      </c>
      <c r="C1162" s="40">
        <v>21.68</v>
      </c>
      <c r="D1162" s="40">
        <v>21.32</v>
      </c>
      <c r="E1162" s="40">
        <v>19.71</v>
      </c>
      <c r="F1162" s="42">
        <v>24</v>
      </c>
      <c r="G1162" s="41">
        <v>2009</v>
      </c>
      <c r="H1162" s="40">
        <v>23.19</v>
      </c>
      <c r="I1162" s="40">
        <v>23.88</v>
      </c>
      <c r="J1162" s="40">
        <v>23.63</v>
      </c>
      <c r="K1162" s="40">
        <v>22.99</v>
      </c>
      <c r="L1162" s="42">
        <v>24</v>
      </c>
      <c r="M1162" s="41">
        <v>2009</v>
      </c>
      <c r="N1162" s="40">
        <v>2.94</v>
      </c>
      <c r="O1162" s="40">
        <v>9.65</v>
      </c>
      <c r="P1162" s="40">
        <v>5.68</v>
      </c>
      <c r="Q1162" s="40">
        <v>1.69</v>
      </c>
      <c r="R1162" s="42">
        <v>18.53</v>
      </c>
      <c r="S1162" s="41">
        <v>2009</v>
      </c>
      <c r="T1162" s="40">
        <v>7.65</v>
      </c>
      <c r="U1162" s="40">
        <v>17.39</v>
      </c>
      <c r="V1162" s="40">
        <v>13.6</v>
      </c>
      <c r="W1162" s="40">
        <v>4.5199999999999996</v>
      </c>
      <c r="X1162" s="42">
        <v>20.059999999999999</v>
      </c>
    </row>
    <row r="1163" spans="1:24" x14ac:dyDescent="0.25">
      <c r="A1163" s="41">
        <v>2010</v>
      </c>
      <c r="B1163" s="40">
        <v>21.26</v>
      </c>
      <c r="C1163" s="40">
        <v>22.84</v>
      </c>
      <c r="D1163" s="40">
        <v>22.36</v>
      </c>
      <c r="E1163" s="40">
        <v>20.98</v>
      </c>
      <c r="F1163" s="42">
        <v>24</v>
      </c>
      <c r="G1163" s="41">
        <v>2010</v>
      </c>
      <c r="H1163" s="40">
        <v>22.92</v>
      </c>
      <c r="I1163" s="40">
        <v>23.82</v>
      </c>
      <c r="J1163" s="40">
        <v>23.73</v>
      </c>
      <c r="K1163" s="40">
        <v>22.8</v>
      </c>
      <c r="L1163" s="42">
        <v>24</v>
      </c>
      <c r="M1163" s="41">
        <v>2010</v>
      </c>
      <c r="N1163" s="40">
        <v>4.68</v>
      </c>
      <c r="O1163" s="40">
        <v>11.38</v>
      </c>
      <c r="P1163" s="40">
        <v>7.03</v>
      </c>
      <c r="Q1163" s="40">
        <v>3.58</v>
      </c>
      <c r="R1163" s="42">
        <v>20.03</v>
      </c>
      <c r="S1163" s="41">
        <v>2010</v>
      </c>
      <c r="T1163" s="40">
        <v>8.2200000000000006</v>
      </c>
      <c r="U1163" s="40">
        <v>18.32</v>
      </c>
      <c r="V1163" s="40">
        <v>14.07</v>
      </c>
      <c r="W1163" s="40">
        <v>5.03</v>
      </c>
      <c r="X1163" s="42">
        <v>20.91</v>
      </c>
    </row>
    <row r="1164" spans="1:24" x14ac:dyDescent="0.25">
      <c r="A1164" s="41">
        <v>2011</v>
      </c>
      <c r="B1164" s="40">
        <v>21.07</v>
      </c>
      <c r="C1164" s="40">
        <v>22.86</v>
      </c>
      <c r="D1164" s="40">
        <v>22.57</v>
      </c>
      <c r="E1164" s="40">
        <v>20.52</v>
      </c>
      <c r="F1164" s="42">
        <v>24</v>
      </c>
      <c r="G1164" s="41">
        <v>2011</v>
      </c>
      <c r="H1164" s="40">
        <v>23.24</v>
      </c>
      <c r="I1164" s="40">
        <v>23.89</v>
      </c>
      <c r="J1164" s="40">
        <v>23.69</v>
      </c>
      <c r="K1164" s="40">
        <v>23.35</v>
      </c>
      <c r="L1164" s="42">
        <v>24</v>
      </c>
      <c r="M1164" s="41">
        <v>2011</v>
      </c>
      <c r="N1164" s="40">
        <v>3.61</v>
      </c>
      <c r="O1164" s="40">
        <v>9.9700000000000006</v>
      </c>
      <c r="P1164" s="40">
        <v>5.92</v>
      </c>
      <c r="Q1164" s="40">
        <v>2.2599999999999998</v>
      </c>
      <c r="R1164" s="42">
        <v>19.350000000000001</v>
      </c>
      <c r="S1164" s="41">
        <v>2011</v>
      </c>
      <c r="T1164" s="40">
        <v>7.6</v>
      </c>
      <c r="U1164" s="40">
        <v>17.12</v>
      </c>
      <c r="V1164" s="40">
        <v>13.36</v>
      </c>
      <c r="W1164" s="40">
        <v>4.1399999999999997</v>
      </c>
      <c r="X1164" s="42">
        <v>19.22</v>
      </c>
    </row>
    <row r="1165" spans="1:24" x14ac:dyDescent="0.25">
      <c r="A1165" s="41">
        <v>2012</v>
      </c>
      <c r="B1165" s="40">
        <v>21.26</v>
      </c>
      <c r="C1165" s="40">
        <v>22.84</v>
      </c>
      <c r="D1165" s="40">
        <v>22.36</v>
      </c>
      <c r="E1165" s="40">
        <v>20.98</v>
      </c>
      <c r="F1165" s="42">
        <v>24</v>
      </c>
      <c r="G1165" s="41">
        <v>2012</v>
      </c>
      <c r="H1165" s="40">
        <v>22.92</v>
      </c>
      <c r="I1165" s="40">
        <v>23.82</v>
      </c>
      <c r="J1165" s="40">
        <v>23.73</v>
      </c>
      <c r="K1165" s="40">
        <v>22.8</v>
      </c>
      <c r="L1165" s="42">
        <v>24</v>
      </c>
      <c r="M1165" s="41">
        <v>2012</v>
      </c>
      <c r="N1165" s="40">
        <v>4.68</v>
      </c>
      <c r="O1165" s="40">
        <v>11.38</v>
      </c>
      <c r="P1165" s="40">
        <v>7.03</v>
      </c>
      <c r="Q1165" s="40">
        <v>3.58</v>
      </c>
      <c r="R1165" s="42">
        <v>20.03</v>
      </c>
      <c r="S1165" s="41">
        <v>2012</v>
      </c>
      <c r="T1165" s="40">
        <v>8.2200000000000006</v>
      </c>
      <c r="U1165" s="40">
        <v>18.32</v>
      </c>
      <c r="V1165" s="40">
        <v>14.07</v>
      </c>
      <c r="W1165" s="40">
        <v>5.03</v>
      </c>
      <c r="X1165" s="42">
        <v>20.91</v>
      </c>
    </row>
    <row r="1166" spans="1:24" x14ac:dyDescent="0.25">
      <c r="A1166" s="41">
        <v>2013</v>
      </c>
      <c r="B1166" s="40">
        <v>17.8</v>
      </c>
      <c r="C1166" s="40">
        <v>21.26</v>
      </c>
      <c r="D1166" s="40">
        <v>20.27</v>
      </c>
      <c r="E1166" s="40">
        <v>17.22</v>
      </c>
      <c r="F1166" s="42">
        <v>24</v>
      </c>
      <c r="G1166" s="41">
        <v>2013</v>
      </c>
      <c r="H1166" s="40">
        <v>21.86</v>
      </c>
      <c r="I1166" s="40">
        <v>23.9</v>
      </c>
      <c r="J1166" s="40">
        <v>23.19</v>
      </c>
      <c r="K1166" s="40">
        <v>21.88</v>
      </c>
      <c r="L1166" s="42">
        <v>24</v>
      </c>
      <c r="M1166" s="41">
        <v>2013</v>
      </c>
      <c r="N1166" s="40">
        <v>2.67</v>
      </c>
      <c r="O1166" s="40">
        <v>9.9</v>
      </c>
      <c r="P1166" s="40">
        <v>5.31</v>
      </c>
      <c r="Q1166" s="40">
        <v>1.5</v>
      </c>
      <c r="R1166" s="42">
        <v>19.8</v>
      </c>
      <c r="S1166" s="41">
        <v>2013</v>
      </c>
      <c r="T1166" s="40">
        <v>5.51</v>
      </c>
      <c r="U1166" s="40">
        <v>14.76</v>
      </c>
      <c r="V1166" s="40">
        <v>11.24</v>
      </c>
      <c r="W1166" s="40">
        <v>2.54</v>
      </c>
      <c r="X1166" s="42">
        <v>17.29</v>
      </c>
    </row>
    <row r="1167" spans="1:24" x14ac:dyDescent="0.25">
      <c r="A1167" s="41">
        <v>2014</v>
      </c>
      <c r="B1167" s="40">
        <v>21.27</v>
      </c>
      <c r="C1167" s="40">
        <v>22.95</v>
      </c>
      <c r="D1167" s="40">
        <v>22.42</v>
      </c>
      <c r="E1167" s="40">
        <v>20.94</v>
      </c>
      <c r="F1167" s="42">
        <v>24</v>
      </c>
      <c r="G1167" s="41">
        <v>2014</v>
      </c>
      <c r="H1167" s="40">
        <v>22.66</v>
      </c>
      <c r="I1167" s="40">
        <v>23.9</v>
      </c>
      <c r="J1167" s="40">
        <v>23.65</v>
      </c>
      <c r="K1167" s="40">
        <v>22.6</v>
      </c>
      <c r="L1167" s="42">
        <v>24</v>
      </c>
      <c r="M1167" s="41">
        <v>2014</v>
      </c>
      <c r="N1167" s="40">
        <v>3.42</v>
      </c>
      <c r="O1167" s="40">
        <v>10.27</v>
      </c>
      <c r="P1167" s="40">
        <v>5.6</v>
      </c>
      <c r="Q1167" s="40">
        <v>2.54</v>
      </c>
      <c r="R1167" s="42">
        <v>18.760000000000002</v>
      </c>
      <c r="S1167" s="41">
        <v>2014</v>
      </c>
      <c r="T1167" s="40">
        <v>6.86</v>
      </c>
      <c r="U1167" s="40">
        <v>16.2</v>
      </c>
      <c r="V1167" s="40">
        <v>12.78</v>
      </c>
      <c r="W1167" s="40">
        <v>3.92</v>
      </c>
      <c r="X1167" s="42">
        <v>18.350000000000001</v>
      </c>
    </row>
    <row r="1168" spans="1:24" x14ac:dyDescent="0.25">
      <c r="A1168" s="41">
        <v>2015</v>
      </c>
      <c r="B1168" s="40">
        <v>20.85</v>
      </c>
      <c r="C1168" s="40">
        <v>22.46</v>
      </c>
      <c r="D1168" s="40">
        <v>22.02</v>
      </c>
      <c r="E1168" s="40">
        <v>20.58</v>
      </c>
      <c r="F1168" s="42">
        <v>24</v>
      </c>
      <c r="G1168" s="41">
        <v>2015</v>
      </c>
      <c r="H1168" s="40">
        <v>23.72</v>
      </c>
      <c r="I1168" s="40">
        <v>24</v>
      </c>
      <c r="J1168" s="40">
        <v>23.94</v>
      </c>
      <c r="K1168" s="40">
        <v>23.54</v>
      </c>
      <c r="L1168" s="42">
        <v>24</v>
      </c>
      <c r="M1168" s="41">
        <v>2015</v>
      </c>
      <c r="N1168" s="40">
        <v>3.29</v>
      </c>
      <c r="O1168" s="40">
        <v>10.119999999999999</v>
      </c>
      <c r="P1168" s="40">
        <v>5.71</v>
      </c>
      <c r="Q1168" s="40">
        <v>2.33</v>
      </c>
      <c r="R1168" s="42">
        <v>19.52</v>
      </c>
      <c r="S1168" s="41">
        <v>2015</v>
      </c>
      <c r="T1168" s="40">
        <v>7.71</v>
      </c>
      <c r="U1168" s="40">
        <v>17.39</v>
      </c>
      <c r="V1168" s="40">
        <v>13.56</v>
      </c>
      <c r="W1168" s="40">
        <v>3.94</v>
      </c>
      <c r="X1168" s="42">
        <v>19.48</v>
      </c>
    </row>
    <row r="1169" spans="1:24" x14ac:dyDescent="0.25">
      <c r="A1169" s="41">
        <v>2016</v>
      </c>
      <c r="B1169" s="40">
        <v>21.28</v>
      </c>
      <c r="C1169" s="40">
        <v>23.33</v>
      </c>
      <c r="D1169" s="40">
        <v>22.67</v>
      </c>
      <c r="E1169" s="40">
        <v>20.96</v>
      </c>
      <c r="F1169" s="42">
        <v>24</v>
      </c>
      <c r="G1169" s="41">
        <v>2016</v>
      </c>
      <c r="H1169" s="40">
        <v>22.86</v>
      </c>
      <c r="I1169" s="40">
        <v>23.56</v>
      </c>
      <c r="J1169" s="40">
        <v>23.5</v>
      </c>
      <c r="K1169" s="40">
        <v>22.9</v>
      </c>
      <c r="L1169" s="42">
        <v>24</v>
      </c>
      <c r="M1169" s="41">
        <v>2016</v>
      </c>
      <c r="N1169" s="40">
        <v>4.2699999999999996</v>
      </c>
      <c r="O1169" s="40">
        <v>11.31</v>
      </c>
      <c r="P1169" s="40">
        <v>6.52</v>
      </c>
      <c r="Q1169" s="40">
        <v>3.16</v>
      </c>
      <c r="R1169" s="42">
        <v>18.96</v>
      </c>
      <c r="S1169" s="41">
        <v>2016</v>
      </c>
      <c r="T1169" s="40">
        <v>7.84</v>
      </c>
      <c r="U1169" s="40">
        <v>17.329999999999998</v>
      </c>
      <c r="V1169" s="40">
        <v>13.46</v>
      </c>
      <c r="W1169" s="40">
        <v>4.8899999999999997</v>
      </c>
      <c r="X1169" s="42">
        <v>19.46</v>
      </c>
    </row>
    <row r="1170" spans="1:24" x14ac:dyDescent="0.25">
      <c r="A1170" s="41">
        <v>2017</v>
      </c>
      <c r="B1170" s="40">
        <v>21.13</v>
      </c>
      <c r="C1170" s="40">
        <v>23.4</v>
      </c>
      <c r="D1170" s="40">
        <v>23</v>
      </c>
      <c r="E1170" s="40">
        <v>20.65</v>
      </c>
      <c r="F1170" s="42">
        <v>24</v>
      </c>
      <c r="G1170" s="41">
        <v>2017</v>
      </c>
      <c r="H1170" s="40">
        <v>23.92</v>
      </c>
      <c r="I1170" s="40">
        <v>24</v>
      </c>
      <c r="J1170" s="40">
        <v>24</v>
      </c>
      <c r="K1170" s="40">
        <v>23.88</v>
      </c>
      <c r="L1170" s="42">
        <v>24</v>
      </c>
      <c r="M1170" s="41">
        <v>2017</v>
      </c>
      <c r="N1170" s="40">
        <v>4.53</v>
      </c>
      <c r="O1170" s="40">
        <v>12.11</v>
      </c>
      <c r="P1170" s="40">
        <v>7.03</v>
      </c>
      <c r="Q1170" s="40">
        <v>3.01</v>
      </c>
      <c r="R1170" s="42">
        <v>19.86</v>
      </c>
      <c r="S1170" s="41">
        <v>2017</v>
      </c>
      <c r="T1170" s="40">
        <v>8.4700000000000006</v>
      </c>
      <c r="U1170" s="40">
        <v>18.41</v>
      </c>
      <c r="V1170" s="40">
        <v>14.02</v>
      </c>
      <c r="W1170" s="40">
        <v>5.14</v>
      </c>
      <c r="X1170" s="42">
        <v>20.05</v>
      </c>
    </row>
    <row r="1171" spans="1:24" x14ac:dyDescent="0.25">
      <c r="A1171" s="41">
        <v>2018</v>
      </c>
      <c r="B1171" s="40">
        <v>20.81</v>
      </c>
      <c r="C1171" s="40">
        <v>22.39</v>
      </c>
      <c r="D1171" s="40">
        <v>21.57</v>
      </c>
      <c r="E1171" s="40">
        <v>20.73</v>
      </c>
      <c r="F1171" s="42">
        <v>24</v>
      </c>
      <c r="G1171" s="41">
        <v>2018</v>
      </c>
      <c r="H1171" s="40">
        <v>23.84</v>
      </c>
      <c r="I1171" s="40">
        <v>24</v>
      </c>
      <c r="J1171" s="40">
        <v>24</v>
      </c>
      <c r="K1171" s="40">
        <v>23.5</v>
      </c>
      <c r="L1171" s="42">
        <v>24</v>
      </c>
      <c r="M1171" s="41">
        <v>2018</v>
      </c>
      <c r="N1171" s="40">
        <v>3.75</v>
      </c>
      <c r="O1171" s="40">
        <v>12.35</v>
      </c>
      <c r="P1171" s="40">
        <v>6.65</v>
      </c>
      <c r="Q1171" s="40">
        <v>2.57</v>
      </c>
      <c r="R1171" s="42">
        <v>22.22</v>
      </c>
      <c r="S1171" s="41">
        <v>2018</v>
      </c>
      <c r="T1171" s="40">
        <v>7.62</v>
      </c>
      <c r="U1171" s="40">
        <v>17.43</v>
      </c>
      <c r="V1171" s="40">
        <v>13.5</v>
      </c>
      <c r="W1171" s="40">
        <v>4.26</v>
      </c>
      <c r="X1171" s="42">
        <v>19.920000000000002</v>
      </c>
    </row>
    <row r="1172" spans="1:24" x14ac:dyDescent="0.25">
      <c r="A1172" s="41">
        <v>2019</v>
      </c>
      <c r="B1172" s="40">
        <v>20.75</v>
      </c>
      <c r="C1172" s="40">
        <v>22.08</v>
      </c>
      <c r="D1172" s="40">
        <v>21.5</v>
      </c>
      <c r="E1172" s="40">
        <v>20.67</v>
      </c>
      <c r="F1172" s="42">
        <v>24</v>
      </c>
      <c r="G1172" s="41">
        <v>2019</v>
      </c>
      <c r="H1172" s="40">
        <v>22.76</v>
      </c>
      <c r="I1172" s="40">
        <v>23.59</v>
      </c>
      <c r="J1172" s="40">
        <v>23.37</v>
      </c>
      <c r="K1172" s="40">
        <v>22.82</v>
      </c>
      <c r="L1172" s="42">
        <v>24</v>
      </c>
      <c r="M1172" s="41">
        <v>2019</v>
      </c>
      <c r="N1172" s="40">
        <v>4.1500000000000004</v>
      </c>
      <c r="O1172" s="40">
        <v>11.86</v>
      </c>
      <c r="P1172" s="40">
        <v>7.05</v>
      </c>
      <c r="Q1172" s="40">
        <v>2.82</v>
      </c>
      <c r="R1172" s="42">
        <v>20.64</v>
      </c>
      <c r="S1172" s="41">
        <v>2019</v>
      </c>
      <c r="T1172" s="40">
        <v>7.75</v>
      </c>
      <c r="U1172" s="40">
        <v>17.420000000000002</v>
      </c>
      <c r="V1172" s="40">
        <v>13.22</v>
      </c>
      <c r="W1172" s="40">
        <v>4.28</v>
      </c>
      <c r="X1172" s="42">
        <v>20.190000000000001</v>
      </c>
    </row>
    <row r="1173" spans="1:24" x14ac:dyDescent="0.25">
      <c r="A1173" s="41">
        <v>2020</v>
      </c>
      <c r="B1173" s="40">
        <v>20.93</v>
      </c>
      <c r="C1173" s="40">
        <v>22</v>
      </c>
      <c r="D1173" s="40">
        <v>21.45</v>
      </c>
      <c r="E1173" s="40">
        <v>20.84</v>
      </c>
      <c r="F1173" s="42">
        <v>24</v>
      </c>
      <c r="G1173" s="41">
        <v>2020</v>
      </c>
      <c r="H1173" s="40">
        <v>23.64</v>
      </c>
      <c r="I1173" s="40">
        <v>24</v>
      </c>
      <c r="J1173" s="40">
        <v>23.93</v>
      </c>
      <c r="K1173" s="40">
        <v>23.59</v>
      </c>
      <c r="L1173" s="42">
        <v>24</v>
      </c>
      <c r="M1173" s="41">
        <v>2020</v>
      </c>
      <c r="N1173" s="40">
        <v>4.76</v>
      </c>
      <c r="O1173" s="40">
        <v>10.77</v>
      </c>
      <c r="P1173" s="40">
        <v>7.05</v>
      </c>
      <c r="Q1173" s="40">
        <v>3.39</v>
      </c>
      <c r="R1173" s="42">
        <v>18.64</v>
      </c>
      <c r="S1173" s="41">
        <v>2020</v>
      </c>
      <c r="T1173" s="40">
        <v>8.0399999999999991</v>
      </c>
      <c r="U1173" s="40">
        <v>17.5</v>
      </c>
      <c r="V1173" s="40">
        <v>13.95</v>
      </c>
      <c r="W1173" s="40">
        <v>4.37</v>
      </c>
      <c r="X1173" s="42">
        <v>19.23</v>
      </c>
    </row>
    <row r="1174" spans="1:24" x14ac:dyDescent="0.25">
      <c r="A1174" s="41">
        <v>2021</v>
      </c>
      <c r="B1174" s="40">
        <v>22</v>
      </c>
      <c r="C1174" s="40">
        <v>23.53</v>
      </c>
      <c r="D1174" s="40">
        <v>22.88</v>
      </c>
      <c r="E1174" s="40">
        <v>21.69</v>
      </c>
      <c r="F1174" s="42">
        <v>24</v>
      </c>
      <c r="G1174" s="41">
        <v>2021</v>
      </c>
      <c r="H1174" s="40">
        <v>23.51</v>
      </c>
      <c r="I1174" s="40">
        <v>23.99</v>
      </c>
      <c r="J1174" s="40">
        <v>23.92</v>
      </c>
      <c r="K1174" s="40">
        <v>23.43</v>
      </c>
      <c r="L1174" s="42">
        <v>24</v>
      </c>
      <c r="M1174" s="41">
        <v>2021</v>
      </c>
      <c r="N1174" s="40">
        <v>3.83</v>
      </c>
      <c r="O1174" s="40">
        <v>11.04</v>
      </c>
      <c r="P1174" s="40">
        <v>6.12</v>
      </c>
      <c r="Q1174" s="40">
        <v>2.59</v>
      </c>
      <c r="R1174" s="42">
        <v>19.440000000000001</v>
      </c>
      <c r="S1174" s="41">
        <v>2021</v>
      </c>
      <c r="T1174" s="40">
        <v>8.32</v>
      </c>
      <c r="U1174" s="40">
        <v>18.260000000000002</v>
      </c>
      <c r="V1174" s="40">
        <v>14.23</v>
      </c>
      <c r="W1174" s="40">
        <v>5.49</v>
      </c>
      <c r="X1174" s="42">
        <v>19.489999999999998</v>
      </c>
    </row>
    <row r="1175" spans="1:24" x14ac:dyDescent="0.25">
      <c r="A1175" s="41">
        <v>2022</v>
      </c>
      <c r="B1175" s="40">
        <v>18.84</v>
      </c>
      <c r="C1175" s="40">
        <v>20.37</v>
      </c>
      <c r="D1175" s="40">
        <v>19.760000000000002</v>
      </c>
      <c r="E1175" s="40">
        <v>18.75</v>
      </c>
      <c r="F1175" s="42">
        <v>24</v>
      </c>
      <c r="G1175" s="40">
        <v>2022</v>
      </c>
      <c r="H1175" s="40">
        <v>22.93</v>
      </c>
      <c r="I1175" s="40">
        <v>23.9</v>
      </c>
      <c r="J1175" s="40">
        <v>23.76</v>
      </c>
      <c r="K1175" s="40">
        <v>22.8</v>
      </c>
      <c r="L1175" s="42">
        <v>24</v>
      </c>
      <c r="M1175" s="40">
        <v>2022</v>
      </c>
      <c r="N1175" s="40">
        <v>2.75</v>
      </c>
      <c r="O1175" s="40">
        <v>10.130000000000001</v>
      </c>
      <c r="P1175" s="40">
        <v>5.68</v>
      </c>
      <c r="Q1175" s="40">
        <v>1.69</v>
      </c>
      <c r="R1175" s="42">
        <v>19.559999999999999</v>
      </c>
      <c r="S1175" s="40">
        <v>2022</v>
      </c>
      <c r="T1175" s="40">
        <v>8.11</v>
      </c>
      <c r="U1175" s="40">
        <v>17.79</v>
      </c>
      <c r="V1175" s="40">
        <v>13.97</v>
      </c>
      <c r="W1175" s="40">
        <v>4.82</v>
      </c>
      <c r="X1175" s="42">
        <v>19.48</v>
      </c>
    </row>
    <row r="1176" spans="1:24" x14ac:dyDescent="0.25">
      <c r="A1176" s="55">
        <v>2023</v>
      </c>
      <c r="B1176" s="51">
        <v>21.21</v>
      </c>
      <c r="C1176" s="40">
        <v>22.25</v>
      </c>
      <c r="D1176" s="40">
        <v>21.89</v>
      </c>
      <c r="E1176" s="40">
        <v>21.03</v>
      </c>
      <c r="F1176" s="42">
        <v>24</v>
      </c>
      <c r="G1176" s="55">
        <v>2023</v>
      </c>
      <c r="H1176" s="51">
        <v>23</v>
      </c>
      <c r="I1176" s="40">
        <v>23.86</v>
      </c>
      <c r="J1176" s="40">
        <v>23.5</v>
      </c>
      <c r="K1176" s="40">
        <v>22.99</v>
      </c>
      <c r="L1176" s="42">
        <v>24</v>
      </c>
      <c r="M1176" s="55">
        <v>2023</v>
      </c>
      <c r="N1176" s="53">
        <v>3.97</v>
      </c>
      <c r="O1176" s="52">
        <v>10.74</v>
      </c>
      <c r="P1176" s="52">
        <v>6.23</v>
      </c>
      <c r="Q1176" s="52">
        <v>2.89</v>
      </c>
      <c r="R1176" s="57">
        <v>19.190000000000001</v>
      </c>
      <c r="S1176" s="52">
        <v>2023</v>
      </c>
      <c r="T1176" s="52">
        <v>7.58</v>
      </c>
      <c r="U1176" s="52">
        <v>17.25</v>
      </c>
      <c r="V1176" s="52">
        <v>13.43</v>
      </c>
      <c r="W1176" s="52">
        <v>3.93</v>
      </c>
      <c r="X1176" s="57">
        <v>19.100000000000001</v>
      </c>
    </row>
    <row r="1177" spans="1:24" x14ac:dyDescent="0.25">
      <c r="B1177" s="99" t="s">
        <v>21</v>
      </c>
      <c r="C1177" s="99"/>
      <c r="D1177" s="99"/>
      <c r="E1177" s="99"/>
      <c r="F1177" s="100"/>
      <c r="H1177" s="99" t="s">
        <v>22</v>
      </c>
      <c r="I1177" s="99"/>
      <c r="J1177" s="99"/>
      <c r="K1177" s="99"/>
      <c r="L1177" s="100"/>
    </row>
    <row r="1178" spans="1:24" x14ac:dyDescent="0.25">
      <c r="A1178" s="41" t="s">
        <v>35</v>
      </c>
      <c r="B1178" s="40" t="s">
        <v>24</v>
      </c>
      <c r="C1178" s="40" t="s">
        <v>25</v>
      </c>
      <c r="D1178" s="40" t="s">
        <v>23</v>
      </c>
      <c r="E1178" s="40" t="s">
        <v>26</v>
      </c>
      <c r="F1178" s="42" t="s">
        <v>27</v>
      </c>
      <c r="G1178" s="41" t="s">
        <v>35</v>
      </c>
      <c r="H1178" s="40" t="s">
        <v>24</v>
      </c>
      <c r="I1178" s="40" t="s">
        <v>25</v>
      </c>
      <c r="J1178" s="40" t="s">
        <v>23</v>
      </c>
      <c r="K1178" s="40" t="s">
        <v>26</v>
      </c>
      <c r="L1178" s="42" t="s">
        <v>27</v>
      </c>
    </row>
    <row r="1179" spans="1:24" x14ac:dyDescent="0.25">
      <c r="A1179" s="41">
        <v>1980</v>
      </c>
      <c r="B1179" s="40">
        <v>0</v>
      </c>
      <c r="C1179" s="40">
        <v>0</v>
      </c>
      <c r="D1179" s="40">
        <v>0.14000000000000001</v>
      </c>
      <c r="E1179" s="40">
        <v>0</v>
      </c>
      <c r="F1179" s="40">
        <v>0</v>
      </c>
      <c r="G1179" s="41">
        <v>1980</v>
      </c>
      <c r="H1179" s="40">
        <v>0</v>
      </c>
      <c r="I1179" s="40">
        <v>0.82</v>
      </c>
      <c r="J1179" s="40">
        <v>0.82</v>
      </c>
      <c r="K1179" s="40">
        <v>0</v>
      </c>
      <c r="L1179" s="56">
        <v>1.89</v>
      </c>
    </row>
    <row r="1180" spans="1:24" x14ac:dyDescent="0.25">
      <c r="A1180" s="41">
        <v>1981</v>
      </c>
      <c r="B1180" s="40">
        <v>0</v>
      </c>
      <c r="C1180" s="40">
        <v>0</v>
      </c>
      <c r="D1180" s="40">
        <v>0.09</v>
      </c>
      <c r="E1180" s="40">
        <v>0</v>
      </c>
      <c r="F1180" s="40">
        <v>0</v>
      </c>
      <c r="G1180" s="41">
        <v>1981</v>
      </c>
      <c r="H1180" s="40">
        <v>0</v>
      </c>
      <c r="I1180" s="40">
        <v>0.19</v>
      </c>
      <c r="J1180" s="40">
        <v>2.36</v>
      </c>
      <c r="K1180" s="40">
        <v>0</v>
      </c>
      <c r="L1180" s="42">
        <v>0.67</v>
      </c>
    </row>
    <row r="1181" spans="1:24" x14ac:dyDescent="0.25">
      <c r="A1181" s="41">
        <v>1982</v>
      </c>
      <c r="B1181" s="40">
        <v>0</v>
      </c>
      <c r="C1181" s="40">
        <v>0</v>
      </c>
      <c r="D1181" s="40">
        <v>0.16</v>
      </c>
      <c r="E1181" s="40">
        <v>0</v>
      </c>
      <c r="F1181" s="40">
        <v>0</v>
      </c>
      <c r="G1181" s="41">
        <v>1982</v>
      </c>
      <c r="H1181" s="40">
        <v>0</v>
      </c>
      <c r="I1181" s="40">
        <v>0.13</v>
      </c>
      <c r="J1181" s="40">
        <v>1.23</v>
      </c>
      <c r="K1181" s="40">
        <v>0</v>
      </c>
      <c r="L1181" s="42">
        <v>0.62</v>
      </c>
    </row>
    <row r="1182" spans="1:24" x14ac:dyDescent="0.25">
      <c r="A1182" s="41">
        <v>1983</v>
      </c>
      <c r="B1182" s="40">
        <v>0</v>
      </c>
      <c r="C1182" s="40">
        <v>0</v>
      </c>
      <c r="D1182" s="40">
        <v>0.05</v>
      </c>
      <c r="E1182" s="40">
        <v>0</v>
      </c>
      <c r="F1182" s="42">
        <v>0</v>
      </c>
      <c r="G1182" s="41">
        <v>1983</v>
      </c>
      <c r="H1182" s="40">
        <v>0</v>
      </c>
      <c r="I1182" s="40">
        <v>0.67</v>
      </c>
      <c r="J1182" s="40">
        <v>1.47</v>
      </c>
      <c r="K1182" s="40">
        <v>0</v>
      </c>
      <c r="L1182" s="42">
        <v>1.93</v>
      </c>
    </row>
    <row r="1183" spans="1:24" x14ac:dyDescent="0.25">
      <c r="A1183" s="41">
        <v>1984</v>
      </c>
      <c r="B1183" s="40">
        <v>0</v>
      </c>
      <c r="C1183" s="40">
        <v>0</v>
      </c>
      <c r="D1183" s="40">
        <v>0.09</v>
      </c>
      <c r="E1183" s="40">
        <v>0</v>
      </c>
      <c r="F1183" s="42">
        <v>0</v>
      </c>
      <c r="G1183" s="41">
        <v>1984</v>
      </c>
      <c r="H1183" s="40">
        <v>0</v>
      </c>
      <c r="I1183" s="40">
        <v>0.03</v>
      </c>
      <c r="J1183" s="40">
        <v>2.95</v>
      </c>
      <c r="K1183" s="40">
        <v>0</v>
      </c>
      <c r="L1183" s="42">
        <v>0.3</v>
      </c>
    </row>
    <row r="1184" spans="1:24" x14ac:dyDescent="0.25">
      <c r="A1184" s="41">
        <v>1985</v>
      </c>
      <c r="B1184" s="40">
        <v>0</v>
      </c>
      <c r="C1184" s="40">
        <v>0</v>
      </c>
      <c r="D1184" s="40">
        <v>0.26</v>
      </c>
      <c r="E1184" s="40">
        <v>0</v>
      </c>
      <c r="F1184" s="42">
        <v>0.01</v>
      </c>
      <c r="G1184" s="41">
        <v>1985</v>
      </c>
      <c r="H1184" s="40">
        <v>0</v>
      </c>
      <c r="I1184" s="40">
        <v>0.05</v>
      </c>
      <c r="J1184" s="40">
        <v>1.22</v>
      </c>
      <c r="K1184" s="40">
        <v>0</v>
      </c>
      <c r="L1184" s="42">
        <v>0.64</v>
      </c>
    </row>
    <row r="1185" spans="1:12" x14ac:dyDescent="0.25">
      <c r="A1185" s="41">
        <v>1986</v>
      </c>
      <c r="B1185" s="40">
        <v>0</v>
      </c>
      <c r="C1185" s="40">
        <v>0</v>
      </c>
      <c r="D1185" s="40">
        <v>0.03</v>
      </c>
      <c r="E1185" s="40">
        <v>0</v>
      </c>
      <c r="F1185" s="42">
        <v>0</v>
      </c>
      <c r="G1185" s="41">
        <v>1986</v>
      </c>
      <c r="H1185" s="40">
        <v>0</v>
      </c>
      <c r="I1185" s="40">
        <v>0.09</v>
      </c>
      <c r="J1185" s="40">
        <v>2.35</v>
      </c>
      <c r="K1185" s="40">
        <v>0</v>
      </c>
      <c r="L1185" s="42">
        <v>0.46</v>
      </c>
    </row>
    <row r="1186" spans="1:12" x14ac:dyDescent="0.25">
      <c r="A1186" s="41">
        <v>1987</v>
      </c>
      <c r="B1186" s="40">
        <v>0</v>
      </c>
      <c r="C1186" s="40">
        <v>0</v>
      </c>
      <c r="D1186" s="40">
        <v>0.1</v>
      </c>
      <c r="E1186" s="40">
        <v>0</v>
      </c>
      <c r="F1186" s="42">
        <v>0.01</v>
      </c>
      <c r="G1186" s="41">
        <v>1987</v>
      </c>
      <c r="H1186" s="40">
        <v>0</v>
      </c>
      <c r="I1186" s="40">
        <v>0.1</v>
      </c>
      <c r="J1186" s="40">
        <v>1.04</v>
      </c>
      <c r="K1186" s="40">
        <v>0</v>
      </c>
      <c r="L1186" s="42">
        <v>0.35</v>
      </c>
    </row>
    <row r="1187" spans="1:12" x14ac:dyDescent="0.25">
      <c r="A1187" s="41">
        <v>1988</v>
      </c>
      <c r="B1187" s="40">
        <v>0</v>
      </c>
      <c r="C1187" s="40">
        <v>0</v>
      </c>
      <c r="D1187" s="40">
        <v>0.06</v>
      </c>
      <c r="E1187" s="40">
        <v>0</v>
      </c>
      <c r="F1187" s="42">
        <v>0.01</v>
      </c>
      <c r="G1187" s="41">
        <v>1988</v>
      </c>
      <c r="H1187" s="40">
        <v>0</v>
      </c>
      <c r="I1187" s="40">
        <v>0.18</v>
      </c>
      <c r="J1187" s="40">
        <v>1.43</v>
      </c>
      <c r="K1187" s="40">
        <v>0</v>
      </c>
      <c r="L1187" s="42">
        <v>1.29</v>
      </c>
    </row>
    <row r="1188" spans="1:12" x14ac:dyDescent="0.25">
      <c r="A1188" s="41">
        <v>1989</v>
      </c>
      <c r="B1188" s="40">
        <v>0</v>
      </c>
      <c r="C1188" s="40">
        <v>0</v>
      </c>
      <c r="D1188" s="40">
        <v>0.19</v>
      </c>
      <c r="E1188" s="40">
        <v>0</v>
      </c>
      <c r="F1188" s="42">
        <v>0</v>
      </c>
      <c r="G1188" s="41">
        <v>1989</v>
      </c>
      <c r="H1188" s="40">
        <v>0</v>
      </c>
      <c r="I1188" s="40">
        <v>0.89</v>
      </c>
      <c r="J1188" s="40">
        <v>1.6</v>
      </c>
      <c r="K1188" s="40">
        <v>0</v>
      </c>
      <c r="L1188" s="42">
        <v>2.16</v>
      </c>
    </row>
    <row r="1189" spans="1:12" x14ac:dyDescent="0.25">
      <c r="A1189" s="41">
        <v>1990</v>
      </c>
      <c r="B1189" s="40">
        <v>0</v>
      </c>
      <c r="C1189" s="40">
        <v>0</v>
      </c>
      <c r="D1189" s="40">
        <v>0.04</v>
      </c>
      <c r="E1189" s="40">
        <v>0</v>
      </c>
      <c r="F1189" s="42">
        <v>0</v>
      </c>
      <c r="G1189" s="41">
        <v>1990</v>
      </c>
      <c r="H1189" s="40">
        <v>0</v>
      </c>
      <c r="I1189" s="40">
        <v>0.88</v>
      </c>
      <c r="J1189" s="40">
        <v>0.35</v>
      </c>
      <c r="K1189" s="40">
        <v>0</v>
      </c>
      <c r="L1189" s="42">
        <v>2.4300000000000002</v>
      </c>
    </row>
    <row r="1190" spans="1:12" x14ac:dyDescent="0.25">
      <c r="A1190" s="41">
        <v>1991</v>
      </c>
      <c r="B1190" s="40">
        <v>0</v>
      </c>
      <c r="C1190" s="40">
        <v>0</v>
      </c>
      <c r="D1190" s="40">
        <v>0.03</v>
      </c>
      <c r="E1190" s="40">
        <v>0</v>
      </c>
      <c r="F1190" s="42">
        <v>0</v>
      </c>
      <c r="G1190" s="41">
        <v>1991</v>
      </c>
      <c r="H1190" s="40">
        <v>0</v>
      </c>
      <c r="I1190" s="40">
        <v>0.67</v>
      </c>
      <c r="J1190" s="40">
        <v>1.56</v>
      </c>
      <c r="K1190" s="40">
        <v>0</v>
      </c>
      <c r="L1190" s="42">
        <v>1.96</v>
      </c>
    </row>
    <row r="1191" spans="1:12" x14ac:dyDescent="0.25">
      <c r="A1191" s="41">
        <v>1992</v>
      </c>
      <c r="B1191" s="40">
        <v>0</v>
      </c>
      <c r="C1191" s="40">
        <v>0</v>
      </c>
      <c r="D1191" s="40">
        <v>0.25</v>
      </c>
      <c r="E1191" s="40">
        <v>0</v>
      </c>
      <c r="F1191" s="42">
        <v>0</v>
      </c>
      <c r="G1191" s="41">
        <v>1992</v>
      </c>
      <c r="H1191" s="40">
        <v>0</v>
      </c>
      <c r="I1191" s="40">
        <v>0.42</v>
      </c>
      <c r="J1191" s="40">
        <v>2.61</v>
      </c>
      <c r="K1191" s="40">
        <v>0</v>
      </c>
      <c r="L1191" s="42">
        <v>1.53</v>
      </c>
    </row>
    <row r="1192" spans="1:12" x14ac:dyDescent="0.25">
      <c r="A1192" s="41">
        <v>1993</v>
      </c>
      <c r="B1192" s="40">
        <v>0</v>
      </c>
      <c r="C1192" s="40">
        <v>0</v>
      </c>
      <c r="D1192" s="40">
        <v>0.23</v>
      </c>
      <c r="E1192" s="40">
        <v>0</v>
      </c>
      <c r="F1192" s="42">
        <v>0</v>
      </c>
      <c r="G1192" s="41">
        <v>1993</v>
      </c>
      <c r="H1192" s="40">
        <v>0</v>
      </c>
      <c r="I1192" s="40">
        <v>0.35</v>
      </c>
      <c r="J1192" s="40">
        <v>1.46</v>
      </c>
      <c r="K1192" s="40">
        <v>0</v>
      </c>
      <c r="L1192" s="42">
        <v>1.25</v>
      </c>
    </row>
    <row r="1193" spans="1:12" x14ac:dyDescent="0.25">
      <c r="A1193" s="41">
        <v>1994</v>
      </c>
      <c r="B1193" s="40">
        <v>0</v>
      </c>
      <c r="C1193" s="40">
        <v>0</v>
      </c>
      <c r="D1193" s="40">
        <v>0.05</v>
      </c>
      <c r="E1193" s="40">
        <v>0</v>
      </c>
      <c r="F1193" s="42">
        <v>0</v>
      </c>
      <c r="G1193" s="41">
        <v>1994</v>
      </c>
      <c r="H1193" s="40">
        <v>0</v>
      </c>
      <c r="I1193" s="40">
        <v>1.35</v>
      </c>
      <c r="J1193" s="40">
        <v>1.69</v>
      </c>
      <c r="K1193" s="40">
        <v>0</v>
      </c>
      <c r="L1193" s="42">
        <v>2.99</v>
      </c>
    </row>
    <row r="1194" spans="1:12" x14ac:dyDescent="0.25">
      <c r="A1194" s="41">
        <v>1995</v>
      </c>
      <c r="B1194" s="40">
        <v>0</v>
      </c>
      <c r="C1194" s="40">
        <v>0</v>
      </c>
      <c r="D1194" s="40">
        <v>7.0000000000000007E-2</v>
      </c>
      <c r="E1194" s="40">
        <v>0</v>
      </c>
      <c r="F1194" s="42">
        <v>0</v>
      </c>
      <c r="G1194" s="41">
        <v>1995</v>
      </c>
      <c r="H1194" s="40">
        <v>0</v>
      </c>
      <c r="I1194" s="40">
        <v>1.8</v>
      </c>
      <c r="J1194" s="40">
        <v>1.6</v>
      </c>
      <c r="K1194" s="40">
        <v>0</v>
      </c>
      <c r="L1194" s="42">
        <v>3.24</v>
      </c>
    </row>
    <row r="1195" spans="1:12" x14ac:dyDescent="0.25">
      <c r="A1195" s="41">
        <v>1996</v>
      </c>
      <c r="B1195" s="40">
        <v>0</v>
      </c>
      <c r="C1195" s="40">
        <v>0</v>
      </c>
      <c r="D1195" s="40">
        <v>0.06</v>
      </c>
      <c r="E1195" s="40">
        <v>0</v>
      </c>
      <c r="F1195" s="42">
        <v>0</v>
      </c>
      <c r="G1195" s="41">
        <v>1996</v>
      </c>
      <c r="H1195" s="40">
        <v>0</v>
      </c>
      <c r="I1195" s="40">
        <v>0.14000000000000001</v>
      </c>
      <c r="J1195" s="40">
        <v>0.72</v>
      </c>
      <c r="K1195" s="40">
        <v>0</v>
      </c>
      <c r="L1195" s="42">
        <v>1.04</v>
      </c>
    </row>
    <row r="1196" spans="1:12" x14ac:dyDescent="0.25">
      <c r="A1196" s="41">
        <v>1997</v>
      </c>
      <c r="B1196" s="40">
        <v>0</v>
      </c>
      <c r="C1196" s="40">
        <v>0</v>
      </c>
      <c r="D1196" s="40">
        <v>7.0000000000000007E-2</v>
      </c>
      <c r="E1196" s="40">
        <v>0</v>
      </c>
      <c r="F1196" s="42">
        <v>0</v>
      </c>
      <c r="G1196" s="41">
        <v>1997</v>
      </c>
      <c r="H1196" s="40">
        <v>0</v>
      </c>
      <c r="I1196" s="40">
        <v>1.67</v>
      </c>
      <c r="J1196" s="40">
        <v>0.95</v>
      </c>
      <c r="K1196" s="40">
        <v>0</v>
      </c>
      <c r="L1196" s="42">
        <v>2.75</v>
      </c>
    </row>
    <row r="1197" spans="1:12" x14ac:dyDescent="0.25">
      <c r="A1197" s="41">
        <v>1998</v>
      </c>
      <c r="B1197" s="40">
        <v>0</v>
      </c>
      <c r="C1197" s="40">
        <v>0</v>
      </c>
      <c r="D1197" s="40">
        <v>0.02</v>
      </c>
      <c r="E1197" s="40">
        <v>0</v>
      </c>
      <c r="F1197" s="42">
        <v>0</v>
      </c>
      <c r="G1197" s="41">
        <v>1998</v>
      </c>
      <c r="H1197" s="40">
        <v>0</v>
      </c>
      <c r="I1197" s="40">
        <v>0.88</v>
      </c>
      <c r="J1197" s="40">
        <v>1.1100000000000001</v>
      </c>
      <c r="K1197" s="40">
        <v>0</v>
      </c>
      <c r="L1197" s="42">
        <v>2.5</v>
      </c>
    </row>
    <row r="1198" spans="1:12" x14ac:dyDescent="0.25">
      <c r="A1198" s="41">
        <v>1999</v>
      </c>
      <c r="B1198" s="40">
        <v>0</v>
      </c>
      <c r="C1198" s="40">
        <v>0</v>
      </c>
      <c r="D1198" s="40">
        <v>0.01</v>
      </c>
      <c r="E1198" s="40">
        <v>0</v>
      </c>
      <c r="F1198" s="42">
        <v>0</v>
      </c>
      <c r="G1198" s="41">
        <v>1999</v>
      </c>
      <c r="H1198" s="40">
        <v>0</v>
      </c>
      <c r="I1198" s="40">
        <v>0.32</v>
      </c>
      <c r="J1198" s="40">
        <v>0.65</v>
      </c>
      <c r="K1198" s="40">
        <v>0</v>
      </c>
      <c r="L1198" s="42">
        <v>1.32</v>
      </c>
    </row>
    <row r="1199" spans="1:12" x14ac:dyDescent="0.25">
      <c r="A1199" s="41">
        <v>2000</v>
      </c>
      <c r="B1199" s="40">
        <v>0</v>
      </c>
      <c r="C1199" s="40">
        <v>0</v>
      </c>
      <c r="D1199" s="40">
        <v>0.02</v>
      </c>
      <c r="E1199" s="40">
        <v>0</v>
      </c>
      <c r="F1199" s="42">
        <v>0</v>
      </c>
      <c r="G1199" s="41">
        <v>2000</v>
      </c>
      <c r="H1199" s="40">
        <v>0</v>
      </c>
      <c r="I1199" s="40">
        <v>0.63</v>
      </c>
      <c r="J1199" s="40">
        <v>0.18</v>
      </c>
      <c r="K1199" s="40">
        <v>0</v>
      </c>
      <c r="L1199" s="42">
        <v>2.1</v>
      </c>
    </row>
    <row r="1200" spans="1:12" x14ac:dyDescent="0.25">
      <c r="A1200" s="41">
        <v>2001</v>
      </c>
      <c r="B1200" s="40">
        <v>0</v>
      </c>
      <c r="C1200" s="40">
        <v>0</v>
      </c>
      <c r="D1200" s="40">
        <v>0.01</v>
      </c>
      <c r="E1200" s="40">
        <v>0</v>
      </c>
      <c r="F1200" s="42">
        <v>0.02</v>
      </c>
      <c r="G1200" s="41">
        <v>2001</v>
      </c>
      <c r="H1200" s="40">
        <v>0</v>
      </c>
      <c r="I1200" s="40">
        <v>1.02</v>
      </c>
      <c r="J1200" s="40">
        <v>0.45</v>
      </c>
      <c r="K1200" s="40">
        <v>0</v>
      </c>
      <c r="L1200" s="42">
        <v>2.12</v>
      </c>
    </row>
    <row r="1201" spans="1:12" x14ac:dyDescent="0.25">
      <c r="A1201" s="41">
        <v>2002</v>
      </c>
      <c r="B1201" s="40">
        <v>0</v>
      </c>
      <c r="C1201" s="40">
        <v>0</v>
      </c>
      <c r="D1201" s="40">
        <v>0.01</v>
      </c>
      <c r="E1201" s="40">
        <v>0</v>
      </c>
      <c r="F1201" s="42">
        <v>0</v>
      </c>
      <c r="G1201" s="41">
        <v>2002</v>
      </c>
      <c r="H1201" s="40">
        <v>0</v>
      </c>
      <c r="I1201" s="40">
        <v>0.91</v>
      </c>
      <c r="J1201" s="40">
        <v>0.89</v>
      </c>
      <c r="K1201" s="40">
        <v>0</v>
      </c>
      <c r="L1201" s="42">
        <v>1.7</v>
      </c>
    </row>
    <row r="1202" spans="1:12" x14ac:dyDescent="0.25">
      <c r="A1202" s="41">
        <v>2003</v>
      </c>
      <c r="B1202" s="40">
        <v>0</v>
      </c>
      <c r="C1202" s="40">
        <v>0</v>
      </c>
      <c r="D1202" s="40">
        <v>0.08</v>
      </c>
      <c r="E1202" s="40">
        <v>0</v>
      </c>
      <c r="F1202" s="42">
        <v>0</v>
      </c>
      <c r="G1202" s="41">
        <v>2003</v>
      </c>
      <c r="H1202" s="40">
        <v>0</v>
      </c>
      <c r="I1202" s="40">
        <v>1.5</v>
      </c>
      <c r="J1202" s="40">
        <v>1.39</v>
      </c>
      <c r="K1202" s="40">
        <v>0</v>
      </c>
      <c r="L1202" s="42">
        <v>2.99</v>
      </c>
    </row>
    <row r="1203" spans="1:12" x14ac:dyDescent="0.25">
      <c r="A1203" s="41">
        <v>2004</v>
      </c>
      <c r="B1203" s="40">
        <v>0</v>
      </c>
      <c r="C1203" s="40">
        <v>0</v>
      </c>
      <c r="D1203" s="40">
        <v>0.05</v>
      </c>
      <c r="E1203" s="40">
        <v>0</v>
      </c>
      <c r="F1203" s="42">
        <v>0.01</v>
      </c>
      <c r="G1203" s="41">
        <v>2004</v>
      </c>
      <c r="H1203" s="40">
        <v>0</v>
      </c>
      <c r="I1203" s="40">
        <v>0.59</v>
      </c>
      <c r="J1203" s="40">
        <v>0.97</v>
      </c>
      <c r="K1203" s="40">
        <v>0</v>
      </c>
      <c r="L1203" s="42">
        <v>1.57</v>
      </c>
    </row>
    <row r="1204" spans="1:12" x14ac:dyDescent="0.25">
      <c r="A1204" s="41">
        <v>2005</v>
      </c>
      <c r="B1204" s="40">
        <v>0</v>
      </c>
      <c r="C1204" s="40">
        <v>0</v>
      </c>
      <c r="D1204" s="40">
        <v>0</v>
      </c>
      <c r="E1204" s="40">
        <v>0</v>
      </c>
      <c r="F1204" s="42">
        <v>0</v>
      </c>
      <c r="G1204" s="41">
        <v>2005</v>
      </c>
      <c r="H1204" s="40">
        <v>0</v>
      </c>
      <c r="I1204" s="40">
        <v>1.33</v>
      </c>
      <c r="J1204" s="40">
        <v>0.81</v>
      </c>
      <c r="K1204" s="40">
        <v>0</v>
      </c>
      <c r="L1204" s="42">
        <v>2.95</v>
      </c>
    </row>
    <row r="1205" spans="1:12" x14ac:dyDescent="0.25">
      <c r="A1205" s="41">
        <v>2006</v>
      </c>
      <c r="B1205" s="40">
        <v>0</v>
      </c>
      <c r="C1205" s="40">
        <v>0</v>
      </c>
      <c r="D1205" s="40">
        <v>0.01</v>
      </c>
      <c r="E1205" s="40">
        <v>0</v>
      </c>
      <c r="F1205" s="42">
        <v>0</v>
      </c>
      <c r="G1205" s="41">
        <v>2006</v>
      </c>
      <c r="H1205" s="40">
        <v>0</v>
      </c>
      <c r="I1205" s="40">
        <v>1.29</v>
      </c>
      <c r="J1205" s="40">
        <v>0.48</v>
      </c>
      <c r="K1205" s="40">
        <v>0</v>
      </c>
      <c r="L1205" s="42">
        <v>2.69</v>
      </c>
    </row>
    <row r="1206" spans="1:12" x14ac:dyDescent="0.25">
      <c r="A1206" s="41">
        <v>2007</v>
      </c>
      <c r="B1206" s="40">
        <v>0</v>
      </c>
      <c r="C1206" s="40">
        <v>0</v>
      </c>
      <c r="D1206" s="40">
        <v>0</v>
      </c>
      <c r="E1206" s="40">
        <v>0</v>
      </c>
      <c r="F1206" s="42">
        <v>0.02</v>
      </c>
      <c r="G1206" s="41">
        <v>2007</v>
      </c>
      <c r="H1206" s="40">
        <v>0</v>
      </c>
      <c r="I1206" s="40">
        <v>0.88</v>
      </c>
      <c r="J1206" s="40">
        <v>0.54</v>
      </c>
      <c r="K1206" s="40">
        <v>0</v>
      </c>
      <c r="L1206" s="42">
        <v>2.2000000000000002</v>
      </c>
    </row>
    <row r="1207" spans="1:12" x14ac:dyDescent="0.25">
      <c r="A1207" s="41">
        <v>2008</v>
      </c>
      <c r="B1207" s="40">
        <v>0</v>
      </c>
      <c r="C1207" s="40">
        <v>0</v>
      </c>
      <c r="D1207" s="40">
        <v>0</v>
      </c>
      <c r="E1207" s="40">
        <v>0</v>
      </c>
      <c r="F1207" s="42">
        <v>0</v>
      </c>
      <c r="G1207" s="41">
        <v>2008</v>
      </c>
      <c r="H1207" s="40">
        <v>0</v>
      </c>
      <c r="I1207" s="40">
        <v>0.93</v>
      </c>
      <c r="J1207" s="40">
        <v>0.19</v>
      </c>
      <c r="K1207" s="40">
        <v>0</v>
      </c>
      <c r="L1207" s="42">
        <v>2.27</v>
      </c>
    </row>
    <row r="1208" spans="1:12" x14ac:dyDescent="0.25">
      <c r="A1208" s="41">
        <v>2009</v>
      </c>
      <c r="B1208" s="40">
        <v>0</v>
      </c>
      <c r="C1208" s="40">
        <v>0</v>
      </c>
      <c r="D1208" s="40">
        <v>0.05</v>
      </c>
      <c r="E1208" s="40">
        <v>0</v>
      </c>
      <c r="F1208" s="42">
        <v>0</v>
      </c>
      <c r="G1208" s="41">
        <v>2009</v>
      </c>
      <c r="H1208" s="40">
        <v>0</v>
      </c>
      <c r="I1208" s="40">
        <v>1.1000000000000001</v>
      </c>
      <c r="J1208" s="40">
        <v>0.84</v>
      </c>
      <c r="K1208" s="40">
        <v>0</v>
      </c>
      <c r="L1208" s="42">
        <v>2.44</v>
      </c>
    </row>
    <row r="1209" spans="1:12" x14ac:dyDescent="0.25">
      <c r="A1209" s="41">
        <v>2010</v>
      </c>
      <c r="B1209" s="40">
        <v>0</v>
      </c>
      <c r="C1209" s="40">
        <v>0</v>
      </c>
      <c r="D1209" s="40">
        <v>0.03</v>
      </c>
      <c r="E1209" s="40">
        <v>0</v>
      </c>
      <c r="F1209" s="42">
        <v>0.14000000000000001</v>
      </c>
      <c r="G1209" s="41">
        <v>2010</v>
      </c>
      <c r="H1209" s="40">
        <v>0</v>
      </c>
      <c r="I1209" s="40">
        <v>1.49</v>
      </c>
      <c r="J1209" s="40">
        <v>0.92</v>
      </c>
      <c r="K1209" s="40">
        <v>0</v>
      </c>
      <c r="L1209" s="42">
        <v>2.0099999999999998</v>
      </c>
    </row>
    <row r="1210" spans="1:12" x14ac:dyDescent="0.25">
      <c r="A1210" s="41">
        <v>2011</v>
      </c>
      <c r="B1210" s="40">
        <v>0</v>
      </c>
      <c r="C1210" s="40">
        <v>0</v>
      </c>
      <c r="D1210" s="40">
        <v>0.05</v>
      </c>
      <c r="E1210" s="40">
        <v>0</v>
      </c>
      <c r="F1210" s="42">
        <v>0.02</v>
      </c>
      <c r="G1210" s="41">
        <v>2011</v>
      </c>
      <c r="H1210" s="40">
        <v>0</v>
      </c>
      <c r="I1210" s="40">
        <v>1.65</v>
      </c>
      <c r="J1210" s="40">
        <v>0.67</v>
      </c>
      <c r="K1210" s="40">
        <v>0</v>
      </c>
      <c r="L1210" s="42">
        <v>2.86</v>
      </c>
    </row>
    <row r="1211" spans="1:12" x14ac:dyDescent="0.25">
      <c r="A1211" s="41">
        <v>2012</v>
      </c>
      <c r="B1211" s="40">
        <v>0</v>
      </c>
      <c r="C1211" s="40">
        <v>0</v>
      </c>
      <c r="D1211" s="40">
        <v>0.03</v>
      </c>
      <c r="E1211" s="40">
        <v>0</v>
      </c>
      <c r="F1211" s="42">
        <v>0.14000000000000001</v>
      </c>
      <c r="G1211" s="41">
        <v>2012</v>
      </c>
      <c r="H1211" s="40">
        <v>0</v>
      </c>
      <c r="I1211" s="40">
        <v>1.49</v>
      </c>
      <c r="J1211" s="40">
        <v>0.92</v>
      </c>
      <c r="K1211" s="40">
        <v>0</v>
      </c>
      <c r="L1211" s="42">
        <v>2.0099999999999998</v>
      </c>
    </row>
    <row r="1212" spans="1:12" x14ac:dyDescent="0.25">
      <c r="A1212" s="41">
        <v>2013</v>
      </c>
      <c r="B1212" s="40">
        <v>0</v>
      </c>
      <c r="C1212" s="40">
        <v>0</v>
      </c>
      <c r="D1212" s="40">
        <v>0</v>
      </c>
      <c r="E1212" s="40">
        <v>0</v>
      </c>
      <c r="F1212" s="42">
        <v>0</v>
      </c>
      <c r="G1212" s="41">
        <v>2013</v>
      </c>
      <c r="H1212" s="40">
        <v>0</v>
      </c>
      <c r="I1212" s="40">
        <v>1.37</v>
      </c>
      <c r="J1212" s="40">
        <v>0.93</v>
      </c>
      <c r="K1212" s="40">
        <v>0</v>
      </c>
      <c r="L1212" s="42">
        <v>2.65</v>
      </c>
    </row>
    <row r="1213" spans="1:12" x14ac:dyDescent="0.25">
      <c r="A1213" s="41">
        <v>2014</v>
      </c>
      <c r="B1213" s="40">
        <v>0</v>
      </c>
      <c r="C1213" s="40">
        <v>0</v>
      </c>
      <c r="D1213" s="40">
        <v>0</v>
      </c>
      <c r="E1213" s="40">
        <v>0</v>
      </c>
      <c r="F1213" s="42">
        <v>0.01</v>
      </c>
      <c r="G1213" s="41">
        <v>2014</v>
      </c>
      <c r="H1213" s="40">
        <v>0</v>
      </c>
      <c r="I1213" s="40">
        <v>1.75</v>
      </c>
      <c r="J1213" s="40">
        <v>0.56000000000000005</v>
      </c>
      <c r="K1213" s="40">
        <v>0</v>
      </c>
      <c r="L1213" s="42">
        <v>2.71</v>
      </c>
    </row>
    <row r="1214" spans="1:12" x14ac:dyDescent="0.25">
      <c r="A1214" s="41">
        <v>2015</v>
      </c>
      <c r="B1214" s="40">
        <v>0</v>
      </c>
      <c r="C1214" s="40">
        <v>0</v>
      </c>
      <c r="D1214" s="40">
        <v>0</v>
      </c>
      <c r="E1214" s="40">
        <v>0</v>
      </c>
      <c r="F1214" s="42">
        <v>0</v>
      </c>
      <c r="G1214" s="41">
        <v>2015</v>
      </c>
      <c r="H1214" s="40">
        <v>0</v>
      </c>
      <c r="I1214" s="40">
        <v>1.1200000000000001</v>
      </c>
      <c r="J1214" s="40">
        <v>0.37</v>
      </c>
      <c r="K1214" s="40">
        <v>0</v>
      </c>
      <c r="L1214" s="42">
        <v>1.92</v>
      </c>
    </row>
    <row r="1215" spans="1:12" x14ac:dyDescent="0.25">
      <c r="A1215" s="41">
        <v>2016</v>
      </c>
      <c r="B1215" s="40">
        <v>0</v>
      </c>
      <c r="C1215" s="40">
        <v>0</v>
      </c>
      <c r="D1215" s="40">
        <v>0</v>
      </c>
      <c r="E1215" s="40">
        <v>0</v>
      </c>
      <c r="F1215" s="42">
        <v>0</v>
      </c>
      <c r="G1215" s="41">
        <v>2016</v>
      </c>
      <c r="H1215" s="40">
        <v>0</v>
      </c>
      <c r="I1215" s="40">
        <v>0.92</v>
      </c>
      <c r="J1215" s="40">
        <v>0.63</v>
      </c>
      <c r="K1215" s="40">
        <v>0</v>
      </c>
      <c r="L1215" s="42">
        <v>2.0299999999999998</v>
      </c>
    </row>
    <row r="1216" spans="1:12" x14ac:dyDescent="0.25">
      <c r="A1216" s="41">
        <v>2017</v>
      </c>
      <c r="B1216" s="40">
        <v>0</v>
      </c>
      <c r="C1216" s="40">
        <v>0</v>
      </c>
      <c r="D1216" s="40">
        <v>0</v>
      </c>
      <c r="E1216" s="40">
        <v>0</v>
      </c>
      <c r="F1216" s="42">
        <v>0.01</v>
      </c>
      <c r="G1216" s="41">
        <v>2017</v>
      </c>
      <c r="H1216" s="40">
        <v>0</v>
      </c>
      <c r="I1216" s="40">
        <v>0.57999999999999996</v>
      </c>
      <c r="J1216" s="40">
        <v>0.44</v>
      </c>
      <c r="K1216" s="40">
        <v>0</v>
      </c>
      <c r="L1216" s="42">
        <v>1.1399999999999999</v>
      </c>
    </row>
    <row r="1217" spans="1:12" x14ac:dyDescent="0.25">
      <c r="A1217" s="41">
        <v>2018</v>
      </c>
      <c r="B1217" s="40">
        <v>0</v>
      </c>
      <c r="C1217" s="40">
        <v>0</v>
      </c>
      <c r="D1217" s="40">
        <v>7.0000000000000007E-2</v>
      </c>
      <c r="E1217" s="40">
        <v>0</v>
      </c>
      <c r="F1217" s="42">
        <v>0</v>
      </c>
      <c r="G1217" s="41">
        <v>2018</v>
      </c>
      <c r="H1217" s="40">
        <v>0</v>
      </c>
      <c r="I1217" s="40">
        <v>1.58</v>
      </c>
      <c r="J1217" s="40">
        <v>1.42</v>
      </c>
      <c r="K1217" s="40">
        <v>0</v>
      </c>
      <c r="L1217" s="42">
        <v>2.56</v>
      </c>
    </row>
    <row r="1218" spans="1:12" x14ac:dyDescent="0.25">
      <c r="A1218" s="41">
        <v>2019</v>
      </c>
      <c r="B1218" s="40">
        <v>0</v>
      </c>
      <c r="C1218" s="40">
        <v>0</v>
      </c>
      <c r="D1218" s="40">
        <v>0.01</v>
      </c>
      <c r="E1218" s="40">
        <v>0</v>
      </c>
      <c r="F1218" s="42">
        <v>0</v>
      </c>
      <c r="G1218" s="41">
        <v>2019</v>
      </c>
      <c r="H1218" s="40">
        <v>0</v>
      </c>
      <c r="I1218" s="40">
        <v>1.54</v>
      </c>
      <c r="J1218" s="40">
        <v>0.52</v>
      </c>
      <c r="K1218" s="40">
        <v>0</v>
      </c>
      <c r="L1218" s="42">
        <v>2.58</v>
      </c>
    </row>
    <row r="1219" spans="1:12" x14ac:dyDescent="0.25">
      <c r="A1219" s="41">
        <v>2020</v>
      </c>
      <c r="B1219" s="40">
        <v>0</v>
      </c>
      <c r="C1219" s="40">
        <v>0</v>
      </c>
      <c r="D1219" s="40">
        <v>0</v>
      </c>
      <c r="E1219" s="40">
        <v>0</v>
      </c>
      <c r="F1219" s="42">
        <v>0</v>
      </c>
      <c r="G1219" s="41">
        <v>2020</v>
      </c>
      <c r="H1219" s="40">
        <v>0</v>
      </c>
      <c r="I1219" s="40">
        <v>0.57999999999999996</v>
      </c>
      <c r="J1219" s="40">
        <v>1.05</v>
      </c>
      <c r="K1219" s="40">
        <v>0</v>
      </c>
      <c r="L1219" s="42">
        <v>1.51</v>
      </c>
    </row>
    <row r="1220" spans="1:12" x14ac:dyDescent="0.25">
      <c r="A1220" s="41">
        <v>2021</v>
      </c>
      <c r="B1220" s="40">
        <v>0</v>
      </c>
      <c r="C1220" s="40">
        <v>0</v>
      </c>
      <c r="D1220" s="40">
        <v>0.03</v>
      </c>
      <c r="E1220" s="40">
        <v>0</v>
      </c>
      <c r="F1220" s="42">
        <v>0.01</v>
      </c>
      <c r="G1220" s="41">
        <v>2021</v>
      </c>
      <c r="H1220" s="40">
        <v>0</v>
      </c>
      <c r="I1220" s="40">
        <v>1.1399999999999999</v>
      </c>
      <c r="J1220" s="40">
        <v>0.5</v>
      </c>
      <c r="K1220" s="40">
        <v>0</v>
      </c>
      <c r="L1220" s="42">
        <v>2.2200000000000002</v>
      </c>
    </row>
    <row r="1221" spans="1:12" x14ac:dyDescent="0.25">
      <c r="A1221" s="41">
        <v>2022</v>
      </c>
      <c r="B1221" s="40">
        <v>0</v>
      </c>
      <c r="C1221" s="40">
        <v>0</v>
      </c>
      <c r="D1221" s="40">
        <v>0.01</v>
      </c>
      <c r="E1221" s="40">
        <v>0</v>
      </c>
      <c r="F1221" s="42">
        <v>0</v>
      </c>
      <c r="G1221" s="40">
        <v>2022</v>
      </c>
      <c r="H1221" s="40">
        <v>0</v>
      </c>
      <c r="I1221" s="40">
        <v>1.18</v>
      </c>
      <c r="J1221" s="40">
        <v>0.59</v>
      </c>
      <c r="K1221" s="40">
        <v>0</v>
      </c>
      <c r="L1221" s="42">
        <v>2.52</v>
      </c>
    </row>
    <row r="1222" spans="1:12" x14ac:dyDescent="0.25">
      <c r="A1222" s="55">
        <v>2023</v>
      </c>
      <c r="B1222" s="52">
        <v>0</v>
      </c>
      <c r="C1222" s="52">
        <v>0</v>
      </c>
      <c r="D1222" s="52">
        <v>0.01</v>
      </c>
      <c r="E1222" s="52">
        <v>0</v>
      </c>
      <c r="F1222" s="57">
        <v>0</v>
      </c>
      <c r="G1222" s="55">
        <v>2023</v>
      </c>
      <c r="H1222" s="52">
        <v>0</v>
      </c>
      <c r="I1222" s="52">
        <v>1.2</v>
      </c>
      <c r="J1222" s="52">
        <v>0.56000000000000005</v>
      </c>
      <c r="K1222" s="52">
        <v>0</v>
      </c>
      <c r="L1222" s="57">
        <v>2.63</v>
      </c>
    </row>
  </sheetData>
  <mergeCells count="287">
    <mergeCell ref="B111:F111"/>
    <mergeCell ref="B112:F112"/>
    <mergeCell ref="G112:K112"/>
    <mergeCell ref="L112:P112"/>
    <mergeCell ref="Q112:U112"/>
    <mergeCell ref="V112:Z112"/>
    <mergeCell ref="B89:F89"/>
    <mergeCell ref="B90:F90"/>
    <mergeCell ref="G90:K90"/>
    <mergeCell ref="L90:P90"/>
    <mergeCell ref="Q90:U90"/>
    <mergeCell ref="V90:Z90"/>
    <mergeCell ref="B1:F1"/>
    <mergeCell ref="B2:F2"/>
    <mergeCell ref="G2:K2"/>
    <mergeCell ref="L2:P2"/>
    <mergeCell ref="Q2:U2"/>
    <mergeCell ref="V2:Z2"/>
    <mergeCell ref="B67:F67"/>
    <mergeCell ref="B68:F68"/>
    <mergeCell ref="G68:K68"/>
    <mergeCell ref="L68:P68"/>
    <mergeCell ref="Q68:U68"/>
    <mergeCell ref="V68:Z68"/>
    <mergeCell ref="B45:F45"/>
    <mergeCell ref="B46:F46"/>
    <mergeCell ref="G46:K46"/>
    <mergeCell ref="L46:P46"/>
    <mergeCell ref="Q46:U46"/>
    <mergeCell ref="V46:Z46"/>
    <mergeCell ref="B23:F23"/>
    <mergeCell ref="B24:F24"/>
    <mergeCell ref="G24:K24"/>
    <mergeCell ref="L24:P24"/>
    <mergeCell ref="Q24:U24"/>
    <mergeCell ref="V24:Z24"/>
    <mergeCell ref="G156:K156"/>
    <mergeCell ref="L156:P156"/>
    <mergeCell ref="Q156:U156"/>
    <mergeCell ref="V156:Z156"/>
    <mergeCell ref="B133:F133"/>
    <mergeCell ref="B134:F134"/>
    <mergeCell ref="G134:K134"/>
    <mergeCell ref="L134:P134"/>
    <mergeCell ref="Q134:U134"/>
    <mergeCell ref="V134:Z134"/>
    <mergeCell ref="B155:F155"/>
    <mergeCell ref="B156:F156"/>
    <mergeCell ref="B199:F199"/>
    <mergeCell ref="B200:F200"/>
    <mergeCell ref="G200:K200"/>
    <mergeCell ref="L200:P200"/>
    <mergeCell ref="Q200:U200"/>
    <mergeCell ref="V200:Z200"/>
    <mergeCell ref="B177:F177"/>
    <mergeCell ref="B178:F178"/>
    <mergeCell ref="G178:K178"/>
    <mergeCell ref="L178:P178"/>
    <mergeCell ref="Q178:U178"/>
    <mergeCell ref="V178:Z178"/>
    <mergeCell ref="B243:F243"/>
    <mergeCell ref="B244:F244"/>
    <mergeCell ref="G244:K244"/>
    <mergeCell ref="L244:P244"/>
    <mergeCell ref="Q244:U244"/>
    <mergeCell ref="V244:Z244"/>
    <mergeCell ref="B221:F221"/>
    <mergeCell ref="B222:F222"/>
    <mergeCell ref="G222:K222"/>
    <mergeCell ref="L222:P222"/>
    <mergeCell ref="Q222:U222"/>
    <mergeCell ref="V222:Z222"/>
    <mergeCell ref="B287:F287"/>
    <mergeCell ref="B288:F288"/>
    <mergeCell ref="G288:K288"/>
    <mergeCell ref="L288:P288"/>
    <mergeCell ref="Q288:U288"/>
    <mergeCell ref="V288:Z288"/>
    <mergeCell ref="B265:F265"/>
    <mergeCell ref="B266:F266"/>
    <mergeCell ref="G266:K266"/>
    <mergeCell ref="L266:P266"/>
    <mergeCell ref="Q266:U266"/>
    <mergeCell ref="V266:Z266"/>
    <mergeCell ref="B331:F331"/>
    <mergeCell ref="B332:F332"/>
    <mergeCell ref="G332:K332"/>
    <mergeCell ref="L332:P332"/>
    <mergeCell ref="Q332:U332"/>
    <mergeCell ref="V332:Z332"/>
    <mergeCell ref="B309:F309"/>
    <mergeCell ref="B310:F310"/>
    <mergeCell ref="G310:K310"/>
    <mergeCell ref="L310:P310"/>
    <mergeCell ref="Q310:U310"/>
    <mergeCell ref="V310:Z310"/>
    <mergeCell ref="B375:F375"/>
    <mergeCell ref="B376:F376"/>
    <mergeCell ref="G376:K376"/>
    <mergeCell ref="L376:P376"/>
    <mergeCell ref="Q376:U376"/>
    <mergeCell ref="V376:Z376"/>
    <mergeCell ref="B353:F353"/>
    <mergeCell ref="B354:F354"/>
    <mergeCell ref="G354:K354"/>
    <mergeCell ref="L354:P354"/>
    <mergeCell ref="Q354:U354"/>
    <mergeCell ref="V354:Z354"/>
    <mergeCell ref="B419:F419"/>
    <mergeCell ref="B420:F420"/>
    <mergeCell ref="G420:K420"/>
    <mergeCell ref="L420:P420"/>
    <mergeCell ref="Q420:U420"/>
    <mergeCell ref="V420:Z420"/>
    <mergeCell ref="B397:F397"/>
    <mergeCell ref="B398:F398"/>
    <mergeCell ref="G398:K398"/>
    <mergeCell ref="L398:P398"/>
    <mergeCell ref="Q398:U398"/>
    <mergeCell ref="V398:Z398"/>
    <mergeCell ref="B463:F463"/>
    <mergeCell ref="B464:F464"/>
    <mergeCell ref="G464:K464"/>
    <mergeCell ref="L464:P464"/>
    <mergeCell ref="Q464:U464"/>
    <mergeCell ref="V464:Z464"/>
    <mergeCell ref="B441:F441"/>
    <mergeCell ref="B442:F442"/>
    <mergeCell ref="G442:K442"/>
    <mergeCell ref="L442:P442"/>
    <mergeCell ref="Q442:U442"/>
    <mergeCell ref="V442:Z442"/>
    <mergeCell ref="B507:F507"/>
    <mergeCell ref="B508:F508"/>
    <mergeCell ref="G508:K508"/>
    <mergeCell ref="L508:P508"/>
    <mergeCell ref="Q508:U508"/>
    <mergeCell ref="V508:Z508"/>
    <mergeCell ref="B485:F485"/>
    <mergeCell ref="B486:F486"/>
    <mergeCell ref="G486:K486"/>
    <mergeCell ref="L486:P486"/>
    <mergeCell ref="Q486:U486"/>
    <mergeCell ref="V486:Z486"/>
    <mergeCell ref="B551:F551"/>
    <mergeCell ref="B552:F552"/>
    <mergeCell ref="G552:K552"/>
    <mergeCell ref="L552:P552"/>
    <mergeCell ref="Q552:U552"/>
    <mergeCell ref="V552:Z552"/>
    <mergeCell ref="B529:F529"/>
    <mergeCell ref="B530:F530"/>
    <mergeCell ref="G530:K530"/>
    <mergeCell ref="L530:P530"/>
    <mergeCell ref="Q530:U530"/>
    <mergeCell ref="V530:Z530"/>
    <mergeCell ref="B595:F595"/>
    <mergeCell ref="B596:F596"/>
    <mergeCell ref="G596:K596"/>
    <mergeCell ref="L596:P596"/>
    <mergeCell ref="Q596:U596"/>
    <mergeCell ref="V596:Z596"/>
    <mergeCell ref="B573:F573"/>
    <mergeCell ref="B574:F574"/>
    <mergeCell ref="G574:K574"/>
    <mergeCell ref="L574:P574"/>
    <mergeCell ref="Q574:U574"/>
    <mergeCell ref="V574:Z574"/>
    <mergeCell ref="B639:F639"/>
    <mergeCell ref="B640:F640"/>
    <mergeCell ref="G640:K640"/>
    <mergeCell ref="L640:P640"/>
    <mergeCell ref="Q640:U640"/>
    <mergeCell ref="V640:Z640"/>
    <mergeCell ref="B617:F617"/>
    <mergeCell ref="B618:F618"/>
    <mergeCell ref="G618:K618"/>
    <mergeCell ref="L618:P618"/>
    <mergeCell ref="Q618:U618"/>
    <mergeCell ref="V618:Z618"/>
    <mergeCell ref="B683:F683"/>
    <mergeCell ref="B684:F684"/>
    <mergeCell ref="G684:K684"/>
    <mergeCell ref="L684:P684"/>
    <mergeCell ref="Q684:U684"/>
    <mergeCell ref="V684:Z684"/>
    <mergeCell ref="B661:F661"/>
    <mergeCell ref="B662:F662"/>
    <mergeCell ref="G662:K662"/>
    <mergeCell ref="L662:P662"/>
    <mergeCell ref="Q662:U662"/>
    <mergeCell ref="V662:Z662"/>
    <mergeCell ref="B727:F727"/>
    <mergeCell ref="B728:F728"/>
    <mergeCell ref="G728:K728"/>
    <mergeCell ref="L728:P728"/>
    <mergeCell ref="Q728:U728"/>
    <mergeCell ref="V728:Z728"/>
    <mergeCell ref="B705:F705"/>
    <mergeCell ref="B706:F706"/>
    <mergeCell ref="G706:K706"/>
    <mergeCell ref="L706:P706"/>
    <mergeCell ref="Q706:U706"/>
    <mergeCell ref="V706:Z706"/>
    <mergeCell ref="B771:F771"/>
    <mergeCell ref="B772:F772"/>
    <mergeCell ref="G772:K772"/>
    <mergeCell ref="L772:P772"/>
    <mergeCell ref="Q772:U772"/>
    <mergeCell ref="V772:Z772"/>
    <mergeCell ref="B749:F749"/>
    <mergeCell ref="B750:F750"/>
    <mergeCell ref="G750:K750"/>
    <mergeCell ref="L750:P750"/>
    <mergeCell ref="Q750:U750"/>
    <mergeCell ref="V750:Z750"/>
    <mergeCell ref="B815:F815"/>
    <mergeCell ref="B816:F816"/>
    <mergeCell ref="G816:K816"/>
    <mergeCell ref="L816:P816"/>
    <mergeCell ref="Q816:U816"/>
    <mergeCell ref="V816:Z816"/>
    <mergeCell ref="B793:F793"/>
    <mergeCell ref="B794:F794"/>
    <mergeCell ref="G794:K794"/>
    <mergeCell ref="L794:P794"/>
    <mergeCell ref="Q794:U794"/>
    <mergeCell ref="V794:Z794"/>
    <mergeCell ref="B859:F859"/>
    <mergeCell ref="B860:F860"/>
    <mergeCell ref="G860:K860"/>
    <mergeCell ref="L860:P860"/>
    <mergeCell ref="Q860:U860"/>
    <mergeCell ref="V860:Z860"/>
    <mergeCell ref="B837:F837"/>
    <mergeCell ref="B838:F838"/>
    <mergeCell ref="G838:K838"/>
    <mergeCell ref="L838:P838"/>
    <mergeCell ref="Q838:U838"/>
    <mergeCell ref="V838:Z838"/>
    <mergeCell ref="B903:F903"/>
    <mergeCell ref="B904:F904"/>
    <mergeCell ref="G904:K904"/>
    <mergeCell ref="L904:P904"/>
    <mergeCell ref="Q904:U904"/>
    <mergeCell ref="V904:Z904"/>
    <mergeCell ref="B881:F881"/>
    <mergeCell ref="B882:F882"/>
    <mergeCell ref="G882:K882"/>
    <mergeCell ref="L882:P882"/>
    <mergeCell ref="Q882:U882"/>
    <mergeCell ref="V882:Z882"/>
    <mergeCell ref="B947:F947"/>
    <mergeCell ref="B948:F948"/>
    <mergeCell ref="G948:K948"/>
    <mergeCell ref="L948:P948"/>
    <mergeCell ref="Q948:U948"/>
    <mergeCell ref="V948:Z948"/>
    <mergeCell ref="B925:F925"/>
    <mergeCell ref="B926:F926"/>
    <mergeCell ref="G926:K926"/>
    <mergeCell ref="L926:P926"/>
    <mergeCell ref="Q926:U926"/>
    <mergeCell ref="V926:Z926"/>
    <mergeCell ref="B972:F972"/>
    <mergeCell ref="G972:K972"/>
    <mergeCell ref="L972:P972"/>
    <mergeCell ref="Q972:U972"/>
    <mergeCell ref="V972:Z972"/>
    <mergeCell ref="B1131:F1131"/>
    <mergeCell ref="H1131:L1131"/>
    <mergeCell ref="N1131:R1131"/>
    <mergeCell ref="T1131:X1131"/>
    <mergeCell ref="B993:F993"/>
    <mergeCell ref="H993:L993"/>
    <mergeCell ref="N993:R993"/>
    <mergeCell ref="T993:X993"/>
    <mergeCell ref="B1177:F1177"/>
    <mergeCell ref="H1177:L1177"/>
    <mergeCell ref="B1039:F1039"/>
    <mergeCell ref="H1039:L1039"/>
    <mergeCell ref="N1039:R1039"/>
    <mergeCell ref="T1039:X1039"/>
    <mergeCell ref="B1085:F1085"/>
    <mergeCell ref="H1085:L1085"/>
    <mergeCell ref="N1085:R1085"/>
    <mergeCell ref="T1085:X108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6C2B-925B-492C-8DD1-4137A854BE60}">
  <dimension ref="A1:BD141"/>
  <sheetViews>
    <sheetView zoomScale="80" zoomScaleNormal="80" workbookViewId="0">
      <selection activeCell="Z48" sqref="Z48"/>
    </sheetView>
  </sheetViews>
  <sheetFormatPr defaultRowHeight="15" x14ac:dyDescent="0.25"/>
  <cols>
    <col min="1" max="1" width="14.5703125" customWidth="1"/>
    <col min="11" max="11" width="9.7109375" customWidth="1"/>
    <col min="46" max="46" width="18.28515625" customWidth="1"/>
    <col min="47" max="47" width="16" customWidth="1"/>
    <col min="48" max="48" width="16.7109375" customWidth="1"/>
    <col min="49" max="49" width="18.5703125" customWidth="1"/>
    <col min="50" max="50" width="18.7109375" customWidth="1"/>
    <col min="54" max="54" width="11.140625" customWidth="1"/>
  </cols>
  <sheetData>
    <row r="1" spans="1:56" ht="15.75" thickBot="1" x14ac:dyDescent="0.3">
      <c r="A1" s="60" t="s">
        <v>25</v>
      </c>
      <c r="B1">
        <v>1980</v>
      </c>
      <c r="C1">
        <v>1981</v>
      </c>
      <c r="D1">
        <v>1982</v>
      </c>
      <c r="E1">
        <v>1983</v>
      </c>
      <c r="F1">
        <v>1984</v>
      </c>
      <c r="G1">
        <v>1985</v>
      </c>
      <c r="H1">
        <v>1986</v>
      </c>
      <c r="I1">
        <v>1987</v>
      </c>
      <c r="J1">
        <v>1988</v>
      </c>
      <c r="K1">
        <v>1989</v>
      </c>
      <c r="L1">
        <v>1990</v>
      </c>
      <c r="M1">
        <v>1991</v>
      </c>
      <c r="N1">
        <v>1992</v>
      </c>
      <c r="O1">
        <v>1993</v>
      </c>
      <c r="P1">
        <v>1994</v>
      </c>
      <c r="Q1">
        <v>1995</v>
      </c>
      <c r="R1">
        <v>1996</v>
      </c>
      <c r="S1">
        <v>1997</v>
      </c>
      <c r="T1">
        <v>1998</v>
      </c>
      <c r="U1">
        <v>1999</v>
      </c>
      <c r="V1">
        <v>2000</v>
      </c>
      <c r="W1">
        <v>2001</v>
      </c>
      <c r="X1">
        <v>2002</v>
      </c>
      <c r="Y1">
        <v>2003</v>
      </c>
      <c r="Z1">
        <v>2004</v>
      </c>
      <c r="AA1">
        <v>2005</v>
      </c>
      <c r="AB1">
        <v>2006</v>
      </c>
      <c r="AC1">
        <v>2007</v>
      </c>
      <c r="AD1">
        <v>2008</v>
      </c>
      <c r="AE1">
        <v>2009</v>
      </c>
      <c r="AF1">
        <v>2010</v>
      </c>
      <c r="AG1">
        <v>2011</v>
      </c>
      <c r="AH1">
        <v>2012</v>
      </c>
      <c r="AI1">
        <v>2013</v>
      </c>
      <c r="AJ1">
        <v>2014</v>
      </c>
      <c r="AK1">
        <v>2015</v>
      </c>
      <c r="AL1">
        <v>2016</v>
      </c>
      <c r="AM1">
        <v>2017</v>
      </c>
      <c r="AN1">
        <v>2018</v>
      </c>
      <c r="AO1">
        <v>2019</v>
      </c>
      <c r="AP1">
        <v>2020</v>
      </c>
      <c r="AQ1">
        <v>2021</v>
      </c>
      <c r="AR1">
        <v>2022</v>
      </c>
      <c r="AS1">
        <v>2023</v>
      </c>
      <c r="AT1" s="51" t="s">
        <v>47</v>
      </c>
      <c r="AU1" s="70" t="s">
        <v>63</v>
      </c>
      <c r="AV1" s="70" t="s">
        <v>64</v>
      </c>
      <c r="AW1" s="70" t="s">
        <v>65</v>
      </c>
    </row>
    <row r="2" spans="1:56" x14ac:dyDescent="0.25">
      <c r="AU2" s="64"/>
      <c r="AV2" s="64"/>
      <c r="AW2" s="64"/>
      <c r="BB2" s="35" t="s">
        <v>72</v>
      </c>
      <c r="BC2" s="66" t="s">
        <v>25</v>
      </c>
      <c r="BD2" s="67" t="s">
        <v>27</v>
      </c>
    </row>
    <row r="3" spans="1:56" x14ac:dyDescent="0.25">
      <c r="A3" t="s">
        <v>5</v>
      </c>
      <c r="B3">
        <v>30.6</v>
      </c>
      <c r="C3">
        <v>29.8</v>
      </c>
      <c r="D3">
        <v>30.4</v>
      </c>
      <c r="E3">
        <v>30.2</v>
      </c>
      <c r="F3">
        <v>30</v>
      </c>
      <c r="G3">
        <v>30.2</v>
      </c>
      <c r="H3">
        <v>30.2</v>
      </c>
      <c r="I3">
        <v>30.6</v>
      </c>
      <c r="J3">
        <v>30.6</v>
      </c>
      <c r="K3">
        <v>30.4</v>
      </c>
      <c r="L3">
        <v>30.4</v>
      </c>
      <c r="M3">
        <v>28.2</v>
      </c>
      <c r="N3">
        <v>30.4</v>
      </c>
      <c r="O3">
        <v>29.8</v>
      </c>
      <c r="P3">
        <v>30.6</v>
      </c>
      <c r="Q3">
        <v>30</v>
      </c>
      <c r="R3">
        <v>30.6</v>
      </c>
      <c r="S3">
        <v>29.6</v>
      </c>
      <c r="T3">
        <v>29.8</v>
      </c>
      <c r="U3">
        <v>30.6</v>
      </c>
      <c r="V3">
        <v>30.6</v>
      </c>
      <c r="W3">
        <v>30.6</v>
      </c>
      <c r="X3">
        <v>30.6</v>
      </c>
      <c r="Y3">
        <v>30.2</v>
      </c>
      <c r="Z3">
        <v>30.2</v>
      </c>
      <c r="AA3">
        <v>29.8</v>
      </c>
      <c r="AB3">
        <v>30.6</v>
      </c>
      <c r="AC3">
        <v>30.6</v>
      </c>
      <c r="AD3">
        <v>30.6</v>
      </c>
      <c r="AE3">
        <v>30.2</v>
      </c>
      <c r="AF3">
        <v>30.2</v>
      </c>
      <c r="AG3">
        <v>30.4</v>
      </c>
      <c r="AH3">
        <v>30.2</v>
      </c>
      <c r="AI3">
        <v>29.8</v>
      </c>
      <c r="AJ3">
        <v>30.6</v>
      </c>
      <c r="AK3">
        <v>30.6</v>
      </c>
      <c r="AL3">
        <v>30.2</v>
      </c>
      <c r="AM3">
        <v>30.6</v>
      </c>
      <c r="AN3">
        <v>30.6</v>
      </c>
      <c r="AO3">
        <v>30.2</v>
      </c>
      <c r="AP3">
        <v>30.6</v>
      </c>
      <c r="AQ3">
        <v>30.6</v>
      </c>
      <c r="AR3">
        <v>30.4</v>
      </c>
      <c r="AS3">
        <v>29.8</v>
      </c>
      <c r="AT3">
        <f>STDEV(B3:AS3)</f>
        <v>0.43975295774762019</v>
      </c>
      <c r="AU3" s="64">
        <f>SLOPE(B3:T3,$B$1:$T$1)</f>
        <v>-2.0350877192982408E-2</v>
      </c>
      <c r="AV3" s="64">
        <f>SLOPE(U3:AS3,$U$1:$AS$1)</f>
        <v>-5.3846153846154061E-3</v>
      </c>
      <c r="AW3" s="64">
        <f>SLOPE(B3:AS3,$B$1:$AS$1)</f>
        <v>5.7364341085271442E-3</v>
      </c>
      <c r="AX3" s="65" t="s">
        <v>5</v>
      </c>
      <c r="BB3" s="36" t="s">
        <v>68</v>
      </c>
      <c r="BC3">
        <f>AVERAGE(AU4,AU7,AU8,AU10,AU13,AU17)</f>
        <v>0.17415204678362572</v>
      </c>
      <c r="BD3" s="68">
        <f>AVERAGE(AU31,AU34,AU35,AU37,AU40,AU44)</f>
        <v>0.15584795321637426</v>
      </c>
    </row>
    <row r="4" spans="1:56" x14ac:dyDescent="0.25">
      <c r="A4" t="s">
        <v>42</v>
      </c>
      <c r="B4">
        <v>5</v>
      </c>
      <c r="C4">
        <v>4.4000000000000004</v>
      </c>
      <c r="D4">
        <v>1.2</v>
      </c>
      <c r="E4">
        <v>2</v>
      </c>
      <c r="F4">
        <v>0.8</v>
      </c>
      <c r="G4">
        <v>4.4000000000000004</v>
      </c>
      <c r="H4">
        <v>3.6</v>
      </c>
      <c r="I4">
        <v>7</v>
      </c>
      <c r="J4">
        <v>5.4</v>
      </c>
      <c r="K4">
        <v>2.4</v>
      </c>
      <c r="L4">
        <v>2.6</v>
      </c>
      <c r="M4">
        <v>2</v>
      </c>
      <c r="N4">
        <v>4.2</v>
      </c>
      <c r="O4">
        <v>4</v>
      </c>
      <c r="P4">
        <v>5</v>
      </c>
      <c r="Q4">
        <v>6.2</v>
      </c>
      <c r="R4">
        <v>9.4</v>
      </c>
      <c r="S4">
        <v>3.2</v>
      </c>
      <c r="T4">
        <v>11</v>
      </c>
      <c r="U4">
        <v>6.2</v>
      </c>
      <c r="V4">
        <v>8.1999999999999993</v>
      </c>
      <c r="W4">
        <v>8</v>
      </c>
      <c r="X4">
        <v>6.2</v>
      </c>
      <c r="Y4">
        <v>7.4</v>
      </c>
      <c r="Z4">
        <v>5.8</v>
      </c>
      <c r="AA4">
        <v>6.4</v>
      </c>
      <c r="AB4">
        <v>6.6</v>
      </c>
      <c r="AC4">
        <v>9.1999999999999993</v>
      </c>
      <c r="AD4">
        <v>12.2</v>
      </c>
      <c r="AE4">
        <v>8.4</v>
      </c>
      <c r="AF4">
        <v>13</v>
      </c>
      <c r="AG4">
        <v>6.8</v>
      </c>
      <c r="AH4">
        <v>13</v>
      </c>
      <c r="AI4">
        <v>4.8</v>
      </c>
      <c r="AJ4">
        <v>6.2</v>
      </c>
      <c r="AK4">
        <v>11</v>
      </c>
      <c r="AL4">
        <v>13.2</v>
      </c>
      <c r="AM4">
        <v>13.6</v>
      </c>
      <c r="AN4">
        <v>8.4</v>
      </c>
      <c r="AO4">
        <v>11.4</v>
      </c>
      <c r="AP4">
        <v>13.6</v>
      </c>
      <c r="AQ4">
        <v>12</v>
      </c>
      <c r="AR4">
        <v>9.8000000000000007</v>
      </c>
      <c r="AS4">
        <v>11.8</v>
      </c>
      <c r="AT4">
        <f t="shared" ref="AT4:AT20" si="0">STDEV(B4:AS4)</f>
        <v>3.6917226422976688</v>
      </c>
      <c r="AU4" s="64">
        <f t="shared" ref="AU4:AU47" si="1">SLOPE(B4:T4,$B$1:$T$1)</f>
        <v>0.23754385964912278</v>
      </c>
      <c r="AV4" s="64">
        <f t="shared" ref="AV4:AV47" si="2">SLOPE(U4:AS4,$U$1:$AS$1)</f>
        <v>0.23061538461538458</v>
      </c>
      <c r="AW4" s="64">
        <f t="shared" ref="AW4:AW47" si="3">SLOPE(B4:AS4,$B$1:$AS$1)</f>
        <v>0.22594785059901334</v>
      </c>
      <c r="AX4" s="65" t="s">
        <v>42</v>
      </c>
      <c r="BB4" s="36" t="s">
        <v>69</v>
      </c>
      <c r="BC4">
        <f>AVERAGE(AU3,AU11,AU14,AU15,AU16,AU18,AU19)</f>
        <v>-6.3157894736841913E-3</v>
      </c>
      <c r="BD4" s="68">
        <f>AVERAGE(AU30,AU38,AU41,AU42,AU43,AU45,AU46)</f>
        <v>-1.3032581453633978E-3</v>
      </c>
    </row>
    <row r="5" spans="1:56" x14ac:dyDescent="0.25">
      <c r="A5" t="s">
        <v>7</v>
      </c>
      <c r="B5">
        <v>0.8</v>
      </c>
      <c r="C5">
        <v>0.6</v>
      </c>
      <c r="D5">
        <v>0.2</v>
      </c>
      <c r="E5">
        <v>0</v>
      </c>
      <c r="F5">
        <v>0</v>
      </c>
      <c r="G5">
        <v>0.8</v>
      </c>
      <c r="H5">
        <v>1.2</v>
      </c>
      <c r="I5">
        <v>0.6</v>
      </c>
      <c r="J5">
        <v>0</v>
      </c>
      <c r="K5">
        <v>0.4</v>
      </c>
      <c r="L5">
        <v>0</v>
      </c>
      <c r="M5">
        <v>0.8</v>
      </c>
      <c r="N5">
        <v>0.2</v>
      </c>
      <c r="O5">
        <v>0.6</v>
      </c>
      <c r="P5">
        <v>0.8</v>
      </c>
      <c r="Q5">
        <v>0.6</v>
      </c>
      <c r="R5">
        <v>1.4</v>
      </c>
      <c r="S5">
        <v>0.2</v>
      </c>
      <c r="T5">
        <v>1.6</v>
      </c>
      <c r="U5">
        <v>1.6</v>
      </c>
      <c r="V5">
        <v>2.4</v>
      </c>
      <c r="W5">
        <v>3.2</v>
      </c>
      <c r="X5">
        <v>1.4</v>
      </c>
      <c r="Y5">
        <v>1.4</v>
      </c>
      <c r="Z5">
        <v>1</v>
      </c>
      <c r="AA5">
        <v>1.6</v>
      </c>
      <c r="AB5">
        <v>3.2</v>
      </c>
      <c r="AC5">
        <v>4</v>
      </c>
      <c r="AD5">
        <v>1.6</v>
      </c>
      <c r="AE5">
        <v>0.6</v>
      </c>
      <c r="AF5">
        <v>5.2</v>
      </c>
      <c r="AG5">
        <v>1.4</v>
      </c>
      <c r="AH5">
        <v>5.2</v>
      </c>
      <c r="AI5">
        <v>0</v>
      </c>
      <c r="AJ5">
        <v>2</v>
      </c>
      <c r="AK5">
        <v>0.6</v>
      </c>
      <c r="AL5">
        <v>1.8</v>
      </c>
      <c r="AM5">
        <v>2.4</v>
      </c>
      <c r="AN5">
        <v>1.2</v>
      </c>
      <c r="AO5">
        <v>0.6</v>
      </c>
      <c r="AP5">
        <v>2.4</v>
      </c>
      <c r="AQ5">
        <v>2.2000000000000002</v>
      </c>
      <c r="AR5">
        <v>1.4</v>
      </c>
      <c r="AS5">
        <v>3.2</v>
      </c>
      <c r="AT5">
        <f t="shared" si="0"/>
        <v>1.2844821103288115</v>
      </c>
      <c r="AU5" s="64">
        <f t="shared" si="1"/>
        <v>2.9122807017543863E-2</v>
      </c>
      <c r="AV5" s="64">
        <f t="shared" si="2"/>
        <v>-1.0461538461538458E-2</v>
      </c>
      <c r="AW5" s="64">
        <f t="shared" si="3"/>
        <v>5.048625792811838E-2</v>
      </c>
      <c r="AX5" s="65" t="s">
        <v>7</v>
      </c>
      <c r="BB5" s="36" t="s">
        <v>70</v>
      </c>
      <c r="BC5">
        <f>AU9</f>
        <v>0.35192982456140348</v>
      </c>
      <c r="BD5" s="68">
        <f>AU36</f>
        <v>0.10140350877192982</v>
      </c>
    </row>
    <row r="6" spans="1:56" ht="15.75" thickBot="1" x14ac:dyDescent="0.3">
      <c r="A6" t="s">
        <v>8</v>
      </c>
      <c r="B6">
        <v>8.4</v>
      </c>
      <c r="C6">
        <v>4.8</v>
      </c>
      <c r="D6">
        <v>8.1999999999999993</v>
      </c>
      <c r="E6">
        <v>4.2</v>
      </c>
      <c r="F6">
        <v>5</v>
      </c>
      <c r="G6">
        <v>7.4</v>
      </c>
      <c r="H6">
        <v>8.8000000000000007</v>
      </c>
      <c r="I6">
        <v>9.6</v>
      </c>
      <c r="J6">
        <v>12.2</v>
      </c>
      <c r="K6">
        <v>6</v>
      </c>
      <c r="L6">
        <v>8.1999999999999993</v>
      </c>
      <c r="M6">
        <v>7</v>
      </c>
      <c r="N6">
        <v>8.1999999999999993</v>
      </c>
      <c r="O6">
        <v>9.1999999999999993</v>
      </c>
      <c r="P6">
        <v>11.6</v>
      </c>
      <c r="Q6">
        <v>8</v>
      </c>
      <c r="R6">
        <v>7.4</v>
      </c>
      <c r="S6">
        <v>8.8000000000000007</v>
      </c>
      <c r="T6">
        <v>11.2</v>
      </c>
      <c r="U6">
        <v>11.6</v>
      </c>
      <c r="V6">
        <v>8.4</v>
      </c>
      <c r="W6">
        <v>12</v>
      </c>
      <c r="X6">
        <v>9</v>
      </c>
      <c r="Y6">
        <v>12</v>
      </c>
      <c r="Z6">
        <v>10</v>
      </c>
      <c r="AA6">
        <v>9.6</v>
      </c>
      <c r="AB6">
        <v>10.6</v>
      </c>
      <c r="AC6">
        <v>13.6</v>
      </c>
      <c r="AD6">
        <v>13.8</v>
      </c>
      <c r="AE6">
        <v>9.4</v>
      </c>
      <c r="AF6">
        <v>14.4</v>
      </c>
      <c r="AG6">
        <v>12</v>
      </c>
      <c r="AH6">
        <v>14.4</v>
      </c>
      <c r="AI6">
        <v>11.2</v>
      </c>
      <c r="AJ6">
        <v>13</v>
      </c>
      <c r="AK6">
        <v>10.6</v>
      </c>
      <c r="AL6">
        <v>11.6</v>
      </c>
      <c r="AM6">
        <v>11.4</v>
      </c>
      <c r="AN6">
        <v>11.4</v>
      </c>
      <c r="AO6">
        <v>10.6</v>
      </c>
      <c r="AP6">
        <v>11.8</v>
      </c>
      <c r="AQ6">
        <v>13.2</v>
      </c>
      <c r="AR6">
        <v>11</v>
      </c>
      <c r="AS6">
        <v>12.4</v>
      </c>
      <c r="AT6">
        <f t="shared" si="0"/>
        <v>2.532428160680257</v>
      </c>
      <c r="AU6" s="64">
        <f t="shared" si="1"/>
        <v>0.18175438596491231</v>
      </c>
      <c r="AV6" s="64">
        <f t="shared" si="2"/>
        <v>6.076923076923077E-2</v>
      </c>
      <c r="AW6" s="64">
        <f t="shared" si="3"/>
        <v>0.14102889358703311</v>
      </c>
      <c r="AX6" s="65" t="s">
        <v>8</v>
      </c>
      <c r="BB6" s="37" t="s">
        <v>71</v>
      </c>
      <c r="BC6" s="38">
        <f>AVERAGE(AU5,AU6,AU12,AU20)</f>
        <v>7.7192982456140355E-2</v>
      </c>
      <c r="BD6" s="69">
        <f>AVERAGE(AU32,AU33,AU47,AU39)</f>
        <v>0.13719298245614037</v>
      </c>
    </row>
    <row r="7" spans="1:56" x14ac:dyDescent="0.25">
      <c r="A7" t="s">
        <v>9</v>
      </c>
      <c r="B7">
        <v>28.4</v>
      </c>
      <c r="C7">
        <v>27.8</v>
      </c>
      <c r="D7">
        <v>29</v>
      </c>
      <c r="E7">
        <v>30.2</v>
      </c>
      <c r="F7">
        <v>28.4</v>
      </c>
      <c r="G7">
        <v>29.8</v>
      </c>
      <c r="H7">
        <v>27.6</v>
      </c>
      <c r="I7">
        <v>30</v>
      </c>
      <c r="J7">
        <v>29.2</v>
      </c>
      <c r="K7">
        <v>30</v>
      </c>
      <c r="L7">
        <v>28.4</v>
      </c>
      <c r="M7">
        <v>28.2</v>
      </c>
      <c r="N7">
        <v>27</v>
      </c>
      <c r="O7">
        <v>27.6</v>
      </c>
      <c r="P7">
        <v>27.4</v>
      </c>
      <c r="Q7">
        <v>29</v>
      </c>
      <c r="R7">
        <v>30.4</v>
      </c>
      <c r="S7">
        <v>29.6</v>
      </c>
      <c r="T7">
        <v>29.4</v>
      </c>
      <c r="U7">
        <v>30.2</v>
      </c>
      <c r="V7">
        <v>29.8</v>
      </c>
      <c r="W7">
        <v>28.8</v>
      </c>
      <c r="X7">
        <v>29</v>
      </c>
      <c r="Y7">
        <v>29.4</v>
      </c>
      <c r="Z7">
        <v>28.4</v>
      </c>
      <c r="AA7">
        <v>29.6</v>
      </c>
      <c r="AB7">
        <v>30.4</v>
      </c>
      <c r="AC7">
        <v>30.2</v>
      </c>
      <c r="AD7">
        <v>29.2</v>
      </c>
      <c r="AE7">
        <v>29.2</v>
      </c>
      <c r="AF7">
        <v>29.8</v>
      </c>
      <c r="AG7">
        <v>29</v>
      </c>
      <c r="AH7">
        <v>29.8</v>
      </c>
      <c r="AI7">
        <v>27.8</v>
      </c>
      <c r="AJ7">
        <v>30.6</v>
      </c>
      <c r="AK7">
        <v>30.4</v>
      </c>
      <c r="AL7">
        <v>30</v>
      </c>
      <c r="AM7">
        <v>30.2</v>
      </c>
      <c r="AN7">
        <v>28.6</v>
      </c>
      <c r="AO7">
        <v>29.6</v>
      </c>
      <c r="AP7">
        <v>29.8</v>
      </c>
      <c r="AQ7">
        <v>30.6</v>
      </c>
      <c r="AR7">
        <v>28.8</v>
      </c>
      <c r="AS7">
        <v>29.6</v>
      </c>
      <c r="AT7">
        <f t="shared" si="0"/>
        <v>0.94198521868438734</v>
      </c>
      <c r="AU7" s="64">
        <f t="shared" si="1"/>
        <v>1.0526315789473679E-2</v>
      </c>
      <c r="AV7" s="64">
        <f t="shared" si="2"/>
        <v>1.0615384615384679E-2</v>
      </c>
      <c r="AW7" s="64">
        <f t="shared" si="3"/>
        <v>2.7610993657505314E-2</v>
      </c>
      <c r="AX7" s="65" t="s">
        <v>9</v>
      </c>
    </row>
    <row r="8" spans="1:56" ht="15.75" thickBot="1" x14ac:dyDescent="0.3">
      <c r="A8" t="s">
        <v>10</v>
      </c>
      <c r="B8">
        <v>1.4</v>
      </c>
      <c r="C8">
        <v>1.6</v>
      </c>
      <c r="D8">
        <v>0.6</v>
      </c>
      <c r="E8">
        <v>0.8</v>
      </c>
      <c r="F8">
        <v>0.2</v>
      </c>
      <c r="G8">
        <v>3.4</v>
      </c>
      <c r="H8">
        <v>2</v>
      </c>
      <c r="I8">
        <v>3.8</v>
      </c>
      <c r="J8">
        <v>5</v>
      </c>
      <c r="K8">
        <v>0.4</v>
      </c>
      <c r="L8">
        <v>0.4</v>
      </c>
      <c r="M8">
        <v>0.2</v>
      </c>
      <c r="N8">
        <v>2.2000000000000002</v>
      </c>
      <c r="O8">
        <v>2.2000000000000002</v>
      </c>
      <c r="P8">
        <v>2.2000000000000002</v>
      </c>
      <c r="Q8">
        <v>2.8</v>
      </c>
      <c r="R8">
        <v>3.2</v>
      </c>
      <c r="S8">
        <v>0.2</v>
      </c>
      <c r="T8">
        <v>7</v>
      </c>
      <c r="U8">
        <v>4</v>
      </c>
      <c r="V8">
        <v>6</v>
      </c>
      <c r="W8">
        <v>3.8</v>
      </c>
      <c r="X8">
        <v>5.6</v>
      </c>
      <c r="Y8">
        <v>4.8</v>
      </c>
      <c r="Z8">
        <v>3</v>
      </c>
      <c r="AA8">
        <v>3.6</v>
      </c>
      <c r="AB8">
        <v>3.6</v>
      </c>
      <c r="AC8">
        <v>6.4</v>
      </c>
      <c r="AD8">
        <v>6.2</v>
      </c>
      <c r="AE8">
        <v>5.4</v>
      </c>
      <c r="AF8">
        <v>8.4</v>
      </c>
      <c r="AG8">
        <v>4.2</v>
      </c>
      <c r="AH8">
        <v>8.4</v>
      </c>
      <c r="AI8">
        <v>3.2</v>
      </c>
      <c r="AJ8">
        <v>3</v>
      </c>
      <c r="AK8">
        <v>9.6</v>
      </c>
      <c r="AL8">
        <v>8.8000000000000007</v>
      </c>
      <c r="AM8">
        <v>10.8</v>
      </c>
      <c r="AN8">
        <v>5.2</v>
      </c>
      <c r="AO8">
        <v>6.6</v>
      </c>
      <c r="AP8">
        <v>10.8</v>
      </c>
      <c r="AQ8">
        <v>10.4</v>
      </c>
      <c r="AR8">
        <v>6.4</v>
      </c>
      <c r="AS8">
        <v>9.6</v>
      </c>
      <c r="AT8">
        <f t="shared" si="0"/>
        <v>3.103006112540045</v>
      </c>
      <c r="AU8" s="64">
        <f t="shared" si="1"/>
        <v>0.11122807017543859</v>
      </c>
      <c r="AV8" s="64">
        <f t="shared" si="2"/>
        <v>0.21707692307692311</v>
      </c>
      <c r="AW8" s="64">
        <f t="shared" si="3"/>
        <v>0.19023255813953488</v>
      </c>
      <c r="AX8" s="65" t="s">
        <v>10</v>
      </c>
    </row>
    <row r="9" spans="1:56" x14ac:dyDescent="0.25">
      <c r="A9" t="s">
        <v>11</v>
      </c>
      <c r="B9">
        <v>16.399999999999999</v>
      </c>
      <c r="C9">
        <v>13.8</v>
      </c>
      <c r="D9">
        <v>15.4</v>
      </c>
      <c r="E9">
        <v>14.6</v>
      </c>
      <c r="F9">
        <v>14.6</v>
      </c>
      <c r="G9">
        <v>18.600000000000001</v>
      </c>
      <c r="H9">
        <v>20.8</v>
      </c>
      <c r="I9">
        <v>18.600000000000001</v>
      </c>
      <c r="J9">
        <v>22.4</v>
      </c>
      <c r="K9">
        <v>20.6</v>
      </c>
      <c r="L9">
        <v>17.2</v>
      </c>
      <c r="M9">
        <v>15.4</v>
      </c>
      <c r="N9">
        <v>16.8</v>
      </c>
      <c r="O9">
        <v>18.399999999999999</v>
      </c>
      <c r="P9">
        <v>22.8</v>
      </c>
      <c r="Q9">
        <v>23.4</v>
      </c>
      <c r="R9">
        <v>20.6</v>
      </c>
      <c r="S9">
        <v>19.8</v>
      </c>
      <c r="T9">
        <v>21.6</v>
      </c>
      <c r="U9">
        <v>24.4</v>
      </c>
      <c r="V9">
        <v>21.4</v>
      </c>
      <c r="W9">
        <v>22</v>
      </c>
      <c r="X9">
        <v>22.4</v>
      </c>
      <c r="Y9">
        <v>22.8</v>
      </c>
      <c r="Z9">
        <v>19.399999999999999</v>
      </c>
      <c r="AA9">
        <v>22.2</v>
      </c>
      <c r="AB9">
        <v>23.2</v>
      </c>
      <c r="AC9">
        <v>21.6</v>
      </c>
      <c r="AD9">
        <v>24.8</v>
      </c>
      <c r="AE9">
        <v>24.8</v>
      </c>
      <c r="AF9">
        <v>24.4</v>
      </c>
      <c r="AG9">
        <v>24</v>
      </c>
      <c r="AH9">
        <v>24.4</v>
      </c>
      <c r="AI9">
        <v>22.8</v>
      </c>
      <c r="AJ9">
        <v>23</v>
      </c>
      <c r="AK9">
        <v>22.4</v>
      </c>
      <c r="AL9">
        <v>24.2</v>
      </c>
      <c r="AM9">
        <v>25.2</v>
      </c>
      <c r="AN9">
        <v>27.4</v>
      </c>
      <c r="AO9">
        <v>27</v>
      </c>
      <c r="AP9">
        <v>25.4</v>
      </c>
      <c r="AQ9">
        <v>23.8</v>
      </c>
      <c r="AR9">
        <v>24.8</v>
      </c>
      <c r="AS9">
        <v>25.2</v>
      </c>
      <c r="AT9">
        <f t="shared" si="0"/>
        <v>3.5198020317192489</v>
      </c>
      <c r="AU9" s="64">
        <f t="shared" si="1"/>
        <v>0.35192982456140348</v>
      </c>
      <c r="AV9" s="64">
        <f t="shared" si="2"/>
        <v>0.1526153846153846</v>
      </c>
      <c r="AW9" s="64">
        <f t="shared" si="3"/>
        <v>0.23044397463002111</v>
      </c>
      <c r="AX9" s="65" t="s">
        <v>11</v>
      </c>
      <c r="BB9" s="35" t="s">
        <v>73</v>
      </c>
      <c r="BC9" s="66" t="s">
        <v>25</v>
      </c>
      <c r="BD9" s="67" t="s">
        <v>27</v>
      </c>
    </row>
    <row r="10" spans="1:56" x14ac:dyDescent="0.25">
      <c r="A10" t="s">
        <v>12</v>
      </c>
      <c r="B10">
        <v>5.2</v>
      </c>
      <c r="C10">
        <v>6.8</v>
      </c>
      <c r="D10">
        <v>1</v>
      </c>
      <c r="E10">
        <v>2.2000000000000002</v>
      </c>
      <c r="F10">
        <v>1.4</v>
      </c>
      <c r="G10">
        <v>5.8</v>
      </c>
      <c r="H10">
        <v>5.8</v>
      </c>
      <c r="I10">
        <v>6.8</v>
      </c>
      <c r="J10">
        <v>5.8</v>
      </c>
      <c r="K10">
        <v>3</v>
      </c>
      <c r="L10">
        <v>3.2</v>
      </c>
      <c r="M10">
        <v>2.4</v>
      </c>
      <c r="N10">
        <v>4.8</v>
      </c>
      <c r="O10">
        <v>5.4</v>
      </c>
      <c r="P10">
        <v>4</v>
      </c>
      <c r="Q10">
        <v>5.8</v>
      </c>
      <c r="R10">
        <v>10.8</v>
      </c>
      <c r="S10">
        <v>2.8</v>
      </c>
      <c r="T10">
        <v>11.4</v>
      </c>
      <c r="U10">
        <v>7</v>
      </c>
      <c r="V10">
        <v>11</v>
      </c>
      <c r="W10">
        <v>10</v>
      </c>
      <c r="X10">
        <v>6</v>
      </c>
      <c r="Y10">
        <v>8.1999999999999993</v>
      </c>
      <c r="Z10">
        <v>6.4</v>
      </c>
      <c r="AA10">
        <v>5.8</v>
      </c>
      <c r="AB10">
        <v>7.8</v>
      </c>
      <c r="AC10">
        <v>10.199999999999999</v>
      </c>
      <c r="AD10">
        <v>11.2</v>
      </c>
      <c r="AE10">
        <v>6.2</v>
      </c>
      <c r="AF10">
        <v>12.8</v>
      </c>
      <c r="AG10">
        <v>9</v>
      </c>
      <c r="AH10">
        <v>12.8</v>
      </c>
      <c r="AI10">
        <v>7.4</v>
      </c>
      <c r="AJ10">
        <v>8.1999999999999993</v>
      </c>
      <c r="AK10">
        <v>11.6</v>
      </c>
      <c r="AL10">
        <v>13.8</v>
      </c>
      <c r="AM10">
        <v>14.2</v>
      </c>
      <c r="AN10">
        <v>9.8000000000000007</v>
      </c>
      <c r="AO10">
        <v>10.4</v>
      </c>
      <c r="AP10">
        <v>15</v>
      </c>
      <c r="AQ10">
        <v>12</v>
      </c>
      <c r="AR10">
        <v>12.4</v>
      </c>
      <c r="AS10">
        <v>12.2</v>
      </c>
      <c r="AT10">
        <f t="shared" si="0"/>
        <v>3.7403095371110466</v>
      </c>
      <c r="AU10" s="64">
        <f t="shared" si="1"/>
        <v>0.19473684210526315</v>
      </c>
      <c r="AV10" s="64">
        <f t="shared" si="2"/>
        <v>0.23046153846153844</v>
      </c>
      <c r="AW10" s="64">
        <f t="shared" si="3"/>
        <v>0.22817477096546862</v>
      </c>
      <c r="AX10" s="65" t="s">
        <v>12</v>
      </c>
      <c r="BB10" s="36" t="s">
        <v>68</v>
      </c>
      <c r="BC10">
        <f>AVERAGE(AV4,AV7,AV8,AV10,AV13,AV17)</f>
        <v>0.1615897435897436</v>
      </c>
      <c r="BD10" s="68">
        <f>AVERAGE(AV31,AV34,AV35,AV37,AV40,AV44)</f>
        <v>6.4410256410256425E-2</v>
      </c>
    </row>
    <row r="11" spans="1:56" x14ac:dyDescent="0.25">
      <c r="A11" t="s">
        <v>13</v>
      </c>
      <c r="B11">
        <v>30.4</v>
      </c>
      <c r="C11">
        <v>29.8</v>
      </c>
      <c r="D11">
        <v>30.4</v>
      </c>
      <c r="E11">
        <v>30.4</v>
      </c>
      <c r="F11">
        <v>30</v>
      </c>
      <c r="G11">
        <v>30.2</v>
      </c>
      <c r="H11">
        <v>30</v>
      </c>
      <c r="I11">
        <v>30.6</v>
      </c>
      <c r="J11">
        <v>30.6</v>
      </c>
      <c r="K11">
        <v>30</v>
      </c>
      <c r="L11">
        <v>30.2</v>
      </c>
      <c r="M11">
        <v>28.4</v>
      </c>
      <c r="N11">
        <v>30</v>
      </c>
      <c r="O11">
        <v>29.2</v>
      </c>
      <c r="P11">
        <v>30</v>
      </c>
      <c r="Q11">
        <v>30</v>
      </c>
      <c r="R11">
        <v>30.6</v>
      </c>
      <c r="S11">
        <v>29.8</v>
      </c>
      <c r="T11">
        <v>30.6</v>
      </c>
      <c r="U11">
        <v>30.6</v>
      </c>
      <c r="V11">
        <v>30.6</v>
      </c>
      <c r="W11">
        <v>30.6</v>
      </c>
      <c r="X11">
        <v>30.6</v>
      </c>
      <c r="Y11">
        <v>30</v>
      </c>
      <c r="Z11">
        <v>30.4</v>
      </c>
      <c r="AA11">
        <v>29.8</v>
      </c>
      <c r="AB11">
        <v>30.6</v>
      </c>
      <c r="AC11">
        <v>30.6</v>
      </c>
      <c r="AD11">
        <v>30.6</v>
      </c>
      <c r="AE11">
        <v>30.4</v>
      </c>
      <c r="AF11">
        <v>30.2</v>
      </c>
      <c r="AG11">
        <v>30.2</v>
      </c>
      <c r="AH11">
        <v>30.2</v>
      </c>
      <c r="AI11">
        <v>30</v>
      </c>
      <c r="AJ11">
        <v>30.6</v>
      </c>
      <c r="AK11">
        <v>30.6</v>
      </c>
      <c r="AL11">
        <v>30.4</v>
      </c>
      <c r="AM11">
        <v>30.6</v>
      </c>
      <c r="AN11">
        <v>30.6</v>
      </c>
      <c r="AO11">
        <v>30.6</v>
      </c>
      <c r="AP11">
        <v>30.6</v>
      </c>
      <c r="AQ11">
        <v>30.6</v>
      </c>
      <c r="AR11">
        <v>30.2</v>
      </c>
      <c r="AS11">
        <v>29.6</v>
      </c>
      <c r="AT11">
        <f t="shared" si="0"/>
        <v>0.44224585396455396</v>
      </c>
      <c r="AU11" s="64">
        <f t="shared" si="1"/>
        <v>-1.4035087719298164E-2</v>
      </c>
      <c r="AV11" s="64">
        <f t="shared" si="2"/>
        <v>-5.5384615384615381E-3</v>
      </c>
      <c r="AW11" s="64">
        <f t="shared" si="3"/>
        <v>8.8653981677237759E-3</v>
      </c>
      <c r="AX11" s="65" t="s">
        <v>13</v>
      </c>
      <c r="BB11" s="36" t="s">
        <v>69</v>
      </c>
      <c r="BC11">
        <f>AVERAGE(AV3,AV11,AV14,AV15,AV16,AV18,AV19)</f>
        <v>7.0329670329671769E-4</v>
      </c>
      <c r="BD11" s="68">
        <f>AVERAGE(AV30,AV38,AV41,AV42,AV43,AV45,AV46)</f>
        <v>2.5934065934066033E-3</v>
      </c>
    </row>
    <row r="12" spans="1:56" x14ac:dyDescent="0.25">
      <c r="A12" t="s">
        <v>31</v>
      </c>
      <c r="B12">
        <v>0</v>
      </c>
      <c r="C12">
        <v>0</v>
      </c>
      <c r="D12">
        <v>0.2</v>
      </c>
      <c r="E12">
        <v>0</v>
      </c>
      <c r="F12">
        <v>0.2</v>
      </c>
      <c r="G12">
        <v>0</v>
      </c>
      <c r="H12">
        <v>0</v>
      </c>
      <c r="I12">
        <v>0.8</v>
      </c>
      <c r="J12">
        <v>0.4</v>
      </c>
      <c r="K12">
        <v>0</v>
      </c>
      <c r="L12">
        <v>0</v>
      </c>
      <c r="M12">
        <v>0.2</v>
      </c>
      <c r="N12">
        <v>0.2</v>
      </c>
      <c r="O12">
        <v>0</v>
      </c>
      <c r="P12">
        <v>0.4</v>
      </c>
      <c r="Q12">
        <v>0</v>
      </c>
      <c r="R12">
        <v>0.2</v>
      </c>
      <c r="S12">
        <v>0</v>
      </c>
      <c r="T12">
        <v>0.8</v>
      </c>
      <c r="U12">
        <v>0.4</v>
      </c>
      <c r="V12">
        <v>0.6</v>
      </c>
      <c r="W12">
        <v>0.2</v>
      </c>
      <c r="X12">
        <v>1.8</v>
      </c>
      <c r="Y12">
        <v>0.6</v>
      </c>
      <c r="Z12">
        <v>0</v>
      </c>
      <c r="AA12">
        <v>0</v>
      </c>
      <c r="AB12">
        <v>0.8</v>
      </c>
      <c r="AC12">
        <v>1.8</v>
      </c>
      <c r="AD12">
        <v>0.4</v>
      </c>
      <c r="AE12">
        <v>0.6</v>
      </c>
      <c r="AF12">
        <v>3.6</v>
      </c>
      <c r="AG12">
        <v>0.6</v>
      </c>
      <c r="AH12">
        <v>3.6</v>
      </c>
      <c r="AI12">
        <v>0.4</v>
      </c>
      <c r="AJ12">
        <v>1.4</v>
      </c>
      <c r="AK12">
        <v>1.4</v>
      </c>
      <c r="AL12">
        <v>0.6</v>
      </c>
      <c r="AM12">
        <v>1.2</v>
      </c>
      <c r="AN12">
        <v>0.6</v>
      </c>
      <c r="AO12">
        <v>0.2</v>
      </c>
      <c r="AP12">
        <v>0</v>
      </c>
      <c r="AQ12">
        <v>2.6</v>
      </c>
      <c r="AR12">
        <v>0.2</v>
      </c>
      <c r="AS12">
        <v>2</v>
      </c>
      <c r="AT12">
        <f t="shared" si="0"/>
        <v>0.89710598835033861</v>
      </c>
      <c r="AU12" s="64">
        <f t="shared" si="1"/>
        <v>1.2631578947368423E-2</v>
      </c>
      <c r="AV12" s="64">
        <f t="shared" si="2"/>
        <v>2.369230769230769E-2</v>
      </c>
      <c r="AW12" s="64">
        <f t="shared" si="3"/>
        <v>3.3643410852713176E-2</v>
      </c>
      <c r="AX12" s="65" t="s">
        <v>31</v>
      </c>
      <c r="BB12" s="36" t="s">
        <v>70</v>
      </c>
      <c r="BC12">
        <f>AV9</f>
        <v>0.1526153846153846</v>
      </c>
      <c r="BD12" s="68">
        <f>AV36</f>
        <v>3.5384615384615506E-3</v>
      </c>
    </row>
    <row r="13" spans="1:56" ht="15.75" thickBot="1" x14ac:dyDescent="0.3">
      <c r="A13" t="s">
        <v>15</v>
      </c>
      <c r="B13">
        <v>7.4</v>
      </c>
      <c r="C13">
        <v>7.8</v>
      </c>
      <c r="D13">
        <v>3.8</v>
      </c>
      <c r="E13">
        <v>4.4000000000000004</v>
      </c>
      <c r="F13">
        <v>4.4000000000000004</v>
      </c>
      <c r="G13">
        <v>7</v>
      </c>
      <c r="H13">
        <v>10.8</v>
      </c>
      <c r="I13">
        <v>10.4</v>
      </c>
      <c r="J13">
        <v>12.2</v>
      </c>
      <c r="K13">
        <v>6.6</v>
      </c>
      <c r="L13">
        <v>5.2</v>
      </c>
      <c r="M13">
        <v>4</v>
      </c>
      <c r="N13">
        <v>6.2</v>
      </c>
      <c r="O13">
        <v>9.1999999999999993</v>
      </c>
      <c r="P13">
        <v>10</v>
      </c>
      <c r="Q13">
        <v>9.8000000000000007</v>
      </c>
      <c r="R13">
        <v>12.2</v>
      </c>
      <c r="S13">
        <v>8.6</v>
      </c>
      <c r="T13">
        <v>15.2</v>
      </c>
      <c r="U13">
        <v>13</v>
      </c>
      <c r="V13">
        <v>14.2</v>
      </c>
      <c r="W13">
        <v>11.8</v>
      </c>
      <c r="X13">
        <v>13.6</v>
      </c>
      <c r="Y13">
        <v>14</v>
      </c>
      <c r="Z13">
        <v>13.8</v>
      </c>
      <c r="AA13">
        <v>11.6</v>
      </c>
      <c r="AB13">
        <v>14.6</v>
      </c>
      <c r="AC13">
        <v>14.6</v>
      </c>
      <c r="AD13">
        <v>19</v>
      </c>
      <c r="AE13">
        <v>17.2</v>
      </c>
      <c r="AF13">
        <v>20.399999999999999</v>
      </c>
      <c r="AG13">
        <v>15.6</v>
      </c>
      <c r="AH13">
        <v>20.399999999999999</v>
      </c>
      <c r="AI13">
        <v>13.8</v>
      </c>
      <c r="AJ13">
        <v>12.8</v>
      </c>
      <c r="AK13">
        <v>16.8</v>
      </c>
      <c r="AL13">
        <v>18.399999999999999</v>
      </c>
      <c r="AM13">
        <v>18</v>
      </c>
      <c r="AN13">
        <v>16.399999999999999</v>
      </c>
      <c r="AO13">
        <v>18.8</v>
      </c>
      <c r="AP13">
        <v>19.8</v>
      </c>
      <c r="AQ13">
        <v>17.600000000000001</v>
      </c>
      <c r="AR13">
        <v>17.8</v>
      </c>
      <c r="AS13">
        <v>18.8</v>
      </c>
      <c r="AT13">
        <f t="shared" si="0"/>
        <v>4.9244181678402157</v>
      </c>
      <c r="AU13" s="64">
        <f t="shared" si="1"/>
        <v>0.29999999999999993</v>
      </c>
      <c r="AV13" s="64">
        <f t="shared" si="2"/>
        <v>0.24646153846153848</v>
      </c>
      <c r="AW13" s="64">
        <f t="shared" si="3"/>
        <v>0.33516560958421421</v>
      </c>
      <c r="AX13" s="65" t="s">
        <v>15</v>
      </c>
      <c r="BB13" s="37" t="s">
        <v>71</v>
      </c>
      <c r="BC13" s="38">
        <f>AVERAGE(AV5,AV6,AV20,AV12)</f>
        <v>3.4423076923076924E-2</v>
      </c>
      <c r="BD13" s="69">
        <f>AVERAGE(AV32,AV33,AV39,AV47)</f>
        <v>6.4692307692307716E-2</v>
      </c>
    </row>
    <row r="14" spans="1:56" x14ac:dyDescent="0.25">
      <c r="A14" t="s">
        <v>36</v>
      </c>
      <c r="B14">
        <v>29</v>
      </c>
      <c r="C14">
        <v>28.8</v>
      </c>
      <c r="D14">
        <v>30.4</v>
      </c>
      <c r="E14">
        <v>30.2</v>
      </c>
      <c r="F14">
        <v>29.2</v>
      </c>
      <c r="G14">
        <v>30</v>
      </c>
      <c r="H14">
        <v>29.8</v>
      </c>
      <c r="I14">
        <v>30.6</v>
      </c>
      <c r="J14">
        <v>30.6</v>
      </c>
      <c r="K14">
        <v>29.4</v>
      </c>
      <c r="L14">
        <v>29.6</v>
      </c>
      <c r="M14">
        <v>28</v>
      </c>
      <c r="N14">
        <v>27.4</v>
      </c>
      <c r="O14">
        <v>28.6</v>
      </c>
      <c r="P14">
        <v>29.4</v>
      </c>
      <c r="Q14">
        <v>28.8</v>
      </c>
      <c r="R14">
        <v>30.6</v>
      </c>
      <c r="S14">
        <v>30</v>
      </c>
      <c r="T14">
        <v>30.4</v>
      </c>
      <c r="U14">
        <v>30.4</v>
      </c>
      <c r="V14">
        <v>30</v>
      </c>
      <c r="W14">
        <v>30.4</v>
      </c>
      <c r="X14">
        <v>30</v>
      </c>
      <c r="Y14">
        <v>30.2</v>
      </c>
      <c r="Z14">
        <v>29.8</v>
      </c>
      <c r="AA14">
        <v>29.6</v>
      </c>
      <c r="AB14">
        <v>30.6</v>
      </c>
      <c r="AC14">
        <v>30.4</v>
      </c>
      <c r="AD14">
        <v>30</v>
      </c>
      <c r="AE14">
        <v>30.2</v>
      </c>
      <c r="AF14">
        <v>29.8</v>
      </c>
      <c r="AG14">
        <v>29.8</v>
      </c>
      <c r="AH14">
        <v>29.8</v>
      </c>
      <c r="AI14">
        <v>28.8</v>
      </c>
      <c r="AJ14">
        <v>30.4</v>
      </c>
      <c r="AK14">
        <v>30.6</v>
      </c>
      <c r="AL14">
        <v>30.4</v>
      </c>
      <c r="AM14">
        <v>30.6</v>
      </c>
      <c r="AN14">
        <v>30.4</v>
      </c>
      <c r="AO14">
        <v>30.6</v>
      </c>
      <c r="AP14">
        <v>30.4</v>
      </c>
      <c r="AQ14">
        <v>30.6</v>
      </c>
      <c r="AR14">
        <v>29.8</v>
      </c>
      <c r="AS14">
        <v>29.8</v>
      </c>
      <c r="AT14">
        <f t="shared" si="0"/>
        <v>0.74201884489099157</v>
      </c>
      <c r="AU14" s="64">
        <f t="shared" si="1"/>
        <v>-4.9122807017543809E-3</v>
      </c>
      <c r="AV14" s="64">
        <f t="shared" si="2"/>
        <v>6.0000000000000357E-3</v>
      </c>
      <c r="AW14" s="64">
        <f t="shared" si="3"/>
        <v>2.1465821000704727E-2</v>
      </c>
      <c r="AX14" s="65" t="s">
        <v>36</v>
      </c>
    </row>
    <row r="15" spans="1:56" ht="15.75" thickBot="1" x14ac:dyDescent="0.3">
      <c r="A15" t="s">
        <v>17</v>
      </c>
      <c r="B15">
        <v>28.2</v>
      </c>
      <c r="C15">
        <v>27.4</v>
      </c>
      <c r="D15">
        <v>27.6</v>
      </c>
      <c r="E15">
        <v>27.8</v>
      </c>
      <c r="F15">
        <v>26.2</v>
      </c>
      <c r="G15">
        <v>28.8</v>
      </c>
      <c r="H15">
        <v>27.8</v>
      </c>
      <c r="I15">
        <v>28.6</v>
      </c>
      <c r="J15">
        <v>27.8</v>
      </c>
      <c r="K15">
        <v>27.4</v>
      </c>
      <c r="L15">
        <v>26.8</v>
      </c>
      <c r="M15">
        <v>21.8</v>
      </c>
      <c r="N15">
        <v>26.4</v>
      </c>
      <c r="O15">
        <v>27.2</v>
      </c>
      <c r="P15">
        <v>27</v>
      </c>
      <c r="Q15">
        <v>28.2</v>
      </c>
      <c r="R15">
        <v>30</v>
      </c>
      <c r="S15">
        <v>27.8</v>
      </c>
      <c r="T15">
        <v>28.4</v>
      </c>
      <c r="U15">
        <v>29</v>
      </c>
      <c r="V15">
        <v>29.4</v>
      </c>
      <c r="W15">
        <v>29.2</v>
      </c>
      <c r="X15">
        <v>29</v>
      </c>
      <c r="Y15">
        <v>28.2</v>
      </c>
      <c r="Z15">
        <v>27.2</v>
      </c>
      <c r="AA15">
        <v>28</v>
      </c>
      <c r="AB15">
        <v>30.2</v>
      </c>
      <c r="AC15">
        <v>29.2</v>
      </c>
      <c r="AD15">
        <v>29.4</v>
      </c>
      <c r="AE15">
        <v>27.4</v>
      </c>
      <c r="AF15">
        <v>29.4</v>
      </c>
      <c r="AG15">
        <v>29.2</v>
      </c>
      <c r="AH15">
        <v>29.4</v>
      </c>
      <c r="AI15">
        <v>27.8</v>
      </c>
      <c r="AJ15">
        <v>29.4</v>
      </c>
      <c r="AK15">
        <v>29.2</v>
      </c>
      <c r="AL15">
        <v>30</v>
      </c>
      <c r="AM15">
        <v>30.4</v>
      </c>
      <c r="AN15">
        <v>28.6</v>
      </c>
      <c r="AO15">
        <v>28.2</v>
      </c>
      <c r="AP15">
        <v>28.4</v>
      </c>
      <c r="AQ15">
        <v>30.2</v>
      </c>
      <c r="AR15">
        <v>26.6</v>
      </c>
      <c r="AS15">
        <v>28.6</v>
      </c>
      <c r="AT15">
        <f t="shared" si="0"/>
        <v>1.4619920378771105</v>
      </c>
      <c r="AU15" s="64">
        <f t="shared" si="1"/>
        <v>5.2631578947368108E-3</v>
      </c>
      <c r="AV15" s="64">
        <f t="shared" si="2"/>
        <v>-5.3846153846153462E-3</v>
      </c>
      <c r="AW15" s="64">
        <f t="shared" si="3"/>
        <v>4.7385482734319945E-2</v>
      </c>
      <c r="AX15" s="65" t="s">
        <v>17</v>
      </c>
    </row>
    <row r="16" spans="1:56" x14ac:dyDescent="0.25">
      <c r="A16" t="s">
        <v>43</v>
      </c>
      <c r="B16">
        <v>30.6</v>
      </c>
      <c r="C16">
        <v>30.2</v>
      </c>
      <c r="D16">
        <v>30</v>
      </c>
      <c r="E16">
        <v>29.8</v>
      </c>
      <c r="F16">
        <v>30.6</v>
      </c>
      <c r="G16">
        <v>30.2</v>
      </c>
      <c r="H16">
        <v>30.4</v>
      </c>
      <c r="I16">
        <v>30.6</v>
      </c>
      <c r="J16">
        <v>30.2</v>
      </c>
      <c r="K16">
        <v>29.4</v>
      </c>
      <c r="L16">
        <v>30.6</v>
      </c>
      <c r="M16">
        <v>29.8</v>
      </c>
      <c r="N16">
        <v>30.4</v>
      </c>
      <c r="O16">
        <v>30.6</v>
      </c>
      <c r="P16">
        <v>30.6</v>
      </c>
      <c r="Q16">
        <v>30.6</v>
      </c>
      <c r="R16">
        <v>30.2</v>
      </c>
      <c r="S16">
        <v>30</v>
      </c>
      <c r="T16">
        <v>30.4</v>
      </c>
      <c r="U16">
        <v>30</v>
      </c>
      <c r="V16">
        <v>30.6</v>
      </c>
      <c r="W16">
        <v>30</v>
      </c>
      <c r="X16">
        <v>30.4</v>
      </c>
      <c r="Y16">
        <v>30</v>
      </c>
      <c r="Z16">
        <v>29.6</v>
      </c>
      <c r="AA16">
        <v>29.8</v>
      </c>
      <c r="AB16">
        <v>30.6</v>
      </c>
      <c r="AC16">
        <v>30.6</v>
      </c>
      <c r="AD16">
        <v>30.2</v>
      </c>
      <c r="AE16">
        <v>30.6</v>
      </c>
      <c r="AF16">
        <v>30.4</v>
      </c>
      <c r="AG16">
        <v>30.6</v>
      </c>
      <c r="AH16">
        <v>30.4</v>
      </c>
      <c r="AI16">
        <v>30.6</v>
      </c>
      <c r="AJ16">
        <v>30.6</v>
      </c>
      <c r="AK16">
        <v>30.6</v>
      </c>
      <c r="AL16">
        <v>30.2</v>
      </c>
      <c r="AM16">
        <v>30.6</v>
      </c>
      <c r="AN16">
        <v>30.6</v>
      </c>
      <c r="AO16">
        <v>30.2</v>
      </c>
      <c r="AP16">
        <v>30.6</v>
      </c>
      <c r="AQ16">
        <v>30.6</v>
      </c>
      <c r="AR16">
        <v>30.6</v>
      </c>
      <c r="AS16">
        <v>30.6</v>
      </c>
      <c r="AT16">
        <f t="shared" si="0"/>
        <v>0.32212297889262065</v>
      </c>
      <c r="AU16" s="64">
        <f t="shared" si="1"/>
        <v>5.6140350877192779E-3</v>
      </c>
      <c r="AV16" s="64">
        <f t="shared" si="2"/>
        <v>2.1230769230769272E-2</v>
      </c>
      <c r="AW16" s="64">
        <f t="shared" si="3"/>
        <v>8.0338266384778236E-3</v>
      </c>
      <c r="AX16" s="65" t="s">
        <v>43</v>
      </c>
      <c r="BB16" s="35" t="s">
        <v>74</v>
      </c>
      <c r="BC16" s="66" t="s">
        <v>25</v>
      </c>
      <c r="BD16" s="67" t="s">
        <v>27</v>
      </c>
    </row>
    <row r="17" spans="1:56" x14ac:dyDescent="0.25">
      <c r="A17" t="s">
        <v>19</v>
      </c>
      <c r="B17">
        <v>17.600000000000001</v>
      </c>
      <c r="C17">
        <v>17</v>
      </c>
      <c r="D17">
        <v>16.8</v>
      </c>
      <c r="E17">
        <v>15.6</v>
      </c>
      <c r="F17">
        <v>15.2</v>
      </c>
      <c r="G17">
        <v>18</v>
      </c>
      <c r="H17">
        <v>18.8</v>
      </c>
      <c r="I17">
        <v>18.8</v>
      </c>
      <c r="J17">
        <v>18.8</v>
      </c>
      <c r="K17">
        <v>18.399999999999999</v>
      </c>
      <c r="L17">
        <v>19.399999999999999</v>
      </c>
      <c r="M17">
        <v>17.399999999999999</v>
      </c>
      <c r="N17">
        <v>14.8</v>
      </c>
      <c r="O17">
        <v>18.2</v>
      </c>
      <c r="P17">
        <v>22.8</v>
      </c>
      <c r="Q17">
        <v>21</v>
      </c>
      <c r="R17">
        <v>20.2</v>
      </c>
      <c r="S17">
        <v>17.8</v>
      </c>
      <c r="T17">
        <v>20</v>
      </c>
      <c r="U17">
        <v>21.8</v>
      </c>
      <c r="V17">
        <v>20.2</v>
      </c>
      <c r="W17">
        <v>22.8</v>
      </c>
      <c r="X17">
        <v>19.399999999999999</v>
      </c>
      <c r="Y17">
        <v>20.8</v>
      </c>
      <c r="Z17">
        <v>20.399999999999999</v>
      </c>
      <c r="AA17">
        <v>19.600000000000001</v>
      </c>
      <c r="AB17">
        <v>22</v>
      </c>
      <c r="AC17">
        <v>21</v>
      </c>
      <c r="AD17">
        <v>21.4</v>
      </c>
      <c r="AE17">
        <v>21.2</v>
      </c>
      <c r="AF17">
        <v>22.4</v>
      </c>
      <c r="AG17">
        <v>20.6</v>
      </c>
      <c r="AH17">
        <v>22.4</v>
      </c>
      <c r="AI17">
        <v>21.2</v>
      </c>
      <c r="AJ17">
        <v>19.2</v>
      </c>
      <c r="AK17">
        <v>19.2</v>
      </c>
      <c r="AL17">
        <v>20.8</v>
      </c>
      <c r="AM17">
        <v>22</v>
      </c>
      <c r="AN17">
        <v>24.2</v>
      </c>
      <c r="AO17">
        <v>24.2</v>
      </c>
      <c r="AP17">
        <v>22.4</v>
      </c>
      <c r="AQ17">
        <v>19.8</v>
      </c>
      <c r="AR17">
        <v>21</v>
      </c>
      <c r="AS17">
        <v>21</v>
      </c>
      <c r="AT17">
        <f t="shared" si="0"/>
        <v>2.2226586369684092</v>
      </c>
      <c r="AU17" s="64">
        <f t="shared" si="1"/>
        <v>0.19087719298245609</v>
      </c>
      <c r="AV17" s="64">
        <f t="shared" si="2"/>
        <v>3.4307692307692296E-2</v>
      </c>
      <c r="AW17" s="64">
        <f t="shared" si="3"/>
        <v>0.12197322057787176</v>
      </c>
      <c r="AX17" s="65" t="s">
        <v>19</v>
      </c>
      <c r="BB17" s="36" t="s">
        <v>68</v>
      </c>
      <c r="BC17">
        <f>AVERAGE(AW4,AW7,AW8,AW13,AW10,AW17)</f>
        <v>0.18818416725393472</v>
      </c>
      <c r="BD17" s="68">
        <f>AVERAGE(AW31,AW34,AW35,AW37,AW40,AW44)</f>
        <v>0.10016443504815596</v>
      </c>
    </row>
    <row r="18" spans="1:56" x14ac:dyDescent="0.25">
      <c r="A18" t="s">
        <v>44</v>
      </c>
      <c r="B18">
        <v>30.2</v>
      </c>
      <c r="C18">
        <v>29.4</v>
      </c>
      <c r="D18">
        <v>29.8</v>
      </c>
      <c r="E18">
        <v>30.4</v>
      </c>
      <c r="F18">
        <v>30.2</v>
      </c>
      <c r="G18">
        <v>29.8</v>
      </c>
      <c r="H18">
        <v>29.8</v>
      </c>
      <c r="I18">
        <v>30.6</v>
      </c>
      <c r="J18">
        <v>30.6</v>
      </c>
      <c r="K18">
        <v>29.8</v>
      </c>
      <c r="L18">
        <v>30</v>
      </c>
      <c r="M18">
        <v>29.6</v>
      </c>
      <c r="N18">
        <v>28.6</v>
      </c>
      <c r="O18">
        <v>29.2</v>
      </c>
      <c r="P18">
        <v>29.4</v>
      </c>
      <c r="Q18">
        <v>29.8</v>
      </c>
      <c r="R18">
        <v>30.6</v>
      </c>
      <c r="S18">
        <v>29.6</v>
      </c>
      <c r="T18">
        <v>30.2</v>
      </c>
      <c r="U18">
        <v>30.6</v>
      </c>
      <c r="V18">
        <v>30.4</v>
      </c>
      <c r="W18">
        <v>30.6</v>
      </c>
      <c r="X18">
        <v>30</v>
      </c>
      <c r="Y18">
        <v>30.4</v>
      </c>
      <c r="Z18">
        <v>30.2</v>
      </c>
      <c r="AA18">
        <v>30</v>
      </c>
      <c r="AB18">
        <v>30.6</v>
      </c>
      <c r="AC18">
        <v>30.6</v>
      </c>
      <c r="AD18">
        <v>30.6</v>
      </c>
      <c r="AE18">
        <v>30.4</v>
      </c>
      <c r="AF18">
        <v>29.6</v>
      </c>
      <c r="AG18">
        <v>30.4</v>
      </c>
      <c r="AH18">
        <v>29.6</v>
      </c>
      <c r="AI18">
        <v>28.6</v>
      </c>
      <c r="AJ18">
        <v>30.6</v>
      </c>
      <c r="AK18">
        <v>30.4</v>
      </c>
      <c r="AL18">
        <v>30.6</v>
      </c>
      <c r="AM18">
        <v>30.6</v>
      </c>
      <c r="AN18">
        <v>30.6</v>
      </c>
      <c r="AO18">
        <v>30.4</v>
      </c>
      <c r="AP18">
        <v>30.2</v>
      </c>
      <c r="AQ18">
        <v>30.6</v>
      </c>
      <c r="AR18">
        <v>30</v>
      </c>
      <c r="AS18">
        <v>30</v>
      </c>
      <c r="AT18">
        <f t="shared" si="0"/>
        <v>0.52205076179030252</v>
      </c>
      <c r="AU18" s="64">
        <f t="shared" si="1"/>
        <v>-1.5789473684210471E-2</v>
      </c>
      <c r="AV18" s="64">
        <f t="shared" si="2"/>
        <v>-5.9999999999999923E-3</v>
      </c>
      <c r="AW18" s="64">
        <f t="shared" si="3"/>
        <v>1.069767441860466E-2</v>
      </c>
      <c r="AX18" s="65" t="s">
        <v>44</v>
      </c>
      <c r="BB18" s="36" t="s">
        <v>69</v>
      </c>
      <c r="BC18">
        <f>AVERAGE(AW3,AW11,AW14,AW15,AW16,AW18,AW19)</f>
        <v>1.4597805295479724E-2</v>
      </c>
      <c r="BD18" s="68">
        <f>AVERAGE(AW30,AW38,AW41,AW42,AW43,AW45,AW46)</f>
        <v>3.491392328601641E-3</v>
      </c>
    </row>
    <row r="19" spans="1:56" x14ac:dyDescent="0.25">
      <c r="A19" t="s">
        <v>21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s="61">
        <f t="shared" si="0"/>
        <v>0</v>
      </c>
      <c r="AU19" s="64">
        <f t="shared" si="1"/>
        <v>0</v>
      </c>
      <c r="AV19" s="64">
        <f t="shared" si="2"/>
        <v>0</v>
      </c>
      <c r="AW19" s="64">
        <f t="shared" si="3"/>
        <v>0</v>
      </c>
      <c r="AX19" s="65" t="s">
        <v>21</v>
      </c>
      <c r="BB19" s="36" t="s">
        <v>70</v>
      </c>
      <c r="BC19">
        <f>AW9</f>
        <v>0.23044397463002111</v>
      </c>
      <c r="BD19" s="68">
        <f>AW36</f>
        <v>5.8083157152924593E-2</v>
      </c>
    </row>
    <row r="20" spans="1:56" ht="15.75" thickBot="1" x14ac:dyDescent="0.3">
      <c r="A20" t="s">
        <v>22</v>
      </c>
      <c r="B20">
        <v>0</v>
      </c>
      <c r="C20">
        <v>0</v>
      </c>
      <c r="D20">
        <v>0</v>
      </c>
      <c r="E20">
        <v>0.2</v>
      </c>
      <c r="F20">
        <v>0</v>
      </c>
      <c r="G20">
        <v>0</v>
      </c>
      <c r="H20">
        <v>0</v>
      </c>
      <c r="I20">
        <v>0</v>
      </c>
      <c r="J20">
        <v>0</v>
      </c>
      <c r="K20">
        <v>1.2</v>
      </c>
      <c r="L20">
        <v>0.4</v>
      </c>
      <c r="M20">
        <v>1</v>
      </c>
      <c r="N20">
        <v>0.6</v>
      </c>
      <c r="O20">
        <v>0.2</v>
      </c>
      <c r="P20">
        <v>1.8</v>
      </c>
      <c r="Q20">
        <v>3.2</v>
      </c>
      <c r="R20">
        <v>0</v>
      </c>
      <c r="S20">
        <v>1.4</v>
      </c>
      <c r="T20">
        <v>0.6</v>
      </c>
      <c r="U20">
        <v>0.4</v>
      </c>
      <c r="V20">
        <v>0</v>
      </c>
      <c r="W20">
        <v>0.2</v>
      </c>
      <c r="X20">
        <v>0.2</v>
      </c>
      <c r="Y20">
        <v>1.2</v>
      </c>
      <c r="Z20">
        <v>0.2</v>
      </c>
      <c r="AA20">
        <v>2.2000000000000002</v>
      </c>
      <c r="AB20">
        <v>2.2000000000000002</v>
      </c>
      <c r="AC20">
        <v>0.6</v>
      </c>
      <c r="AD20">
        <v>1.8</v>
      </c>
      <c r="AE20">
        <v>1.4</v>
      </c>
      <c r="AF20">
        <v>2.8</v>
      </c>
      <c r="AG20">
        <v>3.2</v>
      </c>
      <c r="AH20">
        <v>2.8</v>
      </c>
      <c r="AI20">
        <v>3</v>
      </c>
      <c r="AJ20">
        <v>3.6</v>
      </c>
      <c r="AK20">
        <v>1.8</v>
      </c>
      <c r="AL20">
        <v>2.4</v>
      </c>
      <c r="AM20">
        <v>0.6</v>
      </c>
      <c r="AN20">
        <v>3</v>
      </c>
      <c r="AO20">
        <v>2.6</v>
      </c>
      <c r="AP20">
        <v>0.2</v>
      </c>
      <c r="AQ20">
        <v>2</v>
      </c>
      <c r="AR20">
        <v>2</v>
      </c>
      <c r="AS20">
        <v>1</v>
      </c>
      <c r="AT20">
        <f t="shared" si="0"/>
        <v>1.1451155577460148</v>
      </c>
      <c r="AU20" s="64">
        <f t="shared" si="1"/>
        <v>8.5263157894736846E-2</v>
      </c>
      <c r="AV20" s="64">
        <f t="shared" si="2"/>
        <v>6.3692307692307701E-2</v>
      </c>
      <c r="AW20" s="64">
        <f t="shared" si="3"/>
        <v>5.5278365045806924E-2</v>
      </c>
      <c r="AX20" s="65" t="s">
        <v>22</v>
      </c>
      <c r="BB20" s="37" t="s">
        <v>71</v>
      </c>
      <c r="BC20" s="38">
        <f>AVERAGE(AW5,AW6,AW12,AW20)</f>
        <v>7.0109231853417886E-2</v>
      </c>
      <c r="BD20" s="69">
        <f>AVERAGE(AW32,AW39,AW33,AW47)</f>
        <v>0.11212825933756165</v>
      </c>
    </row>
    <row r="28" spans="1:56" x14ac:dyDescent="0.25">
      <c r="A28" s="60" t="s">
        <v>27</v>
      </c>
      <c r="B28">
        <v>1980</v>
      </c>
      <c r="C28">
        <v>1981</v>
      </c>
      <c r="D28">
        <v>1982</v>
      </c>
      <c r="E28">
        <v>1983</v>
      </c>
      <c r="F28">
        <v>1984</v>
      </c>
      <c r="G28">
        <v>1985</v>
      </c>
      <c r="H28">
        <v>1986</v>
      </c>
      <c r="I28">
        <v>1987</v>
      </c>
      <c r="J28">
        <v>1988</v>
      </c>
      <c r="K28">
        <v>1989</v>
      </c>
      <c r="L28">
        <v>1990</v>
      </c>
      <c r="M28">
        <v>1991</v>
      </c>
      <c r="N28">
        <v>1992</v>
      </c>
      <c r="O28">
        <v>1993</v>
      </c>
      <c r="P28">
        <v>1994</v>
      </c>
      <c r="Q28">
        <v>1995</v>
      </c>
      <c r="R28">
        <v>1996</v>
      </c>
      <c r="S28">
        <v>1997</v>
      </c>
      <c r="T28">
        <v>1998</v>
      </c>
      <c r="U28">
        <v>1999</v>
      </c>
      <c r="V28">
        <v>2000</v>
      </c>
      <c r="W28">
        <v>2001</v>
      </c>
      <c r="X28">
        <v>2002</v>
      </c>
      <c r="Y28">
        <v>2003</v>
      </c>
      <c r="Z28">
        <v>2004</v>
      </c>
      <c r="AA28">
        <v>2005</v>
      </c>
      <c r="AB28">
        <v>2006</v>
      </c>
      <c r="AC28">
        <v>2007</v>
      </c>
      <c r="AD28">
        <v>2008</v>
      </c>
      <c r="AE28">
        <v>2009</v>
      </c>
      <c r="AF28">
        <v>2010</v>
      </c>
      <c r="AG28">
        <v>2011</v>
      </c>
      <c r="AH28">
        <v>2012</v>
      </c>
      <c r="AI28">
        <v>2013</v>
      </c>
      <c r="AJ28">
        <v>2014</v>
      </c>
      <c r="AK28">
        <v>2015</v>
      </c>
      <c r="AL28">
        <v>2016</v>
      </c>
      <c r="AM28">
        <v>2017</v>
      </c>
      <c r="AN28">
        <v>2018</v>
      </c>
      <c r="AO28">
        <v>2019</v>
      </c>
      <c r="AP28">
        <v>2020</v>
      </c>
      <c r="AQ28">
        <v>2021</v>
      </c>
      <c r="AR28">
        <v>2022</v>
      </c>
      <c r="AS28">
        <v>2023</v>
      </c>
      <c r="AT28" s="51" t="s">
        <v>47</v>
      </c>
      <c r="AU28" s="70" t="s">
        <v>63</v>
      </c>
      <c r="AV28" s="70" t="s">
        <v>64</v>
      </c>
      <c r="AW28" s="70" t="s">
        <v>65</v>
      </c>
    </row>
    <row r="29" spans="1:56" x14ac:dyDescent="0.25">
      <c r="AU29" s="64"/>
      <c r="AV29" s="64"/>
      <c r="AW29" s="64"/>
    </row>
    <row r="30" spans="1:56" x14ac:dyDescent="0.25">
      <c r="A30" t="s">
        <v>5</v>
      </c>
      <c r="B30">
        <v>30.6</v>
      </c>
      <c r="C30">
        <v>30.6</v>
      </c>
      <c r="D30">
        <v>30.6</v>
      </c>
      <c r="E30">
        <v>30.6</v>
      </c>
      <c r="F30">
        <v>30.6</v>
      </c>
      <c r="G30">
        <v>30.6</v>
      </c>
      <c r="H30">
        <v>30.6</v>
      </c>
      <c r="I30">
        <v>30.6</v>
      </c>
      <c r="J30">
        <v>30.6</v>
      </c>
      <c r="K30">
        <v>30.6</v>
      </c>
      <c r="L30">
        <v>30.6</v>
      </c>
      <c r="M30">
        <v>30.6</v>
      </c>
      <c r="N30">
        <v>30.6</v>
      </c>
      <c r="O30">
        <v>30.6</v>
      </c>
      <c r="P30">
        <v>30.6</v>
      </c>
      <c r="Q30">
        <v>30.6</v>
      </c>
      <c r="R30">
        <v>30.6</v>
      </c>
      <c r="S30">
        <v>30.6</v>
      </c>
      <c r="T30">
        <v>30.6</v>
      </c>
      <c r="U30">
        <v>30.6</v>
      </c>
      <c r="V30">
        <v>30.6</v>
      </c>
      <c r="W30">
        <v>30.6</v>
      </c>
      <c r="X30">
        <v>30.6</v>
      </c>
      <c r="Y30">
        <v>30.6</v>
      </c>
      <c r="Z30">
        <v>30.6</v>
      </c>
      <c r="AA30">
        <v>30.6</v>
      </c>
      <c r="AB30">
        <v>30.6</v>
      </c>
      <c r="AC30">
        <v>30.6</v>
      </c>
      <c r="AD30">
        <v>30.6</v>
      </c>
      <c r="AE30">
        <v>30.6</v>
      </c>
      <c r="AF30">
        <v>30.6</v>
      </c>
      <c r="AG30">
        <v>30.6</v>
      </c>
      <c r="AH30">
        <v>30.6</v>
      </c>
      <c r="AI30">
        <v>30.6</v>
      </c>
      <c r="AJ30">
        <v>30.6</v>
      </c>
      <c r="AK30">
        <v>30.6</v>
      </c>
      <c r="AL30">
        <v>30.6</v>
      </c>
      <c r="AM30">
        <v>30.6</v>
      </c>
      <c r="AN30">
        <v>30.6</v>
      </c>
      <c r="AO30">
        <v>30.6</v>
      </c>
      <c r="AP30">
        <v>30.6</v>
      </c>
      <c r="AQ30">
        <v>30.6</v>
      </c>
      <c r="AR30">
        <v>30.6</v>
      </c>
      <c r="AS30">
        <v>30.6</v>
      </c>
      <c r="AT30" s="61">
        <f>STDEV(B30:AS30)</f>
        <v>1.0781360633250043E-14</v>
      </c>
      <c r="AU30" s="64">
        <f t="shared" si="1"/>
        <v>0</v>
      </c>
      <c r="AV30" s="64">
        <f t="shared" si="2"/>
        <v>0</v>
      </c>
      <c r="AW30" s="64">
        <f t="shared" si="3"/>
        <v>0</v>
      </c>
      <c r="AX30" s="65" t="s">
        <v>5</v>
      </c>
    </row>
    <row r="31" spans="1:56" x14ac:dyDescent="0.25">
      <c r="A31" t="s">
        <v>42</v>
      </c>
      <c r="B31">
        <v>19</v>
      </c>
      <c r="C31">
        <v>17.8</v>
      </c>
      <c r="D31">
        <v>16</v>
      </c>
      <c r="E31">
        <v>15.8</v>
      </c>
      <c r="F31">
        <v>13.6</v>
      </c>
      <c r="G31">
        <v>18.8</v>
      </c>
      <c r="H31">
        <v>20.6</v>
      </c>
      <c r="I31">
        <v>21</v>
      </c>
      <c r="J31">
        <v>21.2</v>
      </c>
      <c r="K31">
        <v>20.2</v>
      </c>
      <c r="L31">
        <v>18</v>
      </c>
      <c r="M31">
        <v>18</v>
      </c>
      <c r="N31">
        <v>14.4</v>
      </c>
      <c r="O31">
        <v>19</v>
      </c>
      <c r="P31">
        <v>22.6</v>
      </c>
      <c r="Q31">
        <v>24</v>
      </c>
      <c r="R31">
        <v>23.6</v>
      </c>
      <c r="S31">
        <v>20.2</v>
      </c>
      <c r="T31">
        <v>22.2</v>
      </c>
      <c r="U31">
        <v>23.8</v>
      </c>
      <c r="V31">
        <v>22.4</v>
      </c>
      <c r="W31">
        <v>23.4</v>
      </c>
      <c r="X31">
        <v>20.8</v>
      </c>
      <c r="Y31">
        <v>21.6</v>
      </c>
      <c r="Z31">
        <v>21.6</v>
      </c>
      <c r="AA31">
        <v>20.399999999999999</v>
      </c>
      <c r="AB31">
        <v>22.6</v>
      </c>
      <c r="AC31">
        <v>23.8</v>
      </c>
      <c r="AD31">
        <v>22.2</v>
      </c>
      <c r="AE31">
        <v>23</v>
      </c>
      <c r="AF31">
        <v>24</v>
      </c>
      <c r="AG31">
        <v>21.6</v>
      </c>
      <c r="AH31">
        <v>24</v>
      </c>
      <c r="AI31">
        <v>21.4</v>
      </c>
      <c r="AJ31">
        <v>21.4</v>
      </c>
      <c r="AK31">
        <v>22.4</v>
      </c>
      <c r="AL31">
        <v>23</v>
      </c>
      <c r="AM31">
        <v>23.6</v>
      </c>
      <c r="AN31">
        <v>25.6</v>
      </c>
      <c r="AO31">
        <v>26.4</v>
      </c>
      <c r="AP31">
        <v>24.4</v>
      </c>
      <c r="AQ31">
        <v>22.6</v>
      </c>
      <c r="AR31">
        <v>24.8</v>
      </c>
      <c r="AS31">
        <v>22.6</v>
      </c>
      <c r="AT31">
        <f t="shared" ref="AT31:AT47" si="4">STDEV(B31:AS31)</f>
        <v>2.8637672375208192</v>
      </c>
      <c r="AU31" s="64">
        <f t="shared" si="1"/>
        <v>0.29543859649122806</v>
      </c>
      <c r="AV31" s="64">
        <f t="shared" si="2"/>
        <v>8.6769230769230765E-2</v>
      </c>
      <c r="AW31" s="64">
        <f t="shared" si="3"/>
        <v>0.16257928118393231</v>
      </c>
      <c r="AX31" s="65" t="s">
        <v>42</v>
      </c>
    </row>
    <row r="32" spans="1:56" x14ac:dyDescent="0.25">
      <c r="A32" t="s">
        <v>7</v>
      </c>
      <c r="B32">
        <v>4.5999999999999996</v>
      </c>
      <c r="C32">
        <v>3</v>
      </c>
      <c r="D32">
        <v>0.4</v>
      </c>
      <c r="E32">
        <v>1.6</v>
      </c>
      <c r="F32">
        <v>1.8</v>
      </c>
      <c r="G32">
        <v>2.6</v>
      </c>
      <c r="H32">
        <v>3</v>
      </c>
      <c r="I32">
        <v>3.6</v>
      </c>
      <c r="J32">
        <v>3.8</v>
      </c>
      <c r="K32">
        <v>4.4000000000000004</v>
      </c>
      <c r="L32">
        <v>3</v>
      </c>
      <c r="M32">
        <v>5.6</v>
      </c>
      <c r="N32">
        <v>1.8</v>
      </c>
      <c r="O32">
        <v>2.2000000000000002</v>
      </c>
      <c r="P32">
        <v>4.4000000000000004</v>
      </c>
      <c r="Q32">
        <v>3.2</v>
      </c>
      <c r="R32">
        <v>6</v>
      </c>
      <c r="S32">
        <v>3</v>
      </c>
      <c r="T32">
        <v>8.4</v>
      </c>
      <c r="U32">
        <v>7.4</v>
      </c>
      <c r="V32">
        <v>7.6</v>
      </c>
      <c r="W32">
        <v>9</v>
      </c>
      <c r="X32">
        <v>7.2</v>
      </c>
      <c r="Y32">
        <v>3.8</v>
      </c>
      <c r="Z32">
        <v>3.2</v>
      </c>
      <c r="AA32">
        <v>8.4</v>
      </c>
      <c r="AB32">
        <v>6</v>
      </c>
      <c r="AC32">
        <v>8.8000000000000007</v>
      </c>
      <c r="AD32">
        <v>6</v>
      </c>
      <c r="AE32">
        <v>2.6</v>
      </c>
      <c r="AF32">
        <v>11</v>
      </c>
      <c r="AG32">
        <v>3.8</v>
      </c>
      <c r="AH32">
        <v>11</v>
      </c>
      <c r="AI32">
        <v>2</v>
      </c>
      <c r="AJ32">
        <v>8.6</v>
      </c>
      <c r="AK32">
        <v>7.6</v>
      </c>
      <c r="AL32">
        <v>8.4</v>
      </c>
      <c r="AM32">
        <v>8.1999999999999993</v>
      </c>
      <c r="AN32">
        <v>6.6</v>
      </c>
      <c r="AO32">
        <v>3.6</v>
      </c>
      <c r="AP32">
        <v>6.8</v>
      </c>
      <c r="AQ32">
        <v>5</v>
      </c>
      <c r="AR32">
        <v>7</v>
      </c>
      <c r="AS32">
        <v>8.6</v>
      </c>
      <c r="AT32">
        <f t="shared" si="4"/>
        <v>2.7231798040605284</v>
      </c>
      <c r="AU32" s="64">
        <f t="shared" si="1"/>
        <v>0.16491228070175443</v>
      </c>
      <c r="AV32" s="64">
        <f t="shared" si="2"/>
        <v>-7.6923076923078018E-4</v>
      </c>
      <c r="AW32" s="64">
        <f t="shared" si="3"/>
        <v>0.12133897110641298</v>
      </c>
      <c r="AX32" s="65" t="s">
        <v>7</v>
      </c>
    </row>
    <row r="33" spans="1:50" x14ac:dyDescent="0.25">
      <c r="A33" t="s">
        <v>8</v>
      </c>
      <c r="B33">
        <v>18.8</v>
      </c>
      <c r="C33">
        <v>21</v>
      </c>
      <c r="D33">
        <v>20.8</v>
      </c>
      <c r="E33">
        <v>20</v>
      </c>
      <c r="F33">
        <v>18.8</v>
      </c>
      <c r="G33">
        <v>22.4</v>
      </c>
      <c r="H33">
        <v>21.2</v>
      </c>
      <c r="I33">
        <v>20.6</v>
      </c>
      <c r="J33">
        <v>21.4</v>
      </c>
      <c r="K33">
        <v>18.2</v>
      </c>
      <c r="L33">
        <v>22.2</v>
      </c>
      <c r="M33">
        <v>18.600000000000001</v>
      </c>
      <c r="N33">
        <v>18.2</v>
      </c>
      <c r="O33">
        <v>23</v>
      </c>
      <c r="P33">
        <v>24.6</v>
      </c>
      <c r="Q33">
        <v>23</v>
      </c>
      <c r="R33">
        <v>21</v>
      </c>
      <c r="S33">
        <v>18.600000000000001</v>
      </c>
      <c r="T33">
        <v>21.4</v>
      </c>
      <c r="U33">
        <v>25</v>
      </c>
      <c r="V33">
        <v>21</v>
      </c>
      <c r="W33">
        <v>22.2</v>
      </c>
      <c r="X33">
        <v>21</v>
      </c>
      <c r="Y33">
        <v>21.4</v>
      </c>
      <c r="Z33">
        <v>20.399999999999999</v>
      </c>
      <c r="AA33">
        <v>22.2</v>
      </c>
      <c r="AB33">
        <v>21.6</v>
      </c>
      <c r="AC33">
        <v>22.2</v>
      </c>
      <c r="AD33">
        <v>22.4</v>
      </c>
      <c r="AE33">
        <v>22.2</v>
      </c>
      <c r="AF33">
        <v>23</v>
      </c>
      <c r="AG33">
        <v>22.4</v>
      </c>
      <c r="AH33">
        <v>23</v>
      </c>
      <c r="AI33">
        <v>23.8</v>
      </c>
      <c r="AJ33">
        <v>23.2</v>
      </c>
      <c r="AK33">
        <v>22.8</v>
      </c>
      <c r="AL33">
        <v>22.2</v>
      </c>
      <c r="AM33">
        <v>21.8</v>
      </c>
      <c r="AN33">
        <v>25.2</v>
      </c>
      <c r="AO33">
        <v>23.2</v>
      </c>
      <c r="AP33">
        <v>24.2</v>
      </c>
      <c r="AQ33">
        <v>21.6</v>
      </c>
      <c r="AR33">
        <v>24</v>
      </c>
      <c r="AS33">
        <v>21.8</v>
      </c>
      <c r="AT33">
        <f t="shared" si="4"/>
        <v>1.7548724076180084</v>
      </c>
      <c r="AU33" s="64">
        <f t="shared" si="1"/>
        <v>7.5087719298245606E-2</v>
      </c>
      <c r="AV33" s="64">
        <f t="shared" si="2"/>
        <v>5.6923076923076965E-2</v>
      </c>
      <c r="AW33" s="64">
        <f t="shared" si="3"/>
        <v>7.7575757575757576E-2</v>
      </c>
      <c r="AX33" s="65" t="s">
        <v>8</v>
      </c>
    </row>
    <row r="34" spans="1:50" x14ac:dyDescent="0.25">
      <c r="A34" t="s">
        <v>9</v>
      </c>
      <c r="B34">
        <v>29.2</v>
      </c>
      <c r="C34">
        <v>28.6</v>
      </c>
      <c r="D34">
        <v>30.2</v>
      </c>
      <c r="E34">
        <v>30.6</v>
      </c>
      <c r="F34">
        <v>29.2</v>
      </c>
      <c r="G34">
        <v>30</v>
      </c>
      <c r="H34">
        <v>29.2</v>
      </c>
      <c r="I34">
        <v>30.4</v>
      </c>
      <c r="J34">
        <v>30</v>
      </c>
      <c r="K34">
        <v>30.4</v>
      </c>
      <c r="L34">
        <v>29.2</v>
      </c>
      <c r="M34">
        <v>29.2</v>
      </c>
      <c r="N34">
        <v>28.4</v>
      </c>
      <c r="O34">
        <v>29.2</v>
      </c>
      <c r="P34">
        <v>30.4</v>
      </c>
      <c r="Q34">
        <v>30</v>
      </c>
      <c r="R34">
        <v>30.6</v>
      </c>
      <c r="S34">
        <v>30</v>
      </c>
      <c r="T34">
        <v>30.2</v>
      </c>
      <c r="U34">
        <v>30.4</v>
      </c>
      <c r="V34">
        <v>29.8</v>
      </c>
      <c r="W34">
        <v>30.4</v>
      </c>
      <c r="X34">
        <v>30.6</v>
      </c>
      <c r="Y34">
        <v>29.4</v>
      </c>
      <c r="Z34">
        <v>30</v>
      </c>
      <c r="AA34">
        <v>29.8</v>
      </c>
      <c r="AB34">
        <v>30.6</v>
      </c>
      <c r="AC34">
        <v>30.4</v>
      </c>
      <c r="AD34">
        <v>29.6</v>
      </c>
      <c r="AE34">
        <v>29.8</v>
      </c>
      <c r="AF34">
        <v>30.4</v>
      </c>
      <c r="AG34">
        <v>30</v>
      </c>
      <c r="AH34">
        <v>30.4</v>
      </c>
      <c r="AI34">
        <v>30.6</v>
      </c>
      <c r="AJ34">
        <v>30.6</v>
      </c>
      <c r="AK34">
        <v>30.6</v>
      </c>
      <c r="AL34">
        <v>30.6</v>
      </c>
      <c r="AM34">
        <v>30.6</v>
      </c>
      <c r="AN34">
        <v>30.4</v>
      </c>
      <c r="AO34">
        <v>30.4</v>
      </c>
      <c r="AP34">
        <v>30.4</v>
      </c>
      <c r="AQ34">
        <v>30.6</v>
      </c>
      <c r="AR34">
        <v>30</v>
      </c>
      <c r="AS34">
        <v>29.6</v>
      </c>
      <c r="AT34">
        <f t="shared" si="4"/>
        <v>0.58224251175495145</v>
      </c>
      <c r="AU34" s="64">
        <f t="shared" si="1"/>
        <v>2.9122807017543838E-2</v>
      </c>
      <c r="AV34" s="64">
        <f t="shared" si="2"/>
        <v>1.0615384615384643E-2</v>
      </c>
      <c r="AW34" s="64">
        <f t="shared" si="3"/>
        <v>2.112755461592673E-2</v>
      </c>
      <c r="AX34" s="65" t="s">
        <v>9</v>
      </c>
    </row>
    <row r="35" spans="1:50" x14ac:dyDescent="0.25">
      <c r="A35" t="s">
        <v>10</v>
      </c>
      <c r="B35">
        <v>25</v>
      </c>
      <c r="C35">
        <v>23.8</v>
      </c>
      <c r="D35">
        <v>22.8</v>
      </c>
      <c r="E35">
        <v>25</v>
      </c>
      <c r="F35">
        <v>25.6</v>
      </c>
      <c r="G35">
        <v>27</v>
      </c>
      <c r="H35">
        <v>24.6</v>
      </c>
      <c r="I35">
        <v>25.2</v>
      </c>
      <c r="J35">
        <v>26</v>
      </c>
      <c r="K35">
        <v>25.6</v>
      </c>
      <c r="L35">
        <v>24.4</v>
      </c>
      <c r="M35">
        <v>23.4</v>
      </c>
      <c r="N35">
        <v>23.4</v>
      </c>
      <c r="O35">
        <v>24.6</v>
      </c>
      <c r="P35">
        <v>26.6</v>
      </c>
      <c r="Q35">
        <v>27.2</v>
      </c>
      <c r="R35">
        <v>26.2</v>
      </c>
      <c r="S35">
        <v>26.2</v>
      </c>
      <c r="T35">
        <v>26.4</v>
      </c>
      <c r="U35">
        <v>27</v>
      </c>
      <c r="V35">
        <v>25.2</v>
      </c>
      <c r="W35">
        <v>26.4</v>
      </c>
      <c r="X35">
        <v>25</v>
      </c>
      <c r="Y35">
        <v>27.4</v>
      </c>
      <c r="Z35">
        <v>24</v>
      </c>
      <c r="AA35">
        <v>24.8</v>
      </c>
      <c r="AB35">
        <v>25.4</v>
      </c>
      <c r="AC35">
        <v>26.2</v>
      </c>
      <c r="AD35">
        <v>25.6</v>
      </c>
      <c r="AE35">
        <v>26.4</v>
      </c>
      <c r="AF35">
        <v>27.4</v>
      </c>
      <c r="AG35">
        <v>26</v>
      </c>
      <c r="AH35">
        <v>27.4</v>
      </c>
      <c r="AI35">
        <v>28.6</v>
      </c>
      <c r="AJ35">
        <v>25.6</v>
      </c>
      <c r="AK35">
        <v>26</v>
      </c>
      <c r="AL35">
        <v>25.8</v>
      </c>
      <c r="AM35">
        <v>25.8</v>
      </c>
      <c r="AN35">
        <v>28.8</v>
      </c>
      <c r="AO35">
        <v>27.4</v>
      </c>
      <c r="AP35">
        <v>26</v>
      </c>
      <c r="AQ35">
        <v>28.6</v>
      </c>
      <c r="AR35">
        <v>26.8</v>
      </c>
      <c r="AS35">
        <v>25.6</v>
      </c>
      <c r="AT35">
        <f t="shared" si="4"/>
        <v>1.3598516894632855</v>
      </c>
      <c r="AU35" s="64">
        <f t="shared" si="1"/>
        <v>9.7192982456140262E-2</v>
      </c>
      <c r="AV35" s="64">
        <f t="shared" si="2"/>
        <v>5.9230769230769295E-2</v>
      </c>
      <c r="AW35" s="64">
        <f t="shared" si="3"/>
        <v>5.7406624383368562E-2</v>
      </c>
      <c r="AX35" s="65" t="s">
        <v>10</v>
      </c>
    </row>
    <row r="36" spans="1:50" x14ac:dyDescent="0.25">
      <c r="A36" t="s">
        <v>11</v>
      </c>
      <c r="B36">
        <v>27</v>
      </c>
      <c r="C36">
        <v>26.2</v>
      </c>
      <c r="D36">
        <v>25.8</v>
      </c>
      <c r="E36">
        <v>27.8</v>
      </c>
      <c r="F36">
        <v>28.2</v>
      </c>
      <c r="G36">
        <v>28.6</v>
      </c>
      <c r="H36">
        <v>26.2</v>
      </c>
      <c r="I36">
        <v>28.2</v>
      </c>
      <c r="J36">
        <v>29.4</v>
      </c>
      <c r="K36">
        <v>28.6</v>
      </c>
      <c r="L36">
        <v>24</v>
      </c>
      <c r="M36">
        <v>27</v>
      </c>
      <c r="N36">
        <v>26.8</v>
      </c>
      <c r="O36">
        <v>27.4</v>
      </c>
      <c r="P36">
        <v>28.2</v>
      </c>
      <c r="Q36">
        <v>27.8</v>
      </c>
      <c r="R36">
        <v>29.6</v>
      </c>
      <c r="S36">
        <v>29.2</v>
      </c>
      <c r="T36">
        <v>29</v>
      </c>
      <c r="U36">
        <v>30</v>
      </c>
      <c r="V36">
        <v>29</v>
      </c>
      <c r="W36">
        <v>28.2</v>
      </c>
      <c r="X36">
        <v>29</v>
      </c>
      <c r="Y36">
        <v>30.4</v>
      </c>
      <c r="Z36">
        <v>28.4</v>
      </c>
      <c r="AA36">
        <v>28.6</v>
      </c>
      <c r="AB36">
        <v>27.8</v>
      </c>
      <c r="AC36">
        <v>30.2</v>
      </c>
      <c r="AD36">
        <v>29</v>
      </c>
      <c r="AE36">
        <v>28.2</v>
      </c>
      <c r="AF36">
        <v>29.6</v>
      </c>
      <c r="AG36">
        <v>28.4</v>
      </c>
      <c r="AH36">
        <v>29.6</v>
      </c>
      <c r="AI36">
        <v>30</v>
      </c>
      <c r="AJ36">
        <v>29</v>
      </c>
      <c r="AK36">
        <v>28.8</v>
      </c>
      <c r="AL36">
        <v>29.2</v>
      </c>
      <c r="AM36">
        <v>29.6</v>
      </c>
      <c r="AN36">
        <v>29.4</v>
      </c>
      <c r="AO36">
        <v>29.2</v>
      </c>
      <c r="AP36">
        <v>28</v>
      </c>
      <c r="AQ36">
        <v>30.4</v>
      </c>
      <c r="AR36">
        <v>29</v>
      </c>
      <c r="AS36">
        <v>28.6</v>
      </c>
      <c r="AT36">
        <f t="shared" si="4"/>
        <v>1.3032647248036553</v>
      </c>
      <c r="AU36" s="64">
        <f t="shared" si="1"/>
        <v>0.10140350877192982</v>
      </c>
      <c r="AV36" s="64">
        <f t="shared" si="2"/>
        <v>3.5384615384615506E-3</v>
      </c>
      <c r="AW36" s="64">
        <f t="shared" si="3"/>
        <v>5.8083157152924593E-2</v>
      </c>
      <c r="AX36" s="65" t="s">
        <v>11</v>
      </c>
    </row>
    <row r="37" spans="1:50" x14ac:dyDescent="0.25">
      <c r="A37" t="s">
        <v>12</v>
      </c>
      <c r="B37">
        <v>14.6</v>
      </c>
      <c r="C37">
        <v>13</v>
      </c>
      <c r="D37">
        <v>11.6</v>
      </c>
      <c r="E37">
        <v>11.2</v>
      </c>
      <c r="F37">
        <v>8.6</v>
      </c>
      <c r="G37">
        <v>14.2</v>
      </c>
      <c r="H37">
        <v>16.600000000000001</v>
      </c>
      <c r="I37">
        <v>14</v>
      </c>
      <c r="J37">
        <v>16.600000000000001</v>
      </c>
      <c r="K37">
        <v>13.6</v>
      </c>
      <c r="L37">
        <v>12.6</v>
      </c>
      <c r="M37">
        <v>12.2</v>
      </c>
      <c r="N37">
        <v>11.4</v>
      </c>
      <c r="O37">
        <v>15.6</v>
      </c>
      <c r="P37">
        <v>17.600000000000001</v>
      </c>
      <c r="Q37">
        <v>18</v>
      </c>
      <c r="R37">
        <v>17.2</v>
      </c>
      <c r="S37">
        <v>13.8</v>
      </c>
      <c r="T37">
        <v>18.2</v>
      </c>
      <c r="U37">
        <v>18</v>
      </c>
      <c r="V37">
        <v>19.2</v>
      </c>
      <c r="W37">
        <v>20.2</v>
      </c>
      <c r="X37">
        <v>17</v>
      </c>
      <c r="Y37">
        <v>16.600000000000001</v>
      </c>
      <c r="Z37">
        <v>17.2</v>
      </c>
      <c r="AA37">
        <v>14.8</v>
      </c>
      <c r="AB37">
        <v>18.600000000000001</v>
      </c>
      <c r="AC37">
        <v>19.399999999999999</v>
      </c>
      <c r="AD37">
        <v>19</v>
      </c>
      <c r="AE37">
        <v>17.8</v>
      </c>
      <c r="AF37">
        <v>21.2</v>
      </c>
      <c r="AG37">
        <v>17.2</v>
      </c>
      <c r="AH37">
        <v>21.2</v>
      </c>
      <c r="AI37">
        <v>17.600000000000001</v>
      </c>
      <c r="AJ37">
        <v>16.2</v>
      </c>
      <c r="AK37">
        <v>17.600000000000001</v>
      </c>
      <c r="AL37">
        <v>20.2</v>
      </c>
      <c r="AM37">
        <v>21.4</v>
      </c>
      <c r="AN37">
        <v>21</v>
      </c>
      <c r="AO37">
        <v>22.4</v>
      </c>
      <c r="AP37">
        <v>22.4</v>
      </c>
      <c r="AQ37">
        <v>19.2</v>
      </c>
      <c r="AR37">
        <v>21.2</v>
      </c>
      <c r="AS37">
        <v>19.399999999999999</v>
      </c>
      <c r="AT37">
        <f t="shared" si="4"/>
        <v>3.3254321437848464</v>
      </c>
      <c r="AU37" s="64">
        <f t="shared" si="1"/>
        <v>0.25649122807017544</v>
      </c>
      <c r="AV37" s="64">
        <f t="shared" si="2"/>
        <v>0.14000000000000001</v>
      </c>
      <c r="AW37" s="64">
        <f t="shared" si="3"/>
        <v>0.20686398872445377</v>
      </c>
      <c r="AX37" s="65" t="s">
        <v>12</v>
      </c>
    </row>
    <row r="38" spans="1:50" x14ac:dyDescent="0.25">
      <c r="A38" t="s">
        <v>13</v>
      </c>
      <c r="B38">
        <v>30.6</v>
      </c>
      <c r="C38">
        <v>30.6</v>
      </c>
      <c r="D38">
        <v>30.6</v>
      </c>
      <c r="E38">
        <v>30.6</v>
      </c>
      <c r="F38">
        <v>30.4</v>
      </c>
      <c r="G38">
        <v>30.6</v>
      </c>
      <c r="H38">
        <v>30.6</v>
      </c>
      <c r="I38">
        <v>30.6</v>
      </c>
      <c r="J38">
        <v>30.6</v>
      </c>
      <c r="K38">
        <v>30.6</v>
      </c>
      <c r="L38">
        <v>30.6</v>
      </c>
      <c r="M38">
        <v>30.6</v>
      </c>
      <c r="N38">
        <v>30.6</v>
      </c>
      <c r="O38">
        <v>30.6</v>
      </c>
      <c r="P38">
        <v>30.6</v>
      </c>
      <c r="Q38">
        <v>30.6</v>
      </c>
      <c r="R38">
        <v>30.6</v>
      </c>
      <c r="S38">
        <v>30.6</v>
      </c>
      <c r="T38">
        <v>30.6</v>
      </c>
      <c r="U38">
        <v>30.6</v>
      </c>
      <c r="V38">
        <v>30.6</v>
      </c>
      <c r="W38">
        <v>30.6</v>
      </c>
      <c r="X38">
        <v>30.6</v>
      </c>
      <c r="Y38">
        <v>30.6</v>
      </c>
      <c r="Z38">
        <v>30.6</v>
      </c>
      <c r="AA38">
        <v>30.6</v>
      </c>
      <c r="AB38">
        <v>30.6</v>
      </c>
      <c r="AC38">
        <v>30.6</v>
      </c>
      <c r="AD38">
        <v>30.6</v>
      </c>
      <c r="AE38">
        <v>30.6</v>
      </c>
      <c r="AF38">
        <v>30.6</v>
      </c>
      <c r="AG38">
        <v>30.6</v>
      </c>
      <c r="AH38">
        <v>30.6</v>
      </c>
      <c r="AI38">
        <v>30.6</v>
      </c>
      <c r="AJ38">
        <v>30.6</v>
      </c>
      <c r="AK38">
        <v>30.6</v>
      </c>
      <c r="AL38">
        <v>30.6</v>
      </c>
      <c r="AM38">
        <v>30.6</v>
      </c>
      <c r="AN38">
        <v>30.6</v>
      </c>
      <c r="AO38">
        <v>30.6</v>
      </c>
      <c r="AP38">
        <v>30.6</v>
      </c>
      <c r="AQ38">
        <v>30.6</v>
      </c>
      <c r="AR38">
        <v>30.6</v>
      </c>
      <c r="AS38">
        <v>30.6</v>
      </c>
      <c r="AT38">
        <f t="shared" si="4"/>
        <v>3.0151134457776781E-2</v>
      </c>
      <c r="AU38" s="64">
        <f t="shared" si="1"/>
        <v>1.7543859649123057E-3</v>
      </c>
      <c r="AV38" s="64">
        <f t="shared" si="2"/>
        <v>0</v>
      </c>
      <c r="AW38" s="64">
        <f t="shared" si="3"/>
        <v>4.9330514446794215E-4</v>
      </c>
      <c r="AX38" s="65" t="s">
        <v>13</v>
      </c>
    </row>
    <row r="39" spans="1:50" x14ac:dyDescent="0.25">
      <c r="A39" t="s">
        <v>31</v>
      </c>
      <c r="B39">
        <v>13.6</v>
      </c>
      <c r="C39">
        <v>14.6</v>
      </c>
      <c r="D39">
        <v>16.399999999999999</v>
      </c>
      <c r="E39">
        <v>12</v>
      </c>
      <c r="F39">
        <v>13.8</v>
      </c>
      <c r="G39">
        <v>11.6</v>
      </c>
      <c r="H39">
        <v>18.2</v>
      </c>
      <c r="I39">
        <v>12.6</v>
      </c>
      <c r="J39">
        <v>16.8</v>
      </c>
      <c r="K39">
        <v>13.6</v>
      </c>
      <c r="L39">
        <v>16.2</v>
      </c>
      <c r="M39">
        <v>15</v>
      </c>
      <c r="N39">
        <v>13.8</v>
      </c>
      <c r="O39">
        <v>12.8</v>
      </c>
      <c r="P39">
        <v>21</v>
      </c>
      <c r="Q39">
        <v>19</v>
      </c>
      <c r="R39">
        <v>14.2</v>
      </c>
      <c r="S39">
        <v>13</v>
      </c>
      <c r="T39">
        <v>16</v>
      </c>
      <c r="U39">
        <v>17.399999999999999</v>
      </c>
      <c r="V39">
        <v>14.8</v>
      </c>
      <c r="W39">
        <v>18.8</v>
      </c>
      <c r="X39">
        <v>18.8</v>
      </c>
      <c r="Y39">
        <v>16.8</v>
      </c>
      <c r="Z39">
        <v>15.8</v>
      </c>
      <c r="AA39">
        <v>16.399999999999999</v>
      </c>
      <c r="AB39">
        <v>16.8</v>
      </c>
      <c r="AC39">
        <v>18.2</v>
      </c>
      <c r="AD39">
        <v>19.2</v>
      </c>
      <c r="AE39">
        <v>18</v>
      </c>
      <c r="AF39">
        <v>21</v>
      </c>
      <c r="AG39">
        <v>19</v>
      </c>
      <c r="AH39">
        <v>21</v>
      </c>
      <c r="AI39">
        <v>17.399999999999999</v>
      </c>
      <c r="AJ39">
        <v>19.2</v>
      </c>
      <c r="AK39">
        <v>20.2</v>
      </c>
      <c r="AL39">
        <v>20.6</v>
      </c>
      <c r="AM39">
        <v>18.8</v>
      </c>
      <c r="AN39">
        <v>21.2</v>
      </c>
      <c r="AO39">
        <v>20.6</v>
      </c>
      <c r="AP39">
        <v>21.2</v>
      </c>
      <c r="AQ39">
        <v>17</v>
      </c>
      <c r="AR39">
        <v>20.6</v>
      </c>
      <c r="AS39">
        <v>19.2</v>
      </c>
      <c r="AT39">
        <f t="shared" si="4"/>
        <v>2.8348294354543015</v>
      </c>
      <c r="AU39" s="64">
        <f t="shared" si="1"/>
        <v>0.11789473684210529</v>
      </c>
      <c r="AV39" s="64">
        <f t="shared" si="2"/>
        <v>0.15184615384615388</v>
      </c>
      <c r="AW39" s="64">
        <f t="shared" si="3"/>
        <v>0.16322762508809022</v>
      </c>
      <c r="AX39" s="65" t="s">
        <v>31</v>
      </c>
    </row>
    <row r="40" spans="1:50" x14ac:dyDescent="0.25">
      <c r="A40" t="s">
        <v>15</v>
      </c>
      <c r="B40">
        <v>25.2</v>
      </c>
      <c r="C40">
        <v>23.6</v>
      </c>
      <c r="D40">
        <v>21.6</v>
      </c>
      <c r="E40">
        <v>24.2</v>
      </c>
      <c r="F40">
        <v>25</v>
      </c>
      <c r="G40">
        <v>25.6</v>
      </c>
      <c r="H40">
        <v>23.8</v>
      </c>
      <c r="I40">
        <v>25.4</v>
      </c>
      <c r="J40">
        <v>26</v>
      </c>
      <c r="K40">
        <v>25.4</v>
      </c>
      <c r="L40">
        <v>24.4</v>
      </c>
      <c r="M40">
        <v>24.6</v>
      </c>
      <c r="N40">
        <v>22.4</v>
      </c>
      <c r="O40">
        <v>24</v>
      </c>
      <c r="P40">
        <v>26</v>
      </c>
      <c r="Q40">
        <v>26.6</v>
      </c>
      <c r="R40">
        <v>26.8</v>
      </c>
      <c r="S40">
        <v>25.8</v>
      </c>
      <c r="T40">
        <v>25.8</v>
      </c>
      <c r="U40">
        <v>27.6</v>
      </c>
      <c r="V40">
        <v>25.6</v>
      </c>
      <c r="W40">
        <v>26.2</v>
      </c>
      <c r="X40">
        <v>24.6</v>
      </c>
      <c r="Y40">
        <v>28.4</v>
      </c>
      <c r="Z40">
        <v>24.2</v>
      </c>
      <c r="AA40">
        <v>25.6</v>
      </c>
      <c r="AB40">
        <v>25.8</v>
      </c>
      <c r="AC40">
        <v>27.2</v>
      </c>
      <c r="AD40">
        <v>26</v>
      </c>
      <c r="AE40">
        <v>27.4</v>
      </c>
      <c r="AF40">
        <v>27.6</v>
      </c>
      <c r="AG40">
        <v>26.8</v>
      </c>
      <c r="AH40">
        <v>27.6</v>
      </c>
      <c r="AI40">
        <v>28.4</v>
      </c>
      <c r="AJ40">
        <v>25.6</v>
      </c>
      <c r="AK40">
        <v>26.2</v>
      </c>
      <c r="AL40">
        <v>26.2</v>
      </c>
      <c r="AM40">
        <v>26.8</v>
      </c>
      <c r="AN40">
        <v>28.4</v>
      </c>
      <c r="AO40">
        <v>27.8</v>
      </c>
      <c r="AP40">
        <v>26.8</v>
      </c>
      <c r="AQ40">
        <v>28.4</v>
      </c>
      <c r="AR40">
        <v>26.8</v>
      </c>
      <c r="AS40">
        <v>26.4</v>
      </c>
      <c r="AT40">
        <f t="shared" si="4"/>
        <v>1.5547172982180504</v>
      </c>
      <c r="AU40" s="64">
        <f t="shared" si="1"/>
        <v>0.11403508771929824</v>
      </c>
      <c r="AV40" s="64">
        <f t="shared" si="2"/>
        <v>5.4769230769230716E-2</v>
      </c>
      <c r="AW40" s="64">
        <f t="shared" si="3"/>
        <v>8.2241014799154327E-2</v>
      </c>
      <c r="AX40" s="65" t="s">
        <v>15</v>
      </c>
    </row>
    <row r="41" spans="1:50" x14ac:dyDescent="0.25">
      <c r="A41" t="s">
        <v>36</v>
      </c>
      <c r="B41">
        <v>30.2</v>
      </c>
      <c r="C41">
        <v>29.6</v>
      </c>
      <c r="D41">
        <v>30.6</v>
      </c>
      <c r="E41">
        <v>30.4</v>
      </c>
      <c r="F41">
        <v>30</v>
      </c>
      <c r="G41">
        <v>30.2</v>
      </c>
      <c r="H41">
        <v>30.4</v>
      </c>
      <c r="I41">
        <v>30.6</v>
      </c>
      <c r="J41">
        <v>30.6</v>
      </c>
      <c r="K41">
        <v>30.4</v>
      </c>
      <c r="L41">
        <v>30</v>
      </c>
      <c r="M41">
        <v>29.4</v>
      </c>
      <c r="N41">
        <v>29.2</v>
      </c>
      <c r="O41">
        <v>30</v>
      </c>
      <c r="P41">
        <v>30</v>
      </c>
      <c r="Q41">
        <v>29.8</v>
      </c>
      <c r="R41">
        <v>30.6</v>
      </c>
      <c r="S41">
        <v>30</v>
      </c>
      <c r="T41">
        <v>30.6</v>
      </c>
      <c r="U41">
        <v>30.6</v>
      </c>
      <c r="V41">
        <v>30.2</v>
      </c>
      <c r="W41">
        <v>30.4</v>
      </c>
      <c r="X41">
        <v>30.6</v>
      </c>
      <c r="Y41">
        <v>30.2</v>
      </c>
      <c r="Z41">
        <v>30.2</v>
      </c>
      <c r="AA41">
        <v>29.6</v>
      </c>
      <c r="AB41">
        <v>30.6</v>
      </c>
      <c r="AC41">
        <v>30.4</v>
      </c>
      <c r="AD41">
        <v>30.6</v>
      </c>
      <c r="AE41">
        <v>30.6</v>
      </c>
      <c r="AF41">
        <v>30.6</v>
      </c>
      <c r="AG41">
        <v>30.6</v>
      </c>
      <c r="AH41">
        <v>30.6</v>
      </c>
      <c r="AI41">
        <v>30.6</v>
      </c>
      <c r="AJ41">
        <v>30.6</v>
      </c>
      <c r="AK41">
        <v>30.6</v>
      </c>
      <c r="AL41">
        <v>30.4</v>
      </c>
      <c r="AM41">
        <v>30.6</v>
      </c>
      <c r="AN41">
        <v>30.6</v>
      </c>
      <c r="AO41">
        <v>30.6</v>
      </c>
      <c r="AP41">
        <v>30.6</v>
      </c>
      <c r="AQ41">
        <v>30.6</v>
      </c>
      <c r="AR41">
        <v>30.4</v>
      </c>
      <c r="AS41">
        <v>30.6</v>
      </c>
      <c r="AT41">
        <f t="shared" si="4"/>
        <v>0.36585212877178985</v>
      </c>
      <c r="AU41" s="64">
        <f t="shared" si="1"/>
        <v>-7.3684210526315467E-3</v>
      </c>
      <c r="AV41" s="64">
        <f t="shared" si="2"/>
        <v>1.2307692307692346E-2</v>
      </c>
      <c r="AW41" s="64">
        <f t="shared" si="3"/>
        <v>1.3150105708245275E-2</v>
      </c>
      <c r="AX41" s="65" t="s">
        <v>36</v>
      </c>
    </row>
    <row r="42" spans="1:50" x14ac:dyDescent="0.25">
      <c r="A42" t="s">
        <v>17</v>
      </c>
      <c r="B42">
        <v>30.6</v>
      </c>
      <c r="C42">
        <v>30.6</v>
      </c>
      <c r="D42">
        <v>30.6</v>
      </c>
      <c r="E42">
        <v>30.6</v>
      </c>
      <c r="F42">
        <v>30.4</v>
      </c>
      <c r="G42">
        <v>30.6</v>
      </c>
      <c r="H42">
        <v>30.6</v>
      </c>
      <c r="I42">
        <v>30.6</v>
      </c>
      <c r="J42">
        <v>30.6</v>
      </c>
      <c r="K42">
        <v>30.6</v>
      </c>
      <c r="L42">
        <v>30.6</v>
      </c>
      <c r="M42">
        <v>30.6</v>
      </c>
      <c r="N42">
        <v>30.6</v>
      </c>
      <c r="O42">
        <v>30.6</v>
      </c>
      <c r="P42">
        <v>30.6</v>
      </c>
      <c r="Q42">
        <v>30.6</v>
      </c>
      <c r="R42">
        <v>30.6</v>
      </c>
      <c r="S42">
        <v>30.6</v>
      </c>
      <c r="T42">
        <v>30.6</v>
      </c>
      <c r="U42">
        <v>30.6</v>
      </c>
      <c r="V42">
        <v>30.6</v>
      </c>
      <c r="W42">
        <v>30.6</v>
      </c>
      <c r="X42">
        <v>30.6</v>
      </c>
      <c r="Y42">
        <v>30.6</v>
      </c>
      <c r="Z42">
        <v>30.6</v>
      </c>
      <c r="AA42">
        <v>30.6</v>
      </c>
      <c r="AB42">
        <v>30.6</v>
      </c>
      <c r="AC42">
        <v>30.6</v>
      </c>
      <c r="AD42">
        <v>30.6</v>
      </c>
      <c r="AE42">
        <v>30.6</v>
      </c>
      <c r="AF42">
        <v>30.6</v>
      </c>
      <c r="AG42">
        <v>30.6</v>
      </c>
      <c r="AH42">
        <v>30.6</v>
      </c>
      <c r="AI42">
        <v>30.6</v>
      </c>
      <c r="AJ42">
        <v>30.6</v>
      </c>
      <c r="AK42">
        <v>30.6</v>
      </c>
      <c r="AL42">
        <v>30.6</v>
      </c>
      <c r="AM42">
        <v>30.6</v>
      </c>
      <c r="AN42">
        <v>30.6</v>
      </c>
      <c r="AO42">
        <v>30.6</v>
      </c>
      <c r="AP42">
        <v>30.6</v>
      </c>
      <c r="AQ42">
        <v>30.6</v>
      </c>
      <c r="AR42">
        <v>30.6</v>
      </c>
      <c r="AS42">
        <v>30.6</v>
      </c>
      <c r="AT42">
        <f t="shared" si="4"/>
        <v>3.0151134457776781E-2</v>
      </c>
      <c r="AU42" s="64">
        <f t="shared" si="1"/>
        <v>1.7543859649123057E-3</v>
      </c>
      <c r="AV42" s="64">
        <f t="shared" si="2"/>
        <v>0</v>
      </c>
      <c r="AW42" s="64">
        <f t="shared" si="3"/>
        <v>4.9330514446794215E-4</v>
      </c>
      <c r="AX42" s="65" t="s">
        <v>17</v>
      </c>
    </row>
    <row r="43" spans="1:50" x14ac:dyDescent="0.25">
      <c r="A43" t="s">
        <v>43</v>
      </c>
      <c r="B43">
        <v>30.6</v>
      </c>
      <c r="C43">
        <v>30.6</v>
      </c>
      <c r="D43">
        <v>30.6</v>
      </c>
      <c r="E43">
        <v>30.6</v>
      </c>
      <c r="F43">
        <v>30.6</v>
      </c>
      <c r="G43">
        <v>30.6</v>
      </c>
      <c r="H43">
        <v>30.6</v>
      </c>
      <c r="I43">
        <v>30.6</v>
      </c>
      <c r="J43">
        <v>30.6</v>
      </c>
      <c r="K43">
        <v>30.6</v>
      </c>
      <c r="L43">
        <v>30.6</v>
      </c>
      <c r="M43">
        <v>30.6</v>
      </c>
      <c r="N43">
        <v>30.6</v>
      </c>
      <c r="O43">
        <v>30.6</v>
      </c>
      <c r="P43">
        <v>30.6</v>
      </c>
      <c r="Q43">
        <v>30.6</v>
      </c>
      <c r="R43">
        <v>30.6</v>
      </c>
      <c r="S43">
        <v>30.6</v>
      </c>
      <c r="T43">
        <v>30.6</v>
      </c>
      <c r="U43">
        <v>30.6</v>
      </c>
      <c r="V43">
        <v>30.6</v>
      </c>
      <c r="W43">
        <v>30.6</v>
      </c>
      <c r="X43">
        <v>30.6</v>
      </c>
      <c r="Y43">
        <v>30.6</v>
      </c>
      <c r="Z43">
        <v>30.6</v>
      </c>
      <c r="AA43">
        <v>30.6</v>
      </c>
      <c r="AB43">
        <v>30.6</v>
      </c>
      <c r="AC43">
        <v>30.6</v>
      </c>
      <c r="AD43">
        <v>30.6</v>
      </c>
      <c r="AE43">
        <v>30.6</v>
      </c>
      <c r="AF43">
        <v>30.6</v>
      </c>
      <c r="AG43">
        <v>30.6</v>
      </c>
      <c r="AH43">
        <v>30.6</v>
      </c>
      <c r="AI43">
        <v>30.6</v>
      </c>
      <c r="AJ43">
        <v>30.6</v>
      </c>
      <c r="AK43">
        <v>30.6</v>
      </c>
      <c r="AL43">
        <v>30.6</v>
      </c>
      <c r="AM43">
        <v>30.6</v>
      </c>
      <c r="AN43">
        <v>30.6</v>
      </c>
      <c r="AO43">
        <v>30.6</v>
      </c>
      <c r="AP43">
        <v>30.6</v>
      </c>
      <c r="AQ43">
        <v>30.6</v>
      </c>
      <c r="AR43">
        <v>30.6</v>
      </c>
      <c r="AS43">
        <v>30.6</v>
      </c>
      <c r="AT43" s="61">
        <f t="shared" si="4"/>
        <v>1.0781360633250043E-14</v>
      </c>
      <c r="AU43" s="64">
        <f t="shared" si="1"/>
        <v>0</v>
      </c>
      <c r="AV43" s="64">
        <f t="shared" si="2"/>
        <v>0</v>
      </c>
      <c r="AW43" s="64">
        <f t="shared" si="3"/>
        <v>0</v>
      </c>
      <c r="AX43" s="65" t="s">
        <v>43</v>
      </c>
    </row>
    <row r="44" spans="1:50" x14ac:dyDescent="0.25">
      <c r="A44" t="s">
        <v>19</v>
      </c>
      <c r="B44">
        <v>23.6</v>
      </c>
      <c r="C44">
        <v>24.4</v>
      </c>
      <c r="D44">
        <v>24.6</v>
      </c>
      <c r="E44">
        <v>26</v>
      </c>
      <c r="F44">
        <v>26.4</v>
      </c>
      <c r="G44">
        <v>27.6</v>
      </c>
      <c r="H44">
        <v>25.4</v>
      </c>
      <c r="I44">
        <v>25</v>
      </c>
      <c r="J44">
        <v>27.6</v>
      </c>
      <c r="K44">
        <v>26.8</v>
      </c>
      <c r="L44">
        <v>25.4</v>
      </c>
      <c r="M44">
        <v>24.6</v>
      </c>
      <c r="N44">
        <v>24.6</v>
      </c>
      <c r="O44">
        <v>25.8</v>
      </c>
      <c r="P44">
        <v>27</v>
      </c>
      <c r="Q44">
        <v>26.8</v>
      </c>
      <c r="R44">
        <v>28.4</v>
      </c>
      <c r="S44">
        <v>27.8</v>
      </c>
      <c r="T44">
        <v>27.2</v>
      </c>
      <c r="U44">
        <v>28.8</v>
      </c>
      <c r="V44">
        <v>27.2</v>
      </c>
      <c r="W44">
        <v>27.2</v>
      </c>
      <c r="X44">
        <v>24.8</v>
      </c>
      <c r="Y44">
        <v>28.8</v>
      </c>
      <c r="Z44">
        <v>26.2</v>
      </c>
      <c r="AA44">
        <v>27.6</v>
      </c>
      <c r="AB44">
        <v>26.8</v>
      </c>
      <c r="AC44">
        <v>28.8</v>
      </c>
      <c r="AD44">
        <v>26.6</v>
      </c>
      <c r="AE44">
        <v>26.6</v>
      </c>
      <c r="AF44">
        <v>28.4</v>
      </c>
      <c r="AG44">
        <v>27</v>
      </c>
      <c r="AH44">
        <v>28.4</v>
      </c>
      <c r="AI44">
        <v>29.4</v>
      </c>
      <c r="AJ44">
        <v>27.4</v>
      </c>
      <c r="AK44">
        <v>28</v>
      </c>
      <c r="AL44">
        <v>26.6</v>
      </c>
      <c r="AM44">
        <v>28.2</v>
      </c>
      <c r="AN44">
        <v>29.6</v>
      </c>
      <c r="AO44">
        <v>28</v>
      </c>
      <c r="AP44">
        <v>25.8</v>
      </c>
      <c r="AQ44">
        <v>29.6</v>
      </c>
      <c r="AR44">
        <v>27.4</v>
      </c>
      <c r="AS44">
        <v>27.6</v>
      </c>
      <c r="AT44">
        <f t="shared" si="4"/>
        <v>1.4923837650971619</v>
      </c>
      <c r="AU44" s="64">
        <f t="shared" si="1"/>
        <v>0.14280701754385963</v>
      </c>
      <c r="AV44" s="64">
        <f t="shared" si="2"/>
        <v>3.5076923076923082E-2</v>
      </c>
      <c r="AW44" s="64">
        <f t="shared" si="3"/>
        <v>7.076814658210008E-2</v>
      </c>
      <c r="AX44" s="65" t="s">
        <v>19</v>
      </c>
    </row>
    <row r="45" spans="1:50" x14ac:dyDescent="0.25">
      <c r="A45" t="s">
        <v>44</v>
      </c>
      <c r="B45">
        <v>30.6</v>
      </c>
      <c r="C45">
        <v>30.4</v>
      </c>
      <c r="D45">
        <v>30</v>
      </c>
      <c r="E45">
        <v>30.6</v>
      </c>
      <c r="F45">
        <v>30.2</v>
      </c>
      <c r="G45">
        <v>30</v>
      </c>
      <c r="H45">
        <v>30</v>
      </c>
      <c r="I45">
        <v>30.6</v>
      </c>
      <c r="J45">
        <v>30.6</v>
      </c>
      <c r="K45">
        <v>30</v>
      </c>
      <c r="L45">
        <v>30.2</v>
      </c>
      <c r="M45">
        <v>29.4</v>
      </c>
      <c r="N45">
        <v>29.8</v>
      </c>
      <c r="O45">
        <v>30.2</v>
      </c>
      <c r="P45">
        <v>30.4</v>
      </c>
      <c r="Q45">
        <v>30.2</v>
      </c>
      <c r="R45">
        <v>30.6</v>
      </c>
      <c r="S45">
        <v>30</v>
      </c>
      <c r="T45">
        <v>30.6</v>
      </c>
      <c r="U45">
        <v>30.4</v>
      </c>
      <c r="V45">
        <v>30.6</v>
      </c>
      <c r="W45">
        <v>30.6</v>
      </c>
      <c r="X45">
        <v>30.4</v>
      </c>
      <c r="Y45">
        <v>30.4</v>
      </c>
      <c r="Z45">
        <v>30.2</v>
      </c>
      <c r="AA45">
        <v>30</v>
      </c>
      <c r="AB45">
        <v>30.6</v>
      </c>
      <c r="AC45">
        <v>30.6</v>
      </c>
      <c r="AD45">
        <v>30.6</v>
      </c>
      <c r="AE45">
        <v>30.6</v>
      </c>
      <c r="AF45">
        <v>30.6</v>
      </c>
      <c r="AG45">
        <v>30.6</v>
      </c>
      <c r="AH45">
        <v>30.6</v>
      </c>
      <c r="AI45">
        <v>30.6</v>
      </c>
      <c r="AJ45">
        <v>30.6</v>
      </c>
      <c r="AK45">
        <v>30.6</v>
      </c>
      <c r="AL45">
        <v>30.6</v>
      </c>
      <c r="AM45">
        <v>30.6</v>
      </c>
      <c r="AN45">
        <v>30.6</v>
      </c>
      <c r="AO45">
        <v>30.6</v>
      </c>
      <c r="AP45">
        <v>30.6</v>
      </c>
      <c r="AQ45">
        <v>30.6</v>
      </c>
      <c r="AR45">
        <v>30.4</v>
      </c>
      <c r="AS45">
        <v>30.4</v>
      </c>
      <c r="AT45">
        <f t="shared" si="4"/>
        <v>0.28444523358476453</v>
      </c>
      <c r="AU45" s="64">
        <f t="shared" si="1"/>
        <v>-5.2631578947368481E-3</v>
      </c>
      <c r="AV45" s="64">
        <f t="shared" si="2"/>
        <v>5.8461538461538776E-3</v>
      </c>
      <c r="AW45" s="64">
        <f t="shared" si="3"/>
        <v>1.0303030303030328E-2</v>
      </c>
      <c r="AX45" s="65" t="s">
        <v>44</v>
      </c>
    </row>
    <row r="46" spans="1:50" x14ac:dyDescent="0.25">
      <c r="A46" t="s">
        <v>21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s="61">
        <f t="shared" si="4"/>
        <v>0</v>
      </c>
      <c r="AU46" s="64">
        <f t="shared" si="1"/>
        <v>0</v>
      </c>
      <c r="AV46" s="64">
        <f t="shared" si="2"/>
        <v>0</v>
      </c>
      <c r="AW46" s="64">
        <f t="shared" si="3"/>
        <v>0</v>
      </c>
      <c r="AX46" s="65" t="s">
        <v>21</v>
      </c>
    </row>
    <row r="47" spans="1:50" x14ac:dyDescent="0.25">
      <c r="A47" t="s">
        <v>22</v>
      </c>
      <c r="B47">
        <v>1</v>
      </c>
      <c r="C47">
        <v>0.8</v>
      </c>
      <c r="D47">
        <v>1.6</v>
      </c>
      <c r="E47">
        <v>2.8</v>
      </c>
      <c r="F47">
        <v>0</v>
      </c>
      <c r="G47">
        <v>0</v>
      </c>
      <c r="H47">
        <v>0.2</v>
      </c>
      <c r="I47">
        <v>0.4</v>
      </c>
      <c r="J47">
        <v>1.8</v>
      </c>
      <c r="K47">
        <v>2.8</v>
      </c>
      <c r="L47">
        <v>3.2</v>
      </c>
      <c r="M47">
        <v>1.8</v>
      </c>
      <c r="N47">
        <v>2.2000000000000002</v>
      </c>
      <c r="O47">
        <v>1.2</v>
      </c>
      <c r="P47">
        <v>6</v>
      </c>
      <c r="Q47">
        <v>6</v>
      </c>
      <c r="R47">
        <v>0</v>
      </c>
      <c r="S47">
        <v>4.4000000000000004</v>
      </c>
      <c r="T47">
        <v>4</v>
      </c>
      <c r="U47">
        <v>1.4</v>
      </c>
      <c r="V47">
        <v>2.2000000000000002</v>
      </c>
      <c r="W47">
        <v>2.8</v>
      </c>
      <c r="X47">
        <v>1.6</v>
      </c>
      <c r="Y47">
        <v>4.4000000000000004</v>
      </c>
      <c r="Z47">
        <v>3</v>
      </c>
      <c r="AA47">
        <v>5.6</v>
      </c>
      <c r="AB47">
        <v>6</v>
      </c>
      <c r="AC47">
        <v>3.6</v>
      </c>
      <c r="AD47">
        <v>3.4</v>
      </c>
      <c r="AE47">
        <v>4.5999999999999996</v>
      </c>
      <c r="AF47">
        <v>4.5999999999999996</v>
      </c>
      <c r="AG47">
        <v>6.2</v>
      </c>
      <c r="AH47">
        <v>4.5999999999999996</v>
      </c>
      <c r="AI47">
        <v>6</v>
      </c>
      <c r="AJ47">
        <v>6</v>
      </c>
      <c r="AK47">
        <v>3</v>
      </c>
      <c r="AL47">
        <v>4</v>
      </c>
      <c r="AM47">
        <v>1</v>
      </c>
      <c r="AN47">
        <v>5.4</v>
      </c>
      <c r="AO47">
        <v>4.8</v>
      </c>
      <c r="AP47">
        <v>1.8</v>
      </c>
      <c r="AQ47">
        <v>4.4000000000000004</v>
      </c>
      <c r="AR47">
        <v>4.5999999999999996</v>
      </c>
      <c r="AS47">
        <v>4</v>
      </c>
      <c r="AT47">
        <f t="shared" si="4"/>
        <v>1.9252412605190743</v>
      </c>
      <c r="AU47" s="64">
        <f t="shared" si="1"/>
        <v>0.19087719298245615</v>
      </c>
      <c r="AV47" s="64">
        <f t="shared" si="2"/>
        <v>5.0769230769230782E-2</v>
      </c>
      <c r="AW47" s="64">
        <f t="shared" si="3"/>
        <v>8.6370683579985869E-2</v>
      </c>
      <c r="AX47" s="65" t="s">
        <v>22</v>
      </c>
    </row>
    <row r="50" spans="1:45" x14ac:dyDescent="0.25">
      <c r="A50" s="60" t="s">
        <v>45</v>
      </c>
    </row>
    <row r="51" spans="1:45" x14ac:dyDescent="0.25">
      <c r="B51" s="60">
        <v>1980</v>
      </c>
      <c r="C51" s="60">
        <v>1981</v>
      </c>
      <c r="D51" s="60">
        <v>1982</v>
      </c>
      <c r="E51" s="60">
        <v>1983</v>
      </c>
      <c r="F51" s="60">
        <v>1984</v>
      </c>
      <c r="G51" s="60">
        <v>1985</v>
      </c>
      <c r="H51" s="60">
        <v>1986</v>
      </c>
      <c r="I51" s="60">
        <v>1987</v>
      </c>
      <c r="J51" s="60">
        <v>1988</v>
      </c>
      <c r="K51" s="60">
        <v>1989</v>
      </c>
      <c r="L51" s="60">
        <v>1990</v>
      </c>
      <c r="M51" s="60">
        <v>1991</v>
      </c>
      <c r="N51" s="60">
        <v>1992</v>
      </c>
      <c r="O51" s="60">
        <v>1993</v>
      </c>
      <c r="P51" s="60">
        <v>1994</v>
      </c>
      <c r="Q51" s="60">
        <v>1995</v>
      </c>
      <c r="R51" s="60">
        <v>1996</v>
      </c>
      <c r="S51" s="60">
        <v>1997</v>
      </c>
      <c r="T51" s="60">
        <v>1998</v>
      </c>
      <c r="U51" s="60">
        <v>1999</v>
      </c>
      <c r="V51" s="60">
        <v>2000</v>
      </c>
      <c r="W51" s="60">
        <v>2001</v>
      </c>
      <c r="X51" s="60">
        <v>2002</v>
      </c>
      <c r="Y51" s="60">
        <v>2003</v>
      </c>
      <c r="Z51" s="60">
        <v>2004</v>
      </c>
      <c r="AA51" s="60">
        <v>2005</v>
      </c>
      <c r="AB51" s="60">
        <v>2006</v>
      </c>
      <c r="AC51" s="60">
        <v>2007</v>
      </c>
      <c r="AD51" s="60">
        <v>2008</v>
      </c>
      <c r="AE51" s="60">
        <v>2009</v>
      </c>
      <c r="AF51" s="60">
        <v>2010</v>
      </c>
      <c r="AG51" s="60">
        <v>2011</v>
      </c>
      <c r="AH51" s="60">
        <v>2012</v>
      </c>
      <c r="AI51" s="60">
        <v>2013</v>
      </c>
      <c r="AJ51" s="60">
        <v>2014</v>
      </c>
      <c r="AK51" s="60">
        <v>2015</v>
      </c>
      <c r="AL51" s="60">
        <v>2016</v>
      </c>
      <c r="AM51" s="60">
        <v>2017</v>
      </c>
      <c r="AN51" s="60">
        <v>2018</v>
      </c>
      <c r="AO51" s="60">
        <v>2019</v>
      </c>
      <c r="AP51" s="60">
        <v>2020</v>
      </c>
      <c r="AQ51" s="60">
        <v>2021</v>
      </c>
      <c r="AR51" s="60">
        <v>2022</v>
      </c>
      <c r="AS51" s="60">
        <v>2023</v>
      </c>
    </row>
    <row r="52" spans="1:45" x14ac:dyDescent="0.25">
      <c r="A52" t="s">
        <v>5</v>
      </c>
      <c r="B52">
        <f>(B3-AVERAGE($B$3:$AS$3))/_xlfn.STDEV.P(($B$3:$AS$3))</f>
        <v>0.7632793633169529</v>
      </c>
      <c r="C52">
        <f t="shared" ref="C52:AS52" si="5">(C3-AVERAGE($B$3:$AS$3))/_xlfn.STDEV.P(($B$3:$AS$3))</f>
        <v>-1.0769558139951139</v>
      </c>
      <c r="D52">
        <f t="shared" si="5"/>
        <v>0.30322056898893007</v>
      </c>
      <c r="E52">
        <f t="shared" si="5"/>
        <v>-0.15683822533908459</v>
      </c>
      <c r="F52">
        <f t="shared" si="5"/>
        <v>-0.61689701966709931</v>
      </c>
      <c r="G52">
        <f t="shared" si="5"/>
        <v>-0.15683822533908459</v>
      </c>
      <c r="H52">
        <f t="shared" si="5"/>
        <v>-0.15683822533908459</v>
      </c>
      <c r="I52">
        <f t="shared" si="5"/>
        <v>0.7632793633169529</v>
      </c>
      <c r="J52">
        <f t="shared" si="5"/>
        <v>0.7632793633169529</v>
      </c>
      <c r="K52">
        <f t="shared" si="5"/>
        <v>0.30322056898893007</v>
      </c>
      <c r="L52">
        <f t="shared" si="5"/>
        <v>0.30322056898893007</v>
      </c>
      <c r="M52">
        <f t="shared" si="5"/>
        <v>-4.7574261686192481</v>
      </c>
      <c r="N52">
        <f t="shared" si="5"/>
        <v>0.30322056898893007</v>
      </c>
      <c r="O52">
        <f t="shared" si="5"/>
        <v>-1.0769558139951139</v>
      </c>
      <c r="P52">
        <f t="shared" si="5"/>
        <v>0.7632793633169529</v>
      </c>
      <c r="Q52">
        <f t="shared" si="5"/>
        <v>-0.61689701966709931</v>
      </c>
      <c r="R52">
        <f t="shared" si="5"/>
        <v>0.7632793633169529</v>
      </c>
      <c r="S52">
        <f t="shared" si="5"/>
        <v>-1.5370146083231286</v>
      </c>
      <c r="T52">
        <f t="shared" si="5"/>
        <v>-1.0769558139951139</v>
      </c>
      <c r="U52">
        <f t="shared" si="5"/>
        <v>0.7632793633169529</v>
      </c>
      <c r="V52">
        <f t="shared" si="5"/>
        <v>0.7632793633169529</v>
      </c>
      <c r="W52">
        <f t="shared" si="5"/>
        <v>0.7632793633169529</v>
      </c>
      <c r="X52">
        <f t="shared" si="5"/>
        <v>0.7632793633169529</v>
      </c>
      <c r="Y52">
        <f t="shared" si="5"/>
        <v>-0.15683822533908459</v>
      </c>
      <c r="Z52">
        <f t="shared" si="5"/>
        <v>-0.15683822533908459</v>
      </c>
      <c r="AA52">
        <f t="shared" si="5"/>
        <v>-1.0769558139951139</v>
      </c>
      <c r="AB52">
        <f t="shared" si="5"/>
        <v>0.7632793633169529</v>
      </c>
      <c r="AC52">
        <f t="shared" si="5"/>
        <v>0.7632793633169529</v>
      </c>
      <c r="AD52">
        <f t="shared" si="5"/>
        <v>0.7632793633169529</v>
      </c>
      <c r="AE52">
        <f t="shared" si="5"/>
        <v>-0.15683822533908459</v>
      </c>
      <c r="AF52">
        <f t="shared" si="5"/>
        <v>-0.15683822533908459</v>
      </c>
      <c r="AG52">
        <f t="shared" si="5"/>
        <v>0.30322056898893007</v>
      </c>
      <c r="AH52">
        <f t="shared" si="5"/>
        <v>-0.15683822533908459</v>
      </c>
      <c r="AI52">
        <f t="shared" si="5"/>
        <v>-1.0769558139951139</v>
      </c>
      <c r="AJ52">
        <f t="shared" si="5"/>
        <v>0.7632793633169529</v>
      </c>
      <c r="AK52">
        <f t="shared" si="5"/>
        <v>0.7632793633169529</v>
      </c>
      <c r="AL52">
        <f t="shared" si="5"/>
        <v>-0.15683822533908459</v>
      </c>
      <c r="AM52">
        <f t="shared" si="5"/>
        <v>0.7632793633169529</v>
      </c>
      <c r="AN52">
        <f t="shared" si="5"/>
        <v>0.7632793633169529</v>
      </c>
      <c r="AO52">
        <f t="shared" si="5"/>
        <v>-0.15683822533908459</v>
      </c>
      <c r="AP52">
        <f t="shared" si="5"/>
        <v>0.7632793633169529</v>
      </c>
      <c r="AQ52">
        <f t="shared" si="5"/>
        <v>0.7632793633169529</v>
      </c>
      <c r="AR52">
        <f t="shared" si="5"/>
        <v>0.30322056898893007</v>
      </c>
      <c r="AS52">
        <f t="shared" si="5"/>
        <v>-1.0769558139951139</v>
      </c>
    </row>
    <row r="53" spans="1:45" x14ac:dyDescent="0.25">
      <c r="A53" t="s">
        <v>42</v>
      </c>
      <c r="B53">
        <f>(B4-AVERAGE($B$4:$AS$4))/(_xlfn.STDEV.P($B$4:$AS$4))</f>
        <v>-0.60406281618432267</v>
      </c>
      <c r="C53">
        <f t="shared" ref="C53:AS53" si="6">(C4-AVERAGE($B$4:$AS$4))/(_xlfn.STDEV.P($B$4:$AS$4))</f>
        <v>-0.7684675414138703</v>
      </c>
      <c r="D53">
        <f t="shared" si="6"/>
        <v>-1.6452927426381245</v>
      </c>
      <c r="E53">
        <f t="shared" si="6"/>
        <v>-1.4260864423320609</v>
      </c>
      <c r="F53">
        <f t="shared" si="6"/>
        <v>-1.7548958927911564</v>
      </c>
      <c r="G53">
        <f t="shared" si="6"/>
        <v>-0.7684675414138703</v>
      </c>
      <c r="H53">
        <f t="shared" si="6"/>
        <v>-0.98767384171993389</v>
      </c>
      <c r="I53">
        <f t="shared" si="6"/>
        <v>-5.6047065419163863E-2</v>
      </c>
      <c r="J53">
        <f t="shared" si="6"/>
        <v>-0.49445966603129082</v>
      </c>
      <c r="K53">
        <f t="shared" si="6"/>
        <v>-1.3164832921790293</v>
      </c>
      <c r="L53">
        <f t="shared" si="6"/>
        <v>-1.2616817171025132</v>
      </c>
      <c r="M53">
        <f t="shared" si="6"/>
        <v>-1.4260864423320609</v>
      </c>
      <c r="N53">
        <f t="shared" si="6"/>
        <v>-0.82326911649038625</v>
      </c>
      <c r="O53">
        <f t="shared" si="6"/>
        <v>-0.8780706915669021</v>
      </c>
      <c r="P53">
        <f t="shared" si="6"/>
        <v>-0.60406281618432267</v>
      </c>
      <c r="Q53">
        <f t="shared" si="6"/>
        <v>-0.27525336572522735</v>
      </c>
      <c r="R53">
        <f t="shared" si="6"/>
        <v>0.60157183549902682</v>
      </c>
      <c r="S53">
        <f t="shared" si="6"/>
        <v>-1.0972769918729657</v>
      </c>
      <c r="T53">
        <f t="shared" si="6"/>
        <v>1.0399844361111539</v>
      </c>
      <c r="U53">
        <f t="shared" si="6"/>
        <v>-0.27525336572522735</v>
      </c>
      <c r="V53">
        <f t="shared" si="6"/>
        <v>0.27276238503993128</v>
      </c>
      <c r="W53">
        <f t="shared" si="6"/>
        <v>0.21796080996341557</v>
      </c>
      <c r="X53">
        <f t="shared" si="6"/>
        <v>-0.27525336572522735</v>
      </c>
      <c r="Y53">
        <f t="shared" si="6"/>
        <v>5.3556084733868005E-2</v>
      </c>
      <c r="Z53">
        <f t="shared" si="6"/>
        <v>-0.3848565158782592</v>
      </c>
      <c r="AA53">
        <f t="shared" si="6"/>
        <v>-0.22045179064871143</v>
      </c>
      <c r="AB53">
        <f t="shared" si="6"/>
        <v>-0.16565021557219572</v>
      </c>
      <c r="AC53">
        <f t="shared" si="6"/>
        <v>0.54677026042251065</v>
      </c>
      <c r="AD53">
        <f t="shared" si="6"/>
        <v>1.3687938865702489</v>
      </c>
      <c r="AE53">
        <f t="shared" si="6"/>
        <v>0.32756396011644745</v>
      </c>
      <c r="AF53">
        <f t="shared" si="6"/>
        <v>1.5880001868763127</v>
      </c>
      <c r="AG53">
        <f t="shared" si="6"/>
        <v>-0.1108486404956798</v>
      </c>
      <c r="AH53">
        <f t="shared" si="6"/>
        <v>1.5880001868763127</v>
      </c>
      <c r="AI53">
        <f t="shared" si="6"/>
        <v>-0.65886439126083862</v>
      </c>
      <c r="AJ53">
        <f t="shared" si="6"/>
        <v>-0.27525336572522735</v>
      </c>
      <c r="AK53">
        <f t="shared" si="6"/>
        <v>1.0399844361111539</v>
      </c>
      <c r="AL53">
        <f t="shared" si="6"/>
        <v>1.6428017619528283</v>
      </c>
      <c r="AM53">
        <f t="shared" si="6"/>
        <v>1.7524049121058602</v>
      </c>
      <c r="AN53">
        <f t="shared" si="6"/>
        <v>0.32756396011644745</v>
      </c>
      <c r="AO53">
        <f t="shared" si="6"/>
        <v>1.1495875862641858</v>
      </c>
      <c r="AP53">
        <f t="shared" si="6"/>
        <v>1.7524049121058602</v>
      </c>
      <c r="AQ53">
        <f t="shared" si="6"/>
        <v>1.3139923114937333</v>
      </c>
      <c r="AR53">
        <f t="shared" si="6"/>
        <v>0.71117498565205872</v>
      </c>
      <c r="AS53">
        <f t="shared" si="6"/>
        <v>1.2591907364172177</v>
      </c>
    </row>
    <row r="54" spans="1:45" x14ac:dyDescent="0.25">
      <c r="A54" t="s">
        <v>7</v>
      </c>
      <c r="B54">
        <f>(B5-AVERAGE($B$5:$AS$5))/_xlfn.STDEV.P(($B$5:$AS$5))</f>
        <v>-0.48683330129482261</v>
      </c>
      <c r="C54">
        <f t="shared" ref="C54:AS54" si="7">(C5-AVERAGE($B$5:$AS$5))/_xlfn.STDEV.P(($B$5:$AS$5))</f>
        <v>-0.64433819289020644</v>
      </c>
      <c r="D54">
        <f t="shared" si="7"/>
        <v>-0.959347976080974</v>
      </c>
      <c r="E54">
        <f t="shared" si="7"/>
        <v>-1.1168528676763578</v>
      </c>
      <c r="F54">
        <f t="shared" si="7"/>
        <v>-1.1168528676763578</v>
      </c>
      <c r="G54">
        <f t="shared" si="7"/>
        <v>-0.48683330129482261</v>
      </c>
      <c r="H54">
        <f t="shared" si="7"/>
        <v>-0.17182351810405511</v>
      </c>
      <c r="I54">
        <f t="shared" si="7"/>
        <v>-0.64433819289020644</v>
      </c>
      <c r="J54">
        <f t="shared" si="7"/>
        <v>-1.1168528676763578</v>
      </c>
      <c r="K54">
        <f t="shared" si="7"/>
        <v>-0.80184308448559005</v>
      </c>
      <c r="L54">
        <f t="shared" si="7"/>
        <v>-1.1168528676763578</v>
      </c>
      <c r="M54">
        <f t="shared" si="7"/>
        <v>-0.48683330129482261</v>
      </c>
      <c r="N54">
        <f t="shared" si="7"/>
        <v>-0.959347976080974</v>
      </c>
      <c r="O54">
        <f t="shared" si="7"/>
        <v>-0.64433819289020644</v>
      </c>
      <c r="P54">
        <f t="shared" si="7"/>
        <v>-0.48683330129482261</v>
      </c>
      <c r="Q54">
        <f t="shared" si="7"/>
        <v>-0.64433819289020644</v>
      </c>
      <c r="R54">
        <f t="shared" si="7"/>
        <v>-1.4318626508671346E-2</v>
      </c>
      <c r="S54">
        <f t="shared" si="7"/>
        <v>-0.959347976080974</v>
      </c>
      <c r="T54">
        <f t="shared" si="7"/>
        <v>0.14318626508671259</v>
      </c>
      <c r="U54">
        <f t="shared" si="7"/>
        <v>0.14318626508671259</v>
      </c>
      <c r="V54">
        <f t="shared" si="7"/>
        <v>0.77320583146824762</v>
      </c>
      <c r="W54">
        <f t="shared" si="7"/>
        <v>1.4032253978497828</v>
      </c>
      <c r="X54">
        <f t="shared" si="7"/>
        <v>-1.4318626508671346E-2</v>
      </c>
      <c r="Y54">
        <f t="shared" si="7"/>
        <v>-1.4318626508671346E-2</v>
      </c>
      <c r="Z54">
        <f t="shared" si="7"/>
        <v>-0.32932840969943883</v>
      </c>
      <c r="AA54">
        <f t="shared" si="7"/>
        <v>0.14318626508671259</v>
      </c>
      <c r="AB54">
        <f t="shared" si="7"/>
        <v>1.4032253978497828</v>
      </c>
      <c r="AC54">
        <f t="shared" si="7"/>
        <v>2.0332449642313182</v>
      </c>
      <c r="AD54">
        <f t="shared" si="7"/>
        <v>0.14318626508671259</v>
      </c>
      <c r="AE54">
        <f t="shared" si="7"/>
        <v>-0.64433819289020644</v>
      </c>
      <c r="AF54">
        <f t="shared" si="7"/>
        <v>2.9782743138036212</v>
      </c>
      <c r="AG54">
        <f t="shared" si="7"/>
        <v>-1.4318626508671346E-2</v>
      </c>
      <c r="AH54">
        <f t="shared" si="7"/>
        <v>2.9782743138036212</v>
      </c>
      <c r="AI54">
        <f t="shared" si="7"/>
        <v>-1.1168528676763578</v>
      </c>
      <c r="AJ54">
        <f t="shared" si="7"/>
        <v>0.45819604827748006</v>
      </c>
      <c r="AK54">
        <f t="shared" si="7"/>
        <v>-0.64433819289020644</v>
      </c>
      <c r="AL54">
        <f t="shared" si="7"/>
        <v>0.30069115668209634</v>
      </c>
      <c r="AM54">
        <f t="shared" si="7"/>
        <v>0.77320583146824762</v>
      </c>
      <c r="AN54">
        <f t="shared" si="7"/>
        <v>-0.17182351810405511</v>
      </c>
      <c r="AO54">
        <f t="shared" si="7"/>
        <v>-0.64433819289020644</v>
      </c>
      <c r="AP54">
        <f t="shared" si="7"/>
        <v>0.77320583146824762</v>
      </c>
      <c r="AQ54">
        <f t="shared" si="7"/>
        <v>0.61570093987286401</v>
      </c>
      <c r="AR54">
        <f t="shared" si="7"/>
        <v>-1.4318626508671346E-2</v>
      </c>
      <c r="AS54">
        <f t="shared" si="7"/>
        <v>1.4032253978497828</v>
      </c>
    </row>
    <row r="55" spans="1:45" x14ac:dyDescent="0.25">
      <c r="A55" t="s">
        <v>8</v>
      </c>
      <c r="B55">
        <f>(B6-AVERAGE($B$6:$AS$6))/_xlfn.STDEV.P(($B$6:$AS$6))</f>
        <v>-0.66815944831119833</v>
      </c>
      <c r="C55">
        <f t="shared" ref="C55:AS55" si="8">(C6-AVERAGE($B$6:$AS$6))/_xlfn.STDEV.P(($B$6:$AS$6))</f>
        <v>-2.1061547827200844</v>
      </c>
      <c r="D55">
        <f t="shared" si="8"/>
        <v>-0.74804807800058137</v>
      </c>
      <c r="E55">
        <f t="shared" si="8"/>
        <v>-2.3458206717882315</v>
      </c>
      <c r="F55">
        <f t="shared" si="8"/>
        <v>-2.0262661530307016</v>
      </c>
      <c r="G55">
        <f t="shared" si="8"/>
        <v>-1.0676025967581111</v>
      </c>
      <c r="H55">
        <f t="shared" si="8"/>
        <v>-0.50838218893243314</v>
      </c>
      <c r="I55">
        <f t="shared" si="8"/>
        <v>-0.18882767017490343</v>
      </c>
      <c r="J55">
        <f t="shared" si="8"/>
        <v>0.84972451578706942</v>
      </c>
      <c r="K55">
        <f t="shared" si="8"/>
        <v>-1.626823004583789</v>
      </c>
      <c r="L55">
        <f t="shared" si="8"/>
        <v>-0.74804807800058137</v>
      </c>
      <c r="M55">
        <f t="shared" si="8"/>
        <v>-1.2273798561368763</v>
      </c>
      <c r="N55">
        <f t="shared" si="8"/>
        <v>-0.74804807800058137</v>
      </c>
      <c r="O55">
        <f t="shared" si="8"/>
        <v>-0.34860492955366867</v>
      </c>
      <c r="P55">
        <f t="shared" si="8"/>
        <v>0.61005862671892197</v>
      </c>
      <c r="Q55">
        <f t="shared" si="8"/>
        <v>-0.82793670768996364</v>
      </c>
      <c r="R55">
        <f t="shared" si="8"/>
        <v>-1.0676025967581111</v>
      </c>
      <c r="S55">
        <f t="shared" si="8"/>
        <v>-0.50838218893243314</v>
      </c>
      <c r="T55">
        <f t="shared" si="8"/>
        <v>0.45028136734015672</v>
      </c>
      <c r="U55">
        <f t="shared" si="8"/>
        <v>0.61005862671892197</v>
      </c>
      <c r="V55">
        <f t="shared" si="8"/>
        <v>-0.66815944831119833</v>
      </c>
      <c r="W55">
        <f t="shared" si="8"/>
        <v>0.76983588609768716</v>
      </c>
      <c r="X55">
        <f t="shared" si="8"/>
        <v>-0.42849355924305088</v>
      </c>
      <c r="Y55">
        <f t="shared" si="8"/>
        <v>0.76983588609768716</v>
      </c>
      <c r="Z55">
        <f t="shared" si="8"/>
        <v>-2.9050410796138227E-2</v>
      </c>
      <c r="AA55">
        <f t="shared" si="8"/>
        <v>-0.18882767017490343</v>
      </c>
      <c r="AB55">
        <f t="shared" si="8"/>
        <v>0.21061547827200924</v>
      </c>
      <c r="AC55">
        <f t="shared" si="8"/>
        <v>1.4089449236127474</v>
      </c>
      <c r="AD55">
        <f t="shared" si="8"/>
        <v>1.4888335533021302</v>
      </c>
      <c r="AE55">
        <f t="shared" si="8"/>
        <v>-0.26871629986428569</v>
      </c>
      <c r="AF55">
        <f t="shared" si="8"/>
        <v>1.7284994423702777</v>
      </c>
      <c r="AG55">
        <f t="shared" si="8"/>
        <v>0.76983588609768716</v>
      </c>
      <c r="AH55">
        <f t="shared" si="8"/>
        <v>1.7284994423702777</v>
      </c>
      <c r="AI55">
        <f t="shared" si="8"/>
        <v>0.45028136734015672</v>
      </c>
      <c r="AJ55">
        <f t="shared" si="8"/>
        <v>1.1692790345445998</v>
      </c>
      <c r="AK55">
        <f t="shared" si="8"/>
        <v>0.21061547827200924</v>
      </c>
      <c r="AL55">
        <f t="shared" si="8"/>
        <v>0.61005862671892197</v>
      </c>
      <c r="AM55">
        <f t="shared" si="8"/>
        <v>0.53016999702953971</v>
      </c>
      <c r="AN55">
        <f t="shared" si="8"/>
        <v>0.53016999702953971</v>
      </c>
      <c r="AO55">
        <f t="shared" si="8"/>
        <v>0.21061547827200924</v>
      </c>
      <c r="AP55">
        <f t="shared" si="8"/>
        <v>0.6899472564083049</v>
      </c>
      <c r="AQ55">
        <f t="shared" si="8"/>
        <v>1.249167664233982</v>
      </c>
      <c r="AR55">
        <f t="shared" si="8"/>
        <v>0.37039273765077446</v>
      </c>
      <c r="AS55">
        <f t="shared" si="8"/>
        <v>0.92961314547645235</v>
      </c>
    </row>
    <row r="56" spans="1:45" x14ac:dyDescent="0.25">
      <c r="A56" t="s">
        <v>9</v>
      </c>
      <c r="B56">
        <f>(B7-AVERAGE($B$7:$AS$7))/(_xlfn.STDEV.P($B$7:$AS$7))</f>
        <v>-0.89325700634707361</v>
      </c>
      <c r="C56">
        <f t="shared" ref="C56:AS56" si="9">(C7-AVERAGE($B$7:$AS$7))/(_xlfn.STDEV.P($B$7:$AS$7))</f>
        <v>-1.5375735355154576</v>
      </c>
      <c r="D56">
        <f t="shared" si="9"/>
        <v>-0.24894047717868578</v>
      </c>
      <c r="E56">
        <f t="shared" si="9"/>
        <v>1.0396925811580862</v>
      </c>
      <c r="F56">
        <f t="shared" si="9"/>
        <v>-0.89325700634707361</v>
      </c>
      <c r="G56">
        <f t="shared" si="9"/>
        <v>0.61014822837916349</v>
      </c>
      <c r="H56">
        <f t="shared" si="9"/>
        <v>-1.7523457119049191</v>
      </c>
      <c r="I56">
        <f t="shared" si="9"/>
        <v>0.82492040476862483</v>
      </c>
      <c r="J56">
        <f t="shared" si="9"/>
        <v>-3.4168300789224421E-2</v>
      </c>
      <c r="K56">
        <f t="shared" si="9"/>
        <v>0.82492040476862483</v>
      </c>
      <c r="L56">
        <f t="shared" si="9"/>
        <v>-0.89325700634707361</v>
      </c>
      <c r="M56">
        <f t="shared" si="9"/>
        <v>-1.1080291827365349</v>
      </c>
      <c r="N56">
        <f t="shared" si="9"/>
        <v>-2.3966622410733067</v>
      </c>
      <c r="O56">
        <f t="shared" si="9"/>
        <v>-1.7523457119049191</v>
      </c>
      <c r="P56">
        <f t="shared" si="9"/>
        <v>-1.9671178882943843</v>
      </c>
      <c r="Q56">
        <f t="shared" si="9"/>
        <v>-0.24894047717868578</v>
      </c>
      <c r="R56">
        <f t="shared" si="9"/>
        <v>1.2544647575475474</v>
      </c>
      <c r="S56">
        <f t="shared" si="9"/>
        <v>0.3953760519897021</v>
      </c>
      <c r="T56">
        <f t="shared" si="9"/>
        <v>0.18060387560023691</v>
      </c>
      <c r="U56">
        <f t="shared" si="9"/>
        <v>1.0396925811580862</v>
      </c>
      <c r="V56">
        <f t="shared" si="9"/>
        <v>0.61014822837916349</v>
      </c>
      <c r="W56">
        <f t="shared" si="9"/>
        <v>-0.46371265356814712</v>
      </c>
      <c r="X56">
        <f t="shared" si="9"/>
        <v>-0.24894047717868578</v>
      </c>
      <c r="Y56">
        <f t="shared" si="9"/>
        <v>0.18060387560023691</v>
      </c>
      <c r="Z56">
        <f t="shared" si="9"/>
        <v>-0.89325700634707361</v>
      </c>
      <c r="AA56">
        <f t="shared" si="9"/>
        <v>0.3953760519897021</v>
      </c>
      <c r="AB56">
        <f t="shared" si="9"/>
        <v>1.2544647575475474</v>
      </c>
      <c r="AC56">
        <f t="shared" si="9"/>
        <v>1.0396925811580862</v>
      </c>
      <c r="AD56">
        <f t="shared" si="9"/>
        <v>-3.4168300789224421E-2</v>
      </c>
      <c r="AE56">
        <f t="shared" si="9"/>
        <v>-3.4168300789224421E-2</v>
      </c>
      <c r="AF56">
        <f t="shared" si="9"/>
        <v>0.61014822837916349</v>
      </c>
      <c r="AG56">
        <f t="shared" si="9"/>
        <v>-0.24894047717868578</v>
      </c>
      <c r="AH56">
        <f t="shared" si="9"/>
        <v>0.61014822837916349</v>
      </c>
      <c r="AI56">
        <f t="shared" si="9"/>
        <v>-1.5375735355154576</v>
      </c>
      <c r="AJ56">
        <f t="shared" si="9"/>
        <v>1.4692369339370126</v>
      </c>
      <c r="AK56">
        <f t="shared" si="9"/>
        <v>1.2544647575475474</v>
      </c>
      <c r="AL56">
        <f t="shared" si="9"/>
        <v>0.82492040476862483</v>
      </c>
      <c r="AM56">
        <f t="shared" si="9"/>
        <v>1.0396925811580862</v>
      </c>
      <c r="AN56">
        <f t="shared" si="9"/>
        <v>-0.6784848299576085</v>
      </c>
      <c r="AO56">
        <f t="shared" si="9"/>
        <v>0.3953760519897021</v>
      </c>
      <c r="AP56">
        <f t="shared" si="9"/>
        <v>0.61014822837916349</v>
      </c>
      <c r="AQ56">
        <f t="shared" si="9"/>
        <v>1.4692369339370126</v>
      </c>
      <c r="AR56">
        <f t="shared" si="9"/>
        <v>-0.46371265356814712</v>
      </c>
      <c r="AS56">
        <f t="shared" si="9"/>
        <v>0.3953760519897021</v>
      </c>
    </row>
    <row r="57" spans="1:45" x14ac:dyDescent="0.25">
      <c r="A57" t="s">
        <v>10</v>
      </c>
      <c r="B57">
        <f>(B8-AVERAGE($B$8:$AS$8))/_xlfn.STDEV.P(($B$8:$AS$8))</f>
        <v>-1.0061357319316506</v>
      </c>
      <c r="C57">
        <f t="shared" ref="C57:AS57" si="10">(C8-AVERAGE($B$8:$AS$8))/_xlfn.STDEV.P(($B$8:$AS$8))</f>
        <v>-0.94093695107010022</v>
      </c>
      <c r="D57">
        <f t="shared" si="10"/>
        <v>-1.2669308553778513</v>
      </c>
      <c r="E57">
        <f t="shared" si="10"/>
        <v>-1.2017320745163012</v>
      </c>
      <c r="F57">
        <f t="shared" si="10"/>
        <v>-1.3973284171009519</v>
      </c>
      <c r="G57">
        <f t="shared" si="10"/>
        <v>-0.35414792331614819</v>
      </c>
      <c r="H57">
        <f t="shared" si="10"/>
        <v>-0.81053938934699976</v>
      </c>
      <c r="I57">
        <f t="shared" si="10"/>
        <v>-0.22375036159304773</v>
      </c>
      <c r="J57">
        <f t="shared" si="10"/>
        <v>0.16744232357625374</v>
      </c>
      <c r="K57">
        <f t="shared" si="10"/>
        <v>-1.3321296362394015</v>
      </c>
      <c r="L57">
        <f t="shared" si="10"/>
        <v>-1.3321296362394015</v>
      </c>
      <c r="M57">
        <f t="shared" si="10"/>
        <v>-1.3973284171009519</v>
      </c>
      <c r="N57">
        <f t="shared" si="10"/>
        <v>-0.74534060848544947</v>
      </c>
      <c r="O57">
        <f t="shared" si="10"/>
        <v>-0.74534060848544947</v>
      </c>
      <c r="P57">
        <f t="shared" si="10"/>
        <v>-0.74534060848544947</v>
      </c>
      <c r="Q57">
        <f t="shared" si="10"/>
        <v>-0.54974426590079895</v>
      </c>
      <c r="R57">
        <f t="shared" si="10"/>
        <v>-0.41934670417769832</v>
      </c>
      <c r="S57">
        <f t="shared" si="10"/>
        <v>-1.3973284171009519</v>
      </c>
      <c r="T57">
        <f t="shared" si="10"/>
        <v>0.81943013219175609</v>
      </c>
      <c r="U57">
        <f t="shared" si="10"/>
        <v>-0.15855158073149744</v>
      </c>
      <c r="V57">
        <f t="shared" si="10"/>
        <v>0.49343622788400493</v>
      </c>
      <c r="W57">
        <f t="shared" si="10"/>
        <v>-0.22375036159304773</v>
      </c>
      <c r="X57">
        <f t="shared" si="10"/>
        <v>0.3630386661609043</v>
      </c>
      <c r="Y57">
        <f t="shared" si="10"/>
        <v>0.10224354271470344</v>
      </c>
      <c r="Z57">
        <f t="shared" si="10"/>
        <v>-0.4845454850392486</v>
      </c>
      <c r="AA57">
        <f t="shared" si="10"/>
        <v>-0.28894914245459791</v>
      </c>
      <c r="AB57">
        <f t="shared" si="10"/>
        <v>-0.28894914245459791</v>
      </c>
      <c r="AC57">
        <f t="shared" si="10"/>
        <v>0.62383378960710545</v>
      </c>
      <c r="AD57">
        <f t="shared" si="10"/>
        <v>0.55863500874555516</v>
      </c>
      <c r="AE57">
        <f t="shared" si="10"/>
        <v>0.29783988529935435</v>
      </c>
      <c r="AF57">
        <f t="shared" si="10"/>
        <v>1.2758215982226078</v>
      </c>
      <c r="AG57">
        <f t="shared" si="10"/>
        <v>-9.3352799869947142E-2</v>
      </c>
      <c r="AH57">
        <f t="shared" si="10"/>
        <v>1.2758215982226078</v>
      </c>
      <c r="AI57">
        <f t="shared" si="10"/>
        <v>-0.41934670417769832</v>
      </c>
      <c r="AJ57">
        <f t="shared" si="10"/>
        <v>-0.4845454850392486</v>
      </c>
      <c r="AK57">
        <f t="shared" si="10"/>
        <v>1.667014283391909</v>
      </c>
      <c r="AL57">
        <f t="shared" si="10"/>
        <v>1.4062191599457083</v>
      </c>
      <c r="AM57">
        <f t="shared" si="10"/>
        <v>2.058206968561211</v>
      </c>
      <c r="AN57">
        <f t="shared" si="10"/>
        <v>0.23264110443780403</v>
      </c>
      <c r="AO57">
        <f t="shared" si="10"/>
        <v>0.68903257046865551</v>
      </c>
      <c r="AP57">
        <f t="shared" si="10"/>
        <v>2.058206968561211</v>
      </c>
      <c r="AQ57">
        <f t="shared" si="10"/>
        <v>1.9278094068381102</v>
      </c>
      <c r="AR57">
        <f t="shared" si="10"/>
        <v>0.62383378960710545</v>
      </c>
      <c r="AS57">
        <f t="shared" si="10"/>
        <v>1.667014283391909</v>
      </c>
    </row>
    <row r="58" spans="1:45" x14ac:dyDescent="0.25">
      <c r="A58" t="s">
        <v>11</v>
      </c>
      <c r="B58">
        <f>(B9-AVERAGE($B$9:$AS$9))/_xlfn.STDEV.P(($B$9:$AS$9))</f>
        <v>-1.4578585445221131</v>
      </c>
      <c r="C58">
        <f t="shared" ref="C58:AS58" si="11">(C9-AVERAGE($B$9:$AS$9))/_xlfn.STDEV.P(($B$9:$AS$9))</f>
        <v>-2.2050763648327298</v>
      </c>
      <c r="D58">
        <f t="shared" si="11"/>
        <v>-1.7452500138723499</v>
      </c>
      <c r="E58">
        <f t="shared" si="11"/>
        <v>-1.9751631893525401</v>
      </c>
      <c r="F58">
        <f t="shared" si="11"/>
        <v>-1.9751631893525401</v>
      </c>
      <c r="G58">
        <f t="shared" si="11"/>
        <v>-0.82559731195158981</v>
      </c>
      <c r="H58">
        <f t="shared" si="11"/>
        <v>-0.19333607938106759</v>
      </c>
      <c r="I58">
        <f t="shared" si="11"/>
        <v>-0.82559731195158981</v>
      </c>
      <c r="J58">
        <f t="shared" si="11"/>
        <v>0.26649027157931171</v>
      </c>
      <c r="K58">
        <f t="shared" si="11"/>
        <v>-0.25081437325111489</v>
      </c>
      <c r="L58">
        <f t="shared" si="11"/>
        <v>-1.2279453690419229</v>
      </c>
      <c r="M58">
        <f t="shared" si="11"/>
        <v>-1.7452500138723499</v>
      </c>
      <c r="N58">
        <f t="shared" si="11"/>
        <v>-1.3429019567820173</v>
      </c>
      <c r="O58">
        <f t="shared" si="11"/>
        <v>-0.88307560582163802</v>
      </c>
      <c r="P58">
        <f t="shared" si="11"/>
        <v>0.38144685931940731</v>
      </c>
      <c r="Q58">
        <f t="shared" si="11"/>
        <v>0.55388174092954912</v>
      </c>
      <c r="R58">
        <f t="shared" si="11"/>
        <v>-0.25081437325111489</v>
      </c>
      <c r="S58">
        <f t="shared" si="11"/>
        <v>-0.48072754873130502</v>
      </c>
      <c r="T58">
        <f t="shared" si="11"/>
        <v>3.6577096099122575E-2</v>
      </c>
      <c r="U58">
        <f t="shared" si="11"/>
        <v>0.84127321027978663</v>
      </c>
      <c r="V58">
        <f t="shared" si="11"/>
        <v>-2.0901197770925729E-2</v>
      </c>
      <c r="W58">
        <f t="shared" si="11"/>
        <v>0.15153368383921714</v>
      </c>
      <c r="X58">
        <f t="shared" si="11"/>
        <v>0.26649027157931171</v>
      </c>
      <c r="Y58">
        <f t="shared" si="11"/>
        <v>0.38144685931940731</v>
      </c>
      <c r="Z58">
        <f t="shared" si="11"/>
        <v>-0.59568413647140062</v>
      </c>
      <c r="AA58">
        <f t="shared" si="11"/>
        <v>0.20901197770926444</v>
      </c>
      <c r="AB58">
        <f t="shared" si="11"/>
        <v>0.4964034470595019</v>
      </c>
      <c r="AC58">
        <f t="shared" si="11"/>
        <v>3.6577096099122575E-2</v>
      </c>
      <c r="AD58">
        <f t="shared" si="11"/>
        <v>0.95622979801988217</v>
      </c>
      <c r="AE58">
        <f t="shared" si="11"/>
        <v>0.95622979801988217</v>
      </c>
      <c r="AF58">
        <f t="shared" si="11"/>
        <v>0.84127321027978663</v>
      </c>
      <c r="AG58">
        <f t="shared" si="11"/>
        <v>0.72631662253969209</v>
      </c>
      <c r="AH58">
        <f t="shared" si="11"/>
        <v>0.84127321027978663</v>
      </c>
      <c r="AI58">
        <f t="shared" si="11"/>
        <v>0.38144685931940731</v>
      </c>
      <c r="AJ58">
        <f t="shared" si="11"/>
        <v>0.43892515318945458</v>
      </c>
      <c r="AK58">
        <f t="shared" si="11"/>
        <v>0.26649027157931171</v>
      </c>
      <c r="AL58">
        <f t="shared" si="11"/>
        <v>0.78379491640973931</v>
      </c>
      <c r="AM58">
        <f t="shared" si="11"/>
        <v>1.0711863857599768</v>
      </c>
      <c r="AN58">
        <f t="shared" si="11"/>
        <v>1.703447618330499</v>
      </c>
      <c r="AO58">
        <f t="shared" si="11"/>
        <v>1.5884910305904043</v>
      </c>
      <c r="AP58">
        <f t="shared" si="11"/>
        <v>1.1286646796300241</v>
      </c>
      <c r="AQ58">
        <f t="shared" si="11"/>
        <v>0.66883832866964477</v>
      </c>
      <c r="AR58">
        <f t="shared" si="11"/>
        <v>0.95622979801988217</v>
      </c>
      <c r="AS58">
        <f t="shared" si="11"/>
        <v>1.0711863857599768</v>
      </c>
    </row>
    <row r="59" spans="1:45" x14ac:dyDescent="0.25">
      <c r="A59" t="s">
        <v>12</v>
      </c>
      <c r="B59">
        <f>(B10-AVERAGE($B$10:$AS$10))/_xlfn.STDEV.P(($B$10:$AS$10))</f>
        <v>-0.71914712915098533</v>
      </c>
      <c r="C59">
        <f t="shared" ref="C59:AS59" si="12">(C10-AVERAGE($B$10:$AS$10))/_xlfn.STDEV.P(($B$10:$AS$10))</f>
        <v>-0.28642954032851176</v>
      </c>
      <c r="D59">
        <f t="shared" si="12"/>
        <v>-1.8550307998099786</v>
      </c>
      <c r="E59">
        <f t="shared" si="12"/>
        <v>-1.5304926081931234</v>
      </c>
      <c r="F59">
        <f t="shared" si="12"/>
        <v>-1.7468514026043604</v>
      </c>
      <c r="G59">
        <f t="shared" si="12"/>
        <v>-0.55687803334255781</v>
      </c>
      <c r="H59">
        <f t="shared" si="12"/>
        <v>-0.55687803334255781</v>
      </c>
      <c r="I59">
        <f t="shared" si="12"/>
        <v>-0.28642954032851176</v>
      </c>
      <c r="J59">
        <f t="shared" si="12"/>
        <v>-0.55687803334255781</v>
      </c>
      <c r="K59">
        <f t="shared" si="12"/>
        <v>-1.3141338137818865</v>
      </c>
      <c r="L59">
        <f t="shared" si="12"/>
        <v>-1.2600441151790773</v>
      </c>
      <c r="M59">
        <f t="shared" si="12"/>
        <v>-1.4764029095903144</v>
      </c>
      <c r="N59">
        <f t="shared" si="12"/>
        <v>-0.82732652635660386</v>
      </c>
      <c r="O59">
        <f t="shared" si="12"/>
        <v>-0.66505743054817612</v>
      </c>
      <c r="P59">
        <f t="shared" si="12"/>
        <v>-1.0436853207678407</v>
      </c>
      <c r="Q59">
        <f t="shared" si="12"/>
        <v>-0.55687803334255781</v>
      </c>
      <c r="R59">
        <f t="shared" si="12"/>
        <v>0.79536443172767257</v>
      </c>
      <c r="S59">
        <f t="shared" si="12"/>
        <v>-1.368223512384696</v>
      </c>
      <c r="T59">
        <f t="shared" si="12"/>
        <v>0.95763352753610009</v>
      </c>
      <c r="U59">
        <f t="shared" si="12"/>
        <v>-0.23233984172570252</v>
      </c>
      <c r="V59">
        <f t="shared" si="12"/>
        <v>0.84945413033048156</v>
      </c>
      <c r="W59">
        <f t="shared" si="12"/>
        <v>0.57900563731643551</v>
      </c>
      <c r="X59">
        <f t="shared" si="12"/>
        <v>-0.5027883347397486</v>
      </c>
      <c r="Y59">
        <f t="shared" si="12"/>
        <v>9.2198349891152512E-2</v>
      </c>
      <c r="Z59">
        <f t="shared" si="12"/>
        <v>-0.39460893753413007</v>
      </c>
      <c r="AA59">
        <f t="shared" si="12"/>
        <v>-0.55687803334255781</v>
      </c>
      <c r="AB59">
        <f t="shared" si="12"/>
        <v>-1.5981047314465754E-2</v>
      </c>
      <c r="AC59">
        <f t="shared" si="12"/>
        <v>0.63309533591924461</v>
      </c>
      <c r="AD59">
        <f t="shared" si="12"/>
        <v>0.90354382893329055</v>
      </c>
      <c r="AE59">
        <f t="shared" si="12"/>
        <v>-0.44869863613693928</v>
      </c>
      <c r="AF59">
        <f t="shared" si="12"/>
        <v>1.3362614177557646</v>
      </c>
      <c r="AG59">
        <f t="shared" si="12"/>
        <v>0.30855714430238951</v>
      </c>
      <c r="AH59">
        <f t="shared" si="12"/>
        <v>1.3362614177557646</v>
      </c>
      <c r="AI59">
        <f t="shared" si="12"/>
        <v>-0.12416044452008401</v>
      </c>
      <c r="AJ59">
        <f t="shared" si="12"/>
        <v>9.2198349891152512E-2</v>
      </c>
      <c r="AK59">
        <f t="shared" si="12"/>
        <v>1.0117232261389091</v>
      </c>
      <c r="AL59">
        <f t="shared" si="12"/>
        <v>1.6067099107698106</v>
      </c>
      <c r="AM59">
        <f t="shared" si="12"/>
        <v>1.7148893079754286</v>
      </c>
      <c r="AN59">
        <f t="shared" si="12"/>
        <v>0.52491593871362652</v>
      </c>
      <c r="AO59">
        <f t="shared" si="12"/>
        <v>0.68718503452205404</v>
      </c>
      <c r="AP59">
        <f t="shared" si="12"/>
        <v>1.9312481023866657</v>
      </c>
      <c r="AQ59">
        <f t="shared" si="12"/>
        <v>1.1199026233445275</v>
      </c>
      <c r="AR59">
        <f t="shared" si="12"/>
        <v>1.2280820205501461</v>
      </c>
      <c r="AS59">
        <f t="shared" si="12"/>
        <v>1.1739923219473367</v>
      </c>
    </row>
    <row r="60" spans="1:45" x14ac:dyDescent="0.25">
      <c r="A60" t="s">
        <v>13</v>
      </c>
      <c r="B60">
        <f>(B11-AVERAGE($B$11:$AS$11))/_xlfn.STDEV.P(($B$11:$AS$11))</f>
        <v>0.34309911624368289</v>
      </c>
      <c r="C60">
        <f t="shared" ref="C60:AS60" si="13">(C11-AVERAGE($B$11:$AS$11))/_xlfn.STDEV.P(($B$11:$AS$11))</f>
        <v>-1.0292973487309593</v>
      </c>
      <c r="D60">
        <f t="shared" si="13"/>
        <v>0.34309911624368289</v>
      </c>
      <c r="E60">
        <f t="shared" si="13"/>
        <v>0.34309911624368289</v>
      </c>
      <c r="F60">
        <f t="shared" si="13"/>
        <v>-0.57183186040607858</v>
      </c>
      <c r="G60">
        <f t="shared" si="13"/>
        <v>-0.11436637208119783</v>
      </c>
      <c r="H60">
        <f t="shared" si="13"/>
        <v>-0.57183186040607858</v>
      </c>
      <c r="I60">
        <f t="shared" si="13"/>
        <v>0.8005646045685717</v>
      </c>
      <c r="J60">
        <f t="shared" si="13"/>
        <v>0.8005646045685717</v>
      </c>
      <c r="K60">
        <f t="shared" si="13"/>
        <v>-0.57183186040607858</v>
      </c>
      <c r="L60">
        <f t="shared" si="13"/>
        <v>-0.11436637208119783</v>
      </c>
      <c r="M60">
        <f t="shared" si="13"/>
        <v>-4.2315557670051405</v>
      </c>
      <c r="N60">
        <f t="shared" si="13"/>
        <v>-0.57183186040607858</v>
      </c>
      <c r="O60">
        <f t="shared" si="13"/>
        <v>-2.4016938137056094</v>
      </c>
      <c r="P60">
        <f t="shared" si="13"/>
        <v>-0.57183186040607858</v>
      </c>
      <c r="Q60">
        <f t="shared" si="13"/>
        <v>-0.57183186040607858</v>
      </c>
      <c r="R60">
        <f t="shared" si="13"/>
        <v>0.8005646045685717</v>
      </c>
      <c r="S60">
        <f t="shared" si="13"/>
        <v>-1.0292973487309593</v>
      </c>
      <c r="T60">
        <f t="shared" si="13"/>
        <v>0.8005646045685717</v>
      </c>
      <c r="U60">
        <f t="shared" si="13"/>
        <v>0.8005646045685717</v>
      </c>
      <c r="V60">
        <f t="shared" si="13"/>
        <v>0.8005646045685717</v>
      </c>
      <c r="W60">
        <f t="shared" si="13"/>
        <v>0.8005646045685717</v>
      </c>
      <c r="X60">
        <f t="shared" si="13"/>
        <v>0.8005646045685717</v>
      </c>
      <c r="Y60">
        <f t="shared" si="13"/>
        <v>-0.57183186040607858</v>
      </c>
      <c r="Z60">
        <f t="shared" si="13"/>
        <v>0.34309911624368289</v>
      </c>
      <c r="AA60">
        <f t="shared" si="13"/>
        <v>-1.0292973487309593</v>
      </c>
      <c r="AB60">
        <f t="shared" si="13"/>
        <v>0.8005646045685717</v>
      </c>
      <c r="AC60">
        <f t="shared" si="13"/>
        <v>0.8005646045685717</v>
      </c>
      <c r="AD60">
        <f t="shared" si="13"/>
        <v>0.8005646045685717</v>
      </c>
      <c r="AE60">
        <f t="shared" si="13"/>
        <v>0.34309911624368289</v>
      </c>
      <c r="AF60">
        <f t="shared" si="13"/>
        <v>-0.11436637208119783</v>
      </c>
      <c r="AG60">
        <f t="shared" si="13"/>
        <v>-0.11436637208119783</v>
      </c>
      <c r="AH60">
        <f t="shared" si="13"/>
        <v>-0.11436637208119783</v>
      </c>
      <c r="AI60">
        <f t="shared" si="13"/>
        <v>-0.57183186040607858</v>
      </c>
      <c r="AJ60">
        <f t="shared" si="13"/>
        <v>0.8005646045685717</v>
      </c>
      <c r="AK60">
        <f t="shared" si="13"/>
        <v>0.8005646045685717</v>
      </c>
      <c r="AL60">
        <f t="shared" si="13"/>
        <v>0.34309911624368289</v>
      </c>
      <c r="AM60">
        <f t="shared" si="13"/>
        <v>0.8005646045685717</v>
      </c>
      <c r="AN60">
        <f t="shared" si="13"/>
        <v>0.8005646045685717</v>
      </c>
      <c r="AO60">
        <f t="shared" si="13"/>
        <v>0.8005646045685717</v>
      </c>
      <c r="AP60">
        <f t="shared" si="13"/>
        <v>0.8005646045685717</v>
      </c>
      <c r="AQ60">
        <f t="shared" si="13"/>
        <v>0.8005646045685717</v>
      </c>
      <c r="AR60">
        <f t="shared" si="13"/>
        <v>-0.11436637208119783</v>
      </c>
      <c r="AS60">
        <f t="shared" si="13"/>
        <v>-1.4867628370558399</v>
      </c>
    </row>
    <row r="61" spans="1:45" x14ac:dyDescent="0.25">
      <c r="A61" t="s">
        <v>31</v>
      </c>
      <c r="B61">
        <f>(B12-AVERAGE($B$12:$AS$12))/_xlfn.STDEV.P(($B$12:$AS$12))</f>
        <v>-0.74317942246708601</v>
      </c>
      <c r="C61">
        <f t="shared" ref="C61:AS61" si="14">(C12-AVERAGE($B$12:$AS$12))/_xlfn.STDEV.P(($B$12:$AS$12))</f>
        <v>-0.74317942246708601</v>
      </c>
      <c r="D61">
        <f t="shared" si="14"/>
        <v>-0.51766290806328052</v>
      </c>
      <c r="E61">
        <f t="shared" si="14"/>
        <v>-0.74317942246708601</v>
      </c>
      <c r="F61">
        <f t="shared" si="14"/>
        <v>-0.51766290806328052</v>
      </c>
      <c r="G61">
        <f t="shared" si="14"/>
        <v>-0.74317942246708601</v>
      </c>
      <c r="H61">
        <f t="shared" si="14"/>
        <v>-0.74317942246708601</v>
      </c>
      <c r="I61">
        <f t="shared" si="14"/>
        <v>0.15888663514813572</v>
      </c>
      <c r="J61">
        <f t="shared" si="14"/>
        <v>-0.29214639365947515</v>
      </c>
      <c r="K61">
        <f t="shared" si="14"/>
        <v>-0.74317942246708601</v>
      </c>
      <c r="L61">
        <f t="shared" si="14"/>
        <v>-0.74317942246708601</v>
      </c>
      <c r="M61">
        <f t="shared" si="14"/>
        <v>-0.51766290806328052</v>
      </c>
      <c r="N61">
        <f t="shared" si="14"/>
        <v>-0.51766290806328052</v>
      </c>
      <c r="O61">
        <f t="shared" si="14"/>
        <v>-0.74317942246708601</v>
      </c>
      <c r="P61">
        <f t="shared" si="14"/>
        <v>-0.29214639365947515</v>
      </c>
      <c r="Q61">
        <f t="shared" si="14"/>
        <v>-0.74317942246708601</v>
      </c>
      <c r="R61">
        <f t="shared" si="14"/>
        <v>-0.51766290806328052</v>
      </c>
      <c r="S61">
        <f t="shared" si="14"/>
        <v>-0.74317942246708601</v>
      </c>
      <c r="T61">
        <f t="shared" si="14"/>
        <v>0.15888663514813572</v>
      </c>
      <c r="U61">
        <f t="shared" si="14"/>
        <v>-0.29214639365947515</v>
      </c>
      <c r="V61">
        <f t="shared" si="14"/>
        <v>-6.6629879255669766E-2</v>
      </c>
      <c r="W61">
        <f t="shared" si="14"/>
        <v>-0.51766290806328052</v>
      </c>
      <c r="X61">
        <f t="shared" si="14"/>
        <v>1.2864692071671628</v>
      </c>
      <c r="Y61">
        <f t="shared" si="14"/>
        <v>-6.6629879255669766E-2</v>
      </c>
      <c r="Z61">
        <f t="shared" si="14"/>
        <v>-0.74317942246708601</v>
      </c>
      <c r="AA61">
        <f t="shared" si="14"/>
        <v>-0.74317942246708601</v>
      </c>
      <c r="AB61">
        <f t="shared" si="14"/>
        <v>0.15888663514813572</v>
      </c>
      <c r="AC61">
        <f t="shared" si="14"/>
        <v>1.2864692071671628</v>
      </c>
      <c r="AD61">
        <f t="shared" si="14"/>
        <v>-0.29214639365947515</v>
      </c>
      <c r="AE61">
        <f t="shared" si="14"/>
        <v>-6.6629879255669766E-2</v>
      </c>
      <c r="AF61">
        <f t="shared" si="14"/>
        <v>3.3161178368014115</v>
      </c>
      <c r="AG61">
        <f t="shared" si="14"/>
        <v>-6.6629879255669766E-2</v>
      </c>
      <c r="AH61">
        <f t="shared" si="14"/>
        <v>3.3161178368014115</v>
      </c>
      <c r="AI61">
        <f t="shared" si="14"/>
        <v>-0.29214639365947515</v>
      </c>
      <c r="AJ61">
        <f t="shared" si="14"/>
        <v>0.83543617835955175</v>
      </c>
      <c r="AK61">
        <f t="shared" si="14"/>
        <v>0.83543617835955175</v>
      </c>
      <c r="AL61">
        <f t="shared" si="14"/>
        <v>-6.6629879255669766E-2</v>
      </c>
      <c r="AM61">
        <f t="shared" si="14"/>
        <v>0.60991966395574648</v>
      </c>
      <c r="AN61">
        <f t="shared" si="14"/>
        <v>-6.6629879255669766E-2</v>
      </c>
      <c r="AO61">
        <f t="shared" si="14"/>
        <v>-0.51766290806328052</v>
      </c>
      <c r="AP61">
        <f t="shared" si="14"/>
        <v>-0.74317942246708601</v>
      </c>
      <c r="AQ61">
        <f t="shared" si="14"/>
        <v>2.1885352647823844</v>
      </c>
      <c r="AR61">
        <f t="shared" si="14"/>
        <v>-0.51766290806328052</v>
      </c>
      <c r="AS61">
        <f t="shared" si="14"/>
        <v>1.511985721570968</v>
      </c>
    </row>
    <row r="62" spans="1:45" x14ac:dyDescent="0.25">
      <c r="A62" t="s">
        <v>15</v>
      </c>
      <c r="B62">
        <f>(B13-AVERAGE($B$13:$AS$13))/_xlfn.STDEV.P(($B$13:$AS$13))</f>
        <v>-1.0849772521760681</v>
      </c>
      <c r="C62">
        <f>(C13-AVERAGE($B$13:$AS$13))/_xlfn.STDEV.P(($B$13:$AS$13))</f>
        <v>-1.0028103002040423</v>
      </c>
      <c r="D62">
        <f t="shared" ref="D62:AS62" si="15">(D13-AVERAGE($B$13:$AS$13))/_xlfn.STDEV.P(($B$13:$AS$13))</f>
        <v>-1.8244798199243006</v>
      </c>
      <c r="E62">
        <f t="shared" si="15"/>
        <v>-1.701229391966262</v>
      </c>
      <c r="F62">
        <f t="shared" si="15"/>
        <v>-1.701229391966262</v>
      </c>
      <c r="G62">
        <f t="shared" si="15"/>
        <v>-1.1671442041480939</v>
      </c>
      <c r="H62">
        <f t="shared" si="15"/>
        <v>-0.38655816041384833</v>
      </c>
      <c r="I62">
        <f t="shared" si="15"/>
        <v>-0.46872511238587428</v>
      </c>
      <c r="J62">
        <f t="shared" si="15"/>
        <v>-9.897382851175815E-2</v>
      </c>
      <c r="K62">
        <f t="shared" si="15"/>
        <v>-1.24931115612012</v>
      </c>
      <c r="L62">
        <f t="shared" si="15"/>
        <v>-1.5368954880222103</v>
      </c>
      <c r="M62">
        <f t="shared" si="15"/>
        <v>-1.7833963439382878</v>
      </c>
      <c r="N62">
        <f t="shared" si="15"/>
        <v>-1.3314781080921456</v>
      </c>
      <c r="O62">
        <f t="shared" si="15"/>
        <v>-0.71522596830195206</v>
      </c>
      <c r="P62">
        <f t="shared" si="15"/>
        <v>-0.55089206435790017</v>
      </c>
      <c r="Q62">
        <f t="shared" si="15"/>
        <v>-0.59197554034391298</v>
      </c>
      <c r="R62">
        <f t="shared" si="15"/>
        <v>-9.897382851175815E-2</v>
      </c>
      <c r="S62">
        <f t="shared" si="15"/>
        <v>-0.83847639625999071</v>
      </c>
      <c r="T62">
        <f t="shared" si="15"/>
        <v>0.51727831127843571</v>
      </c>
      <c r="U62">
        <f t="shared" si="15"/>
        <v>6.5360075432293691E-2</v>
      </c>
      <c r="V62">
        <f t="shared" si="15"/>
        <v>0.31186093134837106</v>
      </c>
      <c r="W62">
        <f t="shared" si="15"/>
        <v>-0.18114078048378371</v>
      </c>
      <c r="X62">
        <f t="shared" si="15"/>
        <v>0.18861050339033239</v>
      </c>
      <c r="Y62">
        <f t="shared" si="15"/>
        <v>0.27077745536235831</v>
      </c>
      <c r="Z62">
        <f t="shared" si="15"/>
        <v>0.22969397937634553</v>
      </c>
      <c r="AA62">
        <f t="shared" si="15"/>
        <v>-0.22222425646979685</v>
      </c>
      <c r="AB62">
        <f t="shared" si="15"/>
        <v>0.39402788332039701</v>
      </c>
      <c r="AC62">
        <f t="shared" si="15"/>
        <v>0.39402788332039701</v>
      </c>
      <c r="AD62">
        <f t="shared" si="15"/>
        <v>1.2978643550126814</v>
      </c>
      <c r="AE62">
        <f t="shared" si="15"/>
        <v>0.928113071138565</v>
      </c>
      <c r="AF62">
        <f t="shared" si="15"/>
        <v>1.5854486869147717</v>
      </c>
      <c r="AG62">
        <f t="shared" si="15"/>
        <v>0.59944526325046166</v>
      </c>
      <c r="AH62">
        <f t="shared" si="15"/>
        <v>1.5854486869147717</v>
      </c>
      <c r="AI62">
        <f t="shared" si="15"/>
        <v>0.22969397937634553</v>
      </c>
      <c r="AJ62">
        <f t="shared" si="15"/>
        <v>2.4276599446280907E-2</v>
      </c>
      <c r="AK62">
        <f t="shared" si="15"/>
        <v>0.84594611916653939</v>
      </c>
      <c r="AL62">
        <f t="shared" si="15"/>
        <v>1.1746139270546423</v>
      </c>
      <c r="AM62">
        <f t="shared" si="15"/>
        <v>1.0924469750826169</v>
      </c>
      <c r="AN62">
        <f t="shared" si="15"/>
        <v>0.76377916719451311</v>
      </c>
      <c r="AO62">
        <f t="shared" si="15"/>
        <v>1.2567808790266686</v>
      </c>
      <c r="AP62">
        <f t="shared" si="15"/>
        <v>1.4621982589567333</v>
      </c>
      <c r="AQ62">
        <f t="shared" si="15"/>
        <v>1.0102800231105913</v>
      </c>
      <c r="AR62">
        <f t="shared" si="15"/>
        <v>1.0513634990966041</v>
      </c>
      <c r="AS62">
        <f t="shared" si="15"/>
        <v>1.2567808790266686</v>
      </c>
    </row>
    <row r="63" spans="1:45" x14ac:dyDescent="0.25">
      <c r="A63" t="s">
        <v>36</v>
      </c>
      <c r="B63">
        <f>(B14-AVERAGE($B$14:$AS$14))/_xlfn.STDEV.P($B$14:$AS$14)</f>
        <v>-1.1835534120214495</v>
      </c>
      <c r="C63">
        <f t="shared" ref="C63:AS63" si="16">(C14-AVERAGE($B$14:$AS$14))/_xlfn.STDEV.P($B$14:$AS$14)</f>
        <v>-1.4562044598169672</v>
      </c>
      <c r="D63">
        <f t="shared" si="16"/>
        <v>0.72500392254717849</v>
      </c>
      <c r="E63">
        <f t="shared" si="16"/>
        <v>0.45235287475166092</v>
      </c>
      <c r="F63">
        <f t="shared" si="16"/>
        <v>-0.91090236422593196</v>
      </c>
      <c r="G63">
        <f t="shared" si="16"/>
        <v>0.17970182695614331</v>
      </c>
      <c r="H63">
        <f t="shared" si="16"/>
        <v>-9.2949220839374291E-2</v>
      </c>
      <c r="I63">
        <f t="shared" si="16"/>
        <v>0.99765497034270101</v>
      </c>
      <c r="J63">
        <f t="shared" si="16"/>
        <v>0.99765497034270101</v>
      </c>
      <c r="K63">
        <f t="shared" si="16"/>
        <v>-0.63825131643041433</v>
      </c>
      <c r="L63">
        <f t="shared" si="16"/>
        <v>-0.36560026863489192</v>
      </c>
      <c r="M63">
        <f t="shared" si="16"/>
        <v>-2.5468086509990426</v>
      </c>
      <c r="N63">
        <f t="shared" si="16"/>
        <v>-3.3647617943856001</v>
      </c>
      <c r="O63">
        <f t="shared" si="16"/>
        <v>-1.7288555076124847</v>
      </c>
      <c r="P63">
        <f t="shared" si="16"/>
        <v>-0.63825131643041433</v>
      </c>
      <c r="Q63">
        <f t="shared" si="16"/>
        <v>-1.4562044598169672</v>
      </c>
      <c r="R63">
        <f t="shared" si="16"/>
        <v>0.99765497034270101</v>
      </c>
      <c r="S63">
        <f t="shared" si="16"/>
        <v>0.17970182695614331</v>
      </c>
      <c r="T63">
        <f t="shared" si="16"/>
        <v>0.72500392254717849</v>
      </c>
      <c r="U63">
        <f t="shared" si="16"/>
        <v>0.72500392254717849</v>
      </c>
      <c r="V63">
        <f t="shared" si="16"/>
        <v>0.17970182695614331</v>
      </c>
      <c r="W63">
        <f t="shared" si="16"/>
        <v>0.72500392254717849</v>
      </c>
      <c r="X63">
        <f t="shared" si="16"/>
        <v>0.17970182695614331</v>
      </c>
      <c r="Y63">
        <f t="shared" si="16"/>
        <v>0.45235287475166092</v>
      </c>
      <c r="Z63">
        <f t="shared" si="16"/>
        <v>-9.2949220839374291E-2</v>
      </c>
      <c r="AA63">
        <f t="shared" si="16"/>
        <v>-0.36560026863489192</v>
      </c>
      <c r="AB63">
        <f t="shared" si="16"/>
        <v>0.99765497034270101</v>
      </c>
      <c r="AC63">
        <f t="shared" si="16"/>
        <v>0.72500392254717849</v>
      </c>
      <c r="AD63">
        <f t="shared" si="16"/>
        <v>0.17970182695614331</v>
      </c>
      <c r="AE63">
        <f t="shared" si="16"/>
        <v>0.45235287475166092</v>
      </c>
      <c r="AF63">
        <f t="shared" si="16"/>
        <v>-9.2949220839374291E-2</v>
      </c>
      <c r="AG63">
        <f t="shared" si="16"/>
        <v>-9.2949220839374291E-2</v>
      </c>
      <c r="AH63">
        <f t="shared" si="16"/>
        <v>-9.2949220839374291E-2</v>
      </c>
      <c r="AI63">
        <f t="shared" si="16"/>
        <v>-1.4562044598169672</v>
      </c>
      <c r="AJ63">
        <f t="shared" si="16"/>
        <v>0.72500392254717849</v>
      </c>
      <c r="AK63">
        <f t="shared" si="16"/>
        <v>0.99765497034270101</v>
      </c>
      <c r="AL63">
        <f t="shared" si="16"/>
        <v>0.72500392254717849</v>
      </c>
      <c r="AM63">
        <f t="shared" si="16"/>
        <v>0.99765497034270101</v>
      </c>
      <c r="AN63">
        <f t="shared" si="16"/>
        <v>0.72500392254717849</v>
      </c>
      <c r="AO63">
        <f t="shared" si="16"/>
        <v>0.99765497034270101</v>
      </c>
      <c r="AP63">
        <f t="shared" si="16"/>
        <v>0.72500392254717849</v>
      </c>
      <c r="AQ63">
        <f t="shared" si="16"/>
        <v>0.99765497034270101</v>
      </c>
      <c r="AR63">
        <f t="shared" si="16"/>
        <v>-9.2949220839374291E-2</v>
      </c>
      <c r="AS63">
        <f t="shared" si="16"/>
        <v>-9.2949220839374291E-2</v>
      </c>
    </row>
    <row r="64" spans="1:45" x14ac:dyDescent="0.25">
      <c r="A64" t="s">
        <v>17</v>
      </c>
      <c r="B64">
        <f>(B15-AVERAGE($B$15:$AS$15))/_xlfn.STDEV.P(($B$15:$AS$15))</f>
        <v>-3.1450273186125303E-2</v>
      </c>
      <c r="C64">
        <f t="shared" ref="C64:AS64" si="17">(C15-AVERAGE($B$15:$AS$15))/_xlfn.STDEV.P(($B$15:$AS$15))</f>
        <v>-0.58497508126187225</v>
      </c>
      <c r="D64">
        <f t="shared" si="17"/>
        <v>-0.44659387924293364</v>
      </c>
      <c r="E64">
        <f t="shared" si="17"/>
        <v>-0.30821267722399753</v>
      </c>
      <c r="F64">
        <f t="shared" si="17"/>
        <v>-1.4152622933754913</v>
      </c>
      <c r="G64">
        <f t="shared" si="17"/>
        <v>0.38369333287068547</v>
      </c>
      <c r="H64">
        <f t="shared" si="17"/>
        <v>-0.30821267722399753</v>
      </c>
      <c r="I64">
        <f t="shared" si="17"/>
        <v>0.24531213085174938</v>
      </c>
      <c r="J64">
        <f t="shared" si="17"/>
        <v>-0.30821267722399753</v>
      </c>
      <c r="K64">
        <f t="shared" si="17"/>
        <v>-0.58497508126187225</v>
      </c>
      <c r="L64">
        <f t="shared" si="17"/>
        <v>-1.0001186873186805</v>
      </c>
      <c r="M64">
        <f t="shared" si="17"/>
        <v>-4.4596487377920955</v>
      </c>
      <c r="N64">
        <f t="shared" si="17"/>
        <v>-1.2768810913565551</v>
      </c>
      <c r="O64">
        <f t="shared" si="17"/>
        <v>-0.72335628328080837</v>
      </c>
      <c r="P64">
        <f t="shared" si="17"/>
        <v>-0.86173748529974448</v>
      </c>
      <c r="Q64">
        <f t="shared" si="17"/>
        <v>-3.1450273186125303E-2</v>
      </c>
      <c r="R64">
        <f t="shared" si="17"/>
        <v>1.2139805449843046</v>
      </c>
      <c r="S64">
        <f t="shared" si="17"/>
        <v>-0.30821267722399753</v>
      </c>
      <c r="T64">
        <f t="shared" si="17"/>
        <v>0.1069309288328108</v>
      </c>
      <c r="U64">
        <f t="shared" si="17"/>
        <v>0.52207453488962163</v>
      </c>
      <c r="V64">
        <f t="shared" si="17"/>
        <v>0.79883693892749386</v>
      </c>
      <c r="W64">
        <f t="shared" si="17"/>
        <v>0.66045573690855774</v>
      </c>
      <c r="X64">
        <f t="shared" si="17"/>
        <v>0.52207453488962163</v>
      </c>
      <c r="Y64">
        <f t="shared" si="17"/>
        <v>-3.1450273186125303E-2</v>
      </c>
      <c r="Z64">
        <f t="shared" si="17"/>
        <v>-0.72335628328080837</v>
      </c>
      <c r="AA64">
        <f t="shared" si="17"/>
        <v>-0.16983147520506142</v>
      </c>
      <c r="AB64">
        <f t="shared" si="17"/>
        <v>1.3523617470032407</v>
      </c>
      <c r="AC64">
        <f t="shared" si="17"/>
        <v>0.66045573690855774</v>
      </c>
      <c r="AD64">
        <f t="shared" si="17"/>
        <v>0.79883693892749386</v>
      </c>
      <c r="AE64">
        <f t="shared" si="17"/>
        <v>-0.58497508126187225</v>
      </c>
      <c r="AF64">
        <f t="shared" si="17"/>
        <v>0.79883693892749386</v>
      </c>
      <c r="AG64">
        <f t="shared" si="17"/>
        <v>0.66045573690855774</v>
      </c>
      <c r="AH64">
        <f t="shared" si="17"/>
        <v>0.79883693892749386</v>
      </c>
      <c r="AI64">
        <f t="shared" si="17"/>
        <v>-0.30821267722399753</v>
      </c>
      <c r="AJ64">
        <f t="shared" si="17"/>
        <v>0.79883693892749386</v>
      </c>
      <c r="AK64">
        <f t="shared" si="17"/>
        <v>0.66045573690855774</v>
      </c>
      <c r="AL64">
        <f t="shared" si="17"/>
        <v>1.2139805449843046</v>
      </c>
      <c r="AM64">
        <f t="shared" si="17"/>
        <v>1.4907429490221769</v>
      </c>
      <c r="AN64">
        <f t="shared" si="17"/>
        <v>0.24531213085174938</v>
      </c>
      <c r="AO64">
        <f t="shared" si="17"/>
        <v>-3.1450273186125303E-2</v>
      </c>
      <c r="AP64">
        <f t="shared" si="17"/>
        <v>0.1069309288328108</v>
      </c>
      <c r="AQ64">
        <f t="shared" si="17"/>
        <v>1.3523617470032407</v>
      </c>
      <c r="AR64">
        <f t="shared" si="17"/>
        <v>-1.1384998893376166</v>
      </c>
      <c r="AS64">
        <f t="shared" si="17"/>
        <v>0.24531213085174938</v>
      </c>
    </row>
    <row r="65" spans="1:45" x14ac:dyDescent="0.25">
      <c r="A65" t="s">
        <v>43</v>
      </c>
      <c r="B65">
        <f>(B16-AVERAGE($B$16:$AS$16))/_xlfn.STDEV.P(($B$16:$AS$16))</f>
        <v>0.82789587083291938</v>
      </c>
      <c r="C65">
        <f t="shared" ref="C65:AS65" si="18">(C16-AVERAGE($B$16:$AS$16))/_xlfn.STDEV.P(($B$16:$AS$16))</f>
        <v>-0.42822200215490558</v>
      </c>
      <c r="D65">
        <f t="shared" si="18"/>
        <v>-1.0562809386488123</v>
      </c>
      <c r="E65">
        <f t="shared" si="18"/>
        <v>-1.6843398751427194</v>
      </c>
      <c r="F65">
        <f t="shared" si="18"/>
        <v>0.82789587083291938</v>
      </c>
      <c r="G65">
        <f t="shared" si="18"/>
        <v>-0.42822200215490558</v>
      </c>
      <c r="H65">
        <f t="shared" si="18"/>
        <v>0.19983693433900129</v>
      </c>
      <c r="I65">
        <f t="shared" si="18"/>
        <v>0.82789587083291938</v>
      </c>
      <c r="J65">
        <f t="shared" si="18"/>
        <v>-0.42822200215490558</v>
      </c>
      <c r="K65">
        <f t="shared" si="18"/>
        <v>-2.9404577481305441</v>
      </c>
      <c r="L65">
        <f t="shared" si="18"/>
        <v>0.82789587083291938</v>
      </c>
      <c r="M65">
        <f t="shared" si="18"/>
        <v>-1.6843398751427194</v>
      </c>
      <c r="N65">
        <f t="shared" si="18"/>
        <v>0.19983693433900129</v>
      </c>
      <c r="O65">
        <f t="shared" si="18"/>
        <v>0.82789587083291938</v>
      </c>
      <c r="P65">
        <f t="shared" si="18"/>
        <v>0.82789587083291938</v>
      </c>
      <c r="Q65">
        <f t="shared" si="18"/>
        <v>0.82789587083291938</v>
      </c>
      <c r="R65">
        <f t="shared" si="18"/>
        <v>-0.42822200215490558</v>
      </c>
      <c r="S65">
        <f t="shared" si="18"/>
        <v>-1.0562809386488123</v>
      </c>
      <c r="T65">
        <f t="shared" si="18"/>
        <v>0.19983693433900129</v>
      </c>
      <c r="U65">
        <f t="shared" si="18"/>
        <v>-1.0562809386488123</v>
      </c>
      <c r="V65">
        <f t="shared" si="18"/>
        <v>0.82789587083291938</v>
      </c>
      <c r="W65">
        <f t="shared" si="18"/>
        <v>-1.0562809386488123</v>
      </c>
      <c r="X65">
        <f t="shared" si="18"/>
        <v>0.19983693433900129</v>
      </c>
      <c r="Y65">
        <f t="shared" si="18"/>
        <v>-1.0562809386488123</v>
      </c>
      <c r="Z65">
        <f t="shared" si="18"/>
        <v>-2.3123988116366263</v>
      </c>
      <c r="AA65">
        <f t="shared" si="18"/>
        <v>-1.6843398751427194</v>
      </c>
      <c r="AB65">
        <f t="shared" si="18"/>
        <v>0.82789587083291938</v>
      </c>
      <c r="AC65">
        <f t="shared" si="18"/>
        <v>0.82789587083291938</v>
      </c>
      <c r="AD65">
        <f t="shared" si="18"/>
        <v>-0.42822200215490558</v>
      </c>
      <c r="AE65">
        <f t="shared" si="18"/>
        <v>0.82789587083291938</v>
      </c>
      <c r="AF65">
        <f t="shared" si="18"/>
        <v>0.19983693433900129</v>
      </c>
      <c r="AG65">
        <f t="shared" si="18"/>
        <v>0.82789587083291938</v>
      </c>
      <c r="AH65">
        <f t="shared" si="18"/>
        <v>0.19983693433900129</v>
      </c>
      <c r="AI65">
        <f t="shared" si="18"/>
        <v>0.82789587083291938</v>
      </c>
      <c r="AJ65">
        <f t="shared" si="18"/>
        <v>0.82789587083291938</v>
      </c>
      <c r="AK65">
        <f t="shared" si="18"/>
        <v>0.82789587083291938</v>
      </c>
      <c r="AL65">
        <f t="shared" si="18"/>
        <v>-0.42822200215490558</v>
      </c>
      <c r="AM65">
        <f t="shared" si="18"/>
        <v>0.82789587083291938</v>
      </c>
      <c r="AN65">
        <f t="shared" si="18"/>
        <v>0.82789587083291938</v>
      </c>
      <c r="AO65">
        <f t="shared" si="18"/>
        <v>-0.42822200215490558</v>
      </c>
      <c r="AP65">
        <f t="shared" si="18"/>
        <v>0.82789587083291938</v>
      </c>
      <c r="AQ65">
        <f t="shared" si="18"/>
        <v>0.82789587083291938</v>
      </c>
      <c r="AR65">
        <f t="shared" si="18"/>
        <v>0.82789587083291938</v>
      </c>
      <c r="AS65">
        <f t="shared" si="18"/>
        <v>0.82789587083291938</v>
      </c>
    </row>
    <row r="66" spans="1:45" x14ac:dyDescent="0.25">
      <c r="A66" t="s">
        <v>19</v>
      </c>
      <c r="B66">
        <f>(B17-AVERAGE($B$17:$AS$17))/_xlfn.STDEV.P($B$17:$AS$17)</f>
        <v>-1.0674471051362358</v>
      </c>
      <c r="C66">
        <f t="shared" ref="C66:AS66" si="19">(C17-AVERAGE($B$17:$AS$17))/_xlfn.STDEV.P($B$17:$AS$17)</f>
        <v>-1.3405149692408547</v>
      </c>
      <c r="D66">
        <f t="shared" si="19"/>
        <v>-1.4315375906090604</v>
      </c>
      <c r="E66">
        <f t="shared" si="19"/>
        <v>-1.9776733188182973</v>
      </c>
      <c r="F66">
        <f t="shared" si="19"/>
        <v>-2.1597185615547096</v>
      </c>
      <c r="G66">
        <f t="shared" si="19"/>
        <v>-0.88540186239982421</v>
      </c>
      <c r="H66">
        <f t="shared" si="19"/>
        <v>-0.52131137692699969</v>
      </c>
      <c r="I66">
        <f t="shared" si="19"/>
        <v>-0.52131137692699969</v>
      </c>
      <c r="J66">
        <f t="shared" si="19"/>
        <v>-0.52131137692699969</v>
      </c>
      <c r="K66">
        <f t="shared" si="19"/>
        <v>-0.70335661966341279</v>
      </c>
      <c r="L66">
        <f t="shared" si="19"/>
        <v>-0.24824351282238241</v>
      </c>
      <c r="M66">
        <f t="shared" si="19"/>
        <v>-1.158469726504443</v>
      </c>
      <c r="N66">
        <f t="shared" si="19"/>
        <v>-2.3417638042911211</v>
      </c>
      <c r="O66">
        <f t="shared" si="19"/>
        <v>-0.7943792410316185</v>
      </c>
      <c r="P66">
        <f t="shared" si="19"/>
        <v>1.2991410504371217</v>
      </c>
      <c r="Q66">
        <f t="shared" si="19"/>
        <v>0.47993745812326682</v>
      </c>
      <c r="R66">
        <f t="shared" si="19"/>
        <v>0.11584697265044221</v>
      </c>
      <c r="S66">
        <f t="shared" si="19"/>
        <v>-0.97642448376803004</v>
      </c>
      <c r="T66">
        <f t="shared" si="19"/>
        <v>2.4824351282236461E-2</v>
      </c>
      <c r="U66">
        <f t="shared" si="19"/>
        <v>0.84402794359609146</v>
      </c>
      <c r="V66">
        <f t="shared" si="19"/>
        <v>0.11584697265044221</v>
      </c>
      <c r="W66">
        <f t="shared" si="19"/>
        <v>1.2991410504371217</v>
      </c>
      <c r="X66">
        <f t="shared" si="19"/>
        <v>-0.24824351282238241</v>
      </c>
      <c r="Y66">
        <f t="shared" si="19"/>
        <v>0.38891483675506106</v>
      </c>
      <c r="Z66">
        <f t="shared" si="19"/>
        <v>0.20686959401864796</v>
      </c>
      <c r="AA66">
        <f t="shared" si="19"/>
        <v>-0.15722089145417503</v>
      </c>
      <c r="AB66">
        <f t="shared" si="19"/>
        <v>0.93505056496429717</v>
      </c>
      <c r="AC66">
        <f t="shared" si="19"/>
        <v>0.47993745812326682</v>
      </c>
      <c r="AD66">
        <f t="shared" si="19"/>
        <v>0.66198270085967836</v>
      </c>
      <c r="AE66">
        <f t="shared" si="19"/>
        <v>0.57096007949147254</v>
      </c>
      <c r="AF66">
        <f t="shared" si="19"/>
        <v>1.1170958077007087</v>
      </c>
      <c r="AG66">
        <f t="shared" si="19"/>
        <v>0.29789221538685534</v>
      </c>
      <c r="AH66">
        <f t="shared" si="19"/>
        <v>1.1170958077007087</v>
      </c>
      <c r="AI66">
        <f t="shared" si="19"/>
        <v>0.57096007949147254</v>
      </c>
      <c r="AJ66">
        <f t="shared" si="19"/>
        <v>-0.33926613419058815</v>
      </c>
      <c r="AK66">
        <f t="shared" si="19"/>
        <v>-0.33926613419058815</v>
      </c>
      <c r="AL66">
        <f t="shared" si="19"/>
        <v>0.38891483675506106</v>
      </c>
      <c r="AM66">
        <f t="shared" si="19"/>
        <v>0.93505056496429717</v>
      </c>
      <c r="AN66">
        <f t="shared" si="19"/>
        <v>1.9362994000145637</v>
      </c>
      <c r="AO66">
        <f t="shared" si="19"/>
        <v>1.9362994000145637</v>
      </c>
      <c r="AP66">
        <f t="shared" si="19"/>
        <v>1.1170958077007087</v>
      </c>
      <c r="AQ66">
        <f t="shared" si="19"/>
        <v>-6.6198270085969291E-2</v>
      </c>
      <c r="AR66">
        <f t="shared" si="19"/>
        <v>0.47993745812326682</v>
      </c>
      <c r="AS66">
        <f t="shared" si="19"/>
        <v>0.47993745812326682</v>
      </c>
    </row>
    <row r="67" spans="1:45" x14ac:dyDescent="0.25">
      <c r="A67" t="s">
        <v>44</v>
      </c>
      <c r="B67">
        <f>(B18-AVERAGE($B$18:$AS$18))/_xlfn.STDEV.P(($B$18:$AS$18))</f>
        <v>0.20257438626814656</v>
      </c>
      <c r="C67">
        <f t="shared" ref="C67:AS67" si="20">(C18-AVERAGE($B$18:$AS$18))/_xlfn.STDEV.P(($B$18:$AS$18))</f>
        <v>-1.347560047783799</v>
      </c>
      <c r="D67">
        <f t="shared" si="20"/>
        <v>-0.57249283075782287</v>
      </c>
      <c r="E67">
        <f t="shared" si="20"/>
        <v>0.5901079947811313</v>
      </c>
      <c r="F67">
        <f t="shared" si="20"/>
        <v>0.20257438626814656</v>
      </c>
      <c r="G67">
        <f t="shared" si="20"/>
        <v>-0.57249283075782287</v>
      </c>
      <c r="H67">
        <f t="shared" si="20"/>
        <v>-0.57249283075782287</v>
      </c>
      <c r="I67">
        <f t="shared" si="20"/>
        <v>0.97764160329412286</v>
      </c>
      <c r="J67">
        <f t="shared" si="20"/>
        <v>0.97764160329412286</v>
      </c>
      <c r="K67">
        <f t="shared" si="20"/>
        <v>-0.57249283075782287</v>
      </c>
      <c r="L67">
        <f t="shared" si="20"/>
        <v>-0.18495922224483813</v>
      </c>
      <c r="M67">
        <f t="shared" si="20"/>
        <v>-0.96002643927080755</v>
      </c>
      <c r="N67">
        <f t="shared" si="20"/>
        <v>-2.897694481835738</v>
      </c>
      <c r="O67">
        <f t="shared" si="20"/>
        <v>-1.7350936562967838</v>
      </c>
      <c r="P67">
        <f t="shared" si="20"/>
        <v>-1.347560047783799</v>
      </c>
      <c r="Q67">
        <f t="shared" si="20"/>
        <v>-0.57249283075782287</v>
      </c>
      <c r="R67">
        <f t="shared" si="20"/>
        <v>0.97764160329412286</v>
      </c>
      <c r="S67">
        <f t="shared" si="20"/>
        <v>-0.96002643927080755</v>
      </c>
      <c r="T67">
        <f t="shared" si="20"/>
        <v>0.20257438626814656</v>
      </c>
      <c r="U67">
        <f t="shared" si="20"/>
        <v>0.97764160329412286</v>
      </c>
      <c r="V67">
        <f t="shared" si="20"/>
        <v>0.5901079947811313</v>
      </c>
      <c r="W67">
        <f t="shared" si="20"/>
        <v>0.97764160329412286</v>
      </c>
      <c r="X67">
        <f t="shared" si="20"/>
        <v>-0.18495922224483813</v>
      </c>
      <c r="Y67">
        <f t="shared" si="20"/>
        <v>0.5901079947811313</v>
      </c>
      <c r="Z67">
        <f t="shared" si="20"/>
        <v>0.20257438626814656</v>
      </c>
      <c r="AA67">
        <f t="shared" si="20"/>
        <v>-0.18495922224483813</v>
      </c>
      <c r="AB67">
        <f t="shared" si="20"/>
        <v>0.97764160329412286</v>
      </c>
      <c r="AC67">
        <f t="shared" si="20"/>
        <v>0.97764160329412286</v>
      </c>
      <c r="AD67">
        <f t="shared" si="20"/>
        <v>0.97764160329412286</v>
      </c>
      <c r="AE67">
        <f t="shared" si="20"/>
        <v>0.5901079947811313</v>
      </c>
      <c r="AF67">
        <f t="shared" si="20"/>
        <v>-0.96002643927080755</v>
      </c>
      <c r="AG67">
        <f t="shared" si="20"/>
        <v>0.5901079947811313</v>
      </c>
      <c r="AH67">
        <f t="shared" si="20"/>
        <v>-0.96002643927080755</v>
      </c>
      <c r="AI67">
        <f t="shared" si="20"/>
        <v>-2.897694481835738</v>
      </c>
      <c r="AJ67">
        <f t="shared" si="20"/>
        <v>0.97764160329412286</v>
      </c>
      <c r="AK67">
        <f t="shared" si="20"/>
        <v>0.5901079947811313</v>
      </c>
      <c r="AL67">
        <f t="shared" si="20"/>
        <v>0.97764160329412286</v>
      </c>
      <c r="AM67">
        <f t="shared" si="20"/>
        <v>0.97764160329412286</v>
      </c>
      <c r="AN67">
        <f t="shared" si="20"/>
        <v>0.97764160329412286</v>
      </c>
      <c r="AO67">
        <f t="shared" si="20"/>
        <v>0.5901079947811313</v>
      </c>
      <c r="AP67">
        <f t="shared" si="20"/>
        <v>0.20257438626814656</v>
      </c>
      <c r="AQ67">
        <f t="shared" si="20"/>
        <v>0.97764160329412286</v>
      </c>
      <c r="AR67">
        <f t="shared" si="20"/>
        <v>-0.18495922224483813</v>
      </c>
      <c r="AS67">
        <f t="shared" si="20"/>
        <v>-0.18495922224483813</v>
      </c>
    </row>
    <row r="68" spans="1:45" x14ac:dyDescent="0.25">
      <c r="A68" t="s">
        <v>21</v>
      </c>
      <c r="B68">
        <f>B19-AVERAGE($B$19:$AS$19)</f>
        <v>0</v>
      </c>
      <c r="C68">
        <f t="shared" ref="C68:AS68" si="21">C19-AVERAGE($B$19:$AS$19)</f>
        <v>0</v>
      </c>
      <c r="D68">
        <f t="shared" si="21"/>
        <v>0</v>
      </c>
      <c r="E68">
        <f t="shared" si="21"/>
        <v>0</v>
      </c>
      <c r="F68">
        <f t="shared" si="21"/>
        <v>0</v>
      </c>
      <c r="G68">
        <f t="shared" si="21"/>
        <v>0</v>
      </c>
      <c r="H68">
        <f t="shared" si="21"/>
        <v>0</v>
      </c>
      <c r="I68">
        <f t="shared" si="21"/>
        <v>0</v>
      </c>
      <c r="J68">
        <f t="shared" si="21"/>
        <v>0</v>
      </c>
      <c r="K68">
        <f t="shared" si="21"/>
        <v>0</v>
      </c>
      <c r="L68">
        <f t="shared" si="21"/>
        <v>0</v>
      </c>
      <c r="M68">
        <f t="shared" si="21"/>
        <v>0</v>
      </c>
      <c r="N68">
        <f t="shared" si="21"/>
        <v>0</v>
      </c>
      <c r="O68">
        <f t="shared" si="21"/>
        <v>0</v>
      </c>
      <c r="P68">
        <f t="shared" si="21"/>
        <v>0</v>
      </c>
      <c r="Q68">
        <f t="shared" si="21"/>
        <v>0</v>
      </c>
      <c r="R68">
        <f t="shared" si="21"/>
        <v>0</v>
      </c>
      <c r="S68">
        <f t="shared" si="21"/>
        <v>0</v>
      </c>
      <c r="T68">
        <f t="shared" si="21"/>
        <v>0</v>
      </c>
      <c r="U68">
        <f t="shared" si="21"/>
        <v>0</v>
      </c>
      <c r="V68">
        <f t="shared" si="21"/>
        <v>0</v>
      </c>
      <c r="W68">
        <f t="shared" si="21"/>
        <v>0</v>
      </c>
      <c r="X68">
        <f t="shared" si="21"/>
        <v>0</v>
      </c>
      <c r="Y68">
        <f t="shared" si="21"/>
        <v>0</v>
      </c>
      <c r="Z68">
        <f t="shared" si="21"/>
        <v>0</v>
      </c>
      <c r="AA68">
        <f t="shared" si="21"/>
        <v>0</v>
      </c>
      <c r="AB68">
        <f t="shared" si="21"/>
        <v>0</v>
      </c>
      <c r="AC68">
        <f t="shared" si="21"/>
        <v>0</v>
      </c>
      <c r="AD68">
        <f t="shared" si="21"/>
        <v>0</v>
      </c>
      <c r="AE68">
        <f t="shared" si="21"/>
        <v>0</v>
      </c>
      <c r="AF68">
        <f t="shared" si="21"/>
        <v>0</v>
      </c>
      <c r="AG68">
        <f t="shared" si="21"/>
        <v>0</v>
      </c>
      <c r="AH68">
        <f t="shared" si="21"/>
        <v>0</v>
      </c>
      <c r="AI68">
        <f t="shared" si="21"/>
        <v>0</v>
      </c>
      <c r="AJ68">
        <f t="shared" si="21"/>
        <v>0</v>
      </c>
      <c r="AK68">
        <f t="shared" si="21"/>
        <v>0</v>
      </c>
      <c r="AL68">
        <f t="shared" si="21"/>
        <v>0</v>
      </c>
      <c r="AM68">
        <f t="shared" si="21"/>
        <v>0</v>
      </c>
      <c r="AN68">
        <f t="shared" si="21"/>
        <v>0</v>
      </c>
      <c r="AO68">
        <f t="shared" si="21"/>
        <v>0</v>
      </c>
      <c r="AP68">
        <f t="shared" si="21"/>
        <v>0</v>
      </c>
      <c r="AQ68">
        <f t="shared" si="21"/>
        <v>0</v>
      </c>
      <c r="AR68">
        <f t="shared" si="21"/>
        <v>0</v>
      </c>
      <c r="AS68">
        <f t="shared" si="21"/>
        <v>0</v>
      </c>
    </row>
    <row r="69" spans="1:45" x14ac:dyDescent="0.25">
      <c r="A69" t="s">
        <v>22</v>
      </c>
      <c r="B69">
        <f>(B20-AVERAGE($B$20:$AS$20))/_xlfn.STDEV.P(($B$20:$AS$20))</f>
        <v>-1.0439830858813497</v>
      </c>
      <c r="C69">
        <f t="shared" ref="C69:AS69" si="22">(C20-AVERAGE($B$20:$AS$20))/_xlfn.STDEV.P(($B$20:$AS$20))</f>
        <v>-1.0439830858813497</v>
      </c>
      <c r="D69">
        <f t="shared" si="22"/>
        <v>-1.0439830858813497</v>
      </c>
      <c r="E69">
        <f t="shared" si="22"/>
        <v>-0.86730902519373665</v>
      </c>
      <c r="F69">
        <f t="shared" si="22"/>
        <v>-1.0439830858813497</v>
      </c>
      <c r="G69">
        <f t="shared" si="22"/>
        <v>-1.0439830858813497</v>
      </c>
      <c r="H69">
        <f t="shared" si="22"/>
        <v>-1.0439830858813497</v>
      </c>
      <c r="I69">
        <f t="shared" si="22"/>
        <v>-1.0439830858813497</v>
      </c>
      <c r="J69">
        <f t="shared" si="22"/>
        <v>-1.0439830858813497</v>
      </c>
      <c r="K69">
        <f t="shared" si="22"/>
        <v>1.6061278244328361E-2</v>
      </c>
      <c r="L69">
        <f t="shared" si="22"/>
        <v>-0.69063496450612361</v>
      </c>
      <c r="M69">
        <f t="shared" si="22"/>
        <v>-0.16061278244328461</v>
      </c>
      <c r="N69">
        <f t="shared" si="22"/>
        <v>-0.51396090381851067</v>
      </c>
      <c r="O69">
        <f t="shared" si="22"/>
        <v>-0.86730902519373665</v>
      </c>
      <c r="P69">
        <f t="shared" si="22"/>
        <v>0.54608346030716748</v>
      </c>
      <c r="Q69">
        <f t="shared" si="22"/>
        <v>1.7828018851204588</v>
      </c>
      <c r="R69">
        <f t="shared" si="22"/>
        <v>-1.0439830858813497</v>
      </c>
      <c r="S69">
        <f t="shared" si="22"/>
        <v>0.19273533893194134</v>
      </c>
      <c r="T69">
        <f t="shared" si="22"/>
        <v>-0.51396090381851067</v>
      </c>
      <c r="U69">
        <f t="shared" si="22"/>
        <v>-0.69063496450612361</v>
      </c>
      <c r="V69">
        <f t="shared" si="22"/>
        <v>-1.0439830858813497</v>
      </c>
      <c r="W69">
        <f t="shared" si="22"/>
        <v>-0.86730902519373665</v>
      </c>
      <c r="X69">
        <f t="shared" si="22"/>
        <v>-0.86730902519373665</v>
      </c>
      <c r="Y69">
        <f t="shared" si="22"/>
        <v>1.6061278244328361E-2</v>
      </c>
      <c r="Z69">
        <f t="shared" si="22"/>
        <v>-0.86730902519373665</v>
      </c>
      <c r="AA69">
        <f t="shared" si="22"/>
        <v>0.89943158168239357</v>
      </c>
      <c r="AB69">
        <f t="shared" si="22"/>
        <v>0.89943158168239357</v>
      </c>
      <c r="AC69">
        <f t="shared" si="22"/>
        <v>-0.51396090381851067</v>
      </c>
      <c r="AD69">
        <f t="shared" si="22"/>
        <v>0.54608346030716748</v>
      </c>
      <c r="AE69">
        <f t="shared" si="22"/>
        <v>0.19273533893194134</v>
      </c>
      <c r="AF69">
        <f t="shared" si="22"/>
        <v>1.4294537637452323</v>
      </c>
      <c r="AG69">
        <f t="shared" si="22"/>
        <v>1.7828018851204588</v>
      </c>
      <c r="AH69">
        <f t="shared" si="22"/>
        <v>1.4294537637452323</v>
      </c>
      <c r="AI69">
        <f t="shared" si="22"/>
        <v>1.6061278244328454</v>
      </c>
      <c r="AJ69">
        <f t="shared" si="22"/>
        <v>2.1361500064956842</v>
      </c>
      <c r="AK69">
        <f t="shared" si="22"/>
        <v>0.54608346030716748</v>
      </c>
      <c r="AL69">
        <f t="shared" si="22"/>
        <v>1.0761056423700064</v>
      </c>
      <c r="AM69">
        <f t="shared" si="22"/>
        <v>-0.51396090381851067</v>
      </c>
      <c r="AN69">
        <f t="shared" si="22"/>
        <v>1.6061278244328454</v>
      </c>
      <c r="AO69">
        <f t="shared" si="22"/>
        <v>1.2527797030576195</v>
      </c>
      <c r="AP69">
        <f t="shared" si="22"/>
        <v>-0.86730902519373665</v>
      </c>
      <c r="AQ69">
        <f t="shared" si="22"/>
        <v>0.72275752099478041</v>
      </c>
      <c r="AR69">
        <f t="shared" si="22"/>
        <v>0.72275752099478041</v>
      </c>
      <c r="AS69">
        <f t="shared" si="22"/>
        <v>-0.16061278244328461</v>
      </c>
    </row>
    <row r="74" spans="1:45" x14ac:dyDescent="0.25">
      <c r="A74" s="60" t="s">
        <v>46</v>
      </c>
      <c r="B74" t="str" cm="1">
        <f t="array" aca="1" ref="B74:J74" ca="1">TRIM(C74:K74)</f>
        <v/>
      </c>
      <c r="C74" t="str">
        <f ca="1"/>
        <v/>
      </c>
      <c r="D74" t="str">
        <f ca="1"/>
        <v/>
      </c>
      <c r="E74" t="str">
        <f ca="1"/>
        <v/>
      </c>
      <c r="F74" t="str">
        <f ca="1"/>
        <v/>
      </c>
      <c r="G74" t="str">
        <f ca="1"/>
        <v/>
      </c>
      <c r="H74" t="str">
        <f ca="1"/>
        <v/>
      </c>
      <c r="I74" t="str">
        <f ca="1"/>
        <v/>
      </c>
      <c r="J74" t="str">
        <f ca="1"/>
        <v/>
      </c>
    </row>
    <row r="75" spans="1:45" x14ac:dyDescent="0.25">
      <c r="B75" s="60">
        <v>1980</v>
      </c>
      <c r="C75" s="60">
        <v>1981</v>
      </c>
      <c r="D75" s="60">
        <v>1982</v>
      </c>
      <c r="E75" s="60">
        <v>1983</v>
      </c>
      <c r="F75" s="60">
        <v>1984</v>
      </c>
      <c r="G75" s="60">
        <v>1985</v>
      </c>
      <c r="H75" s="60">
        <v>1986</v>
      </c>
      <c r="I75" s="60">
        <v>1987</v>
      </c>
      <c r="J75" s="60">
        <v>1988</v>
      </c>
      <c r="K75" s="60">
        <v>1989</v>
      </c>
      <c r="L75" s="60">
        <v>1990</v>
      </c>
      <c r="M75" s="60">
        <v>1991</v>
      </c>
      <c r="N75" s="60">
        <v>1992</v>
      </c>
      <c r="O75" s="60">
        <v>1993</v>
      </c>
      <c r="P75" s="60">
        <v>1994</v>
      </c>
      <c r="Q75" s="60">
        <v>1995</v>
      </c>
      <c r="R75" s="60">
        <v>1996</v>
      </c>
      <c r="S75" s="60">
        <v>1997</v>
      </c>
      <c r="T75" s="60">
        <v>1998</v>
      </c>
      <c r="U75" s="60">
        <v>1999</v>
      </c>
      <c r="V75" s="60">
        <v>2000</v>
      </c>
      <c r="W75" s="60">
        <v>2001</v>
      </c>
      <c r="X75" s="60">
        <v>2002</v>
      </c>
      <c r="Y75" s="60">
        <v>2003</v>
      </c>
      <c r="Z75" s="60">
        <v>2004</v>
      </c>
      <c r="AA75" s="60">
        <v>2005</v>
      </c>
      <c r="AB75" s="60">
        <v>2006</v>
      </c>
      <c r="AC75" s="60">
        <v>2007</v>
      </c>
      <c r="AD75" s="60">
        <v>2008</v>
      </c>
      <c r="AE75" s="60">
        <v>2009</v>
      </c>
      <c r="AF75" s="60">
        <v>2010</v>
      </c>
      <c r="AG75" s="60">
        <v>2011</v>
      </c>
      <c r="AH75" s="60">
        <v>2012</v>
      </c>
      <c r="AI75" s="60">
        <v>2013</v>
      </c>
      <c r="AJ75" s="60">
        <v>2014</v>
      </c>
      <c r="AK75" s="60">
        <v>2015</v>
      </c>
      <c r="AL75" s="60">
        <v>2016</v>
      </c>
      <c r="AM75" s="60">
        <v>2017</v>
      </c>
      <c r="AN75" s="60">
        <v>2018</v>
      </c>
      <c r="AO75" s="60">
        <v>2019</v>
      </c>
      <c r="AP75" s="60">
        <v>2020</v>
      </c>
      <c r="AQ75" s="60">
        <v>2021</v>
      </c>
      <c r="AR75" s="60">
        <v>2022</v>
      </c>
      <c r="AS75" s="60">
        <v>2023</v>
      </c>
    </row>
    <row r="76" spans="1:45" x14ac:dyDescent="0.25">
      <c r="A76" t="s">
        <v>5</v>
      </c>
      <c r="B76">
        <f>B30-AVERAGE($B$30:$AS$30)</f>
        <v>0</v>
      </c>
      <c r="C76">
        <f t="shared" ref="C76:AS76" si="23">C30-AVERAGE($B$30:$AS$30)</f>
        <v>0</v>
      </c>
      <c r="D76">
        <f t="shared" si="23"/>
        <v>0</v>
      </c>
      <c r="E76">
        <f t="shared" si="23"/>
        <v>0</v>
      </c>
      <c r="F76">
        <f t="shared" si="23"/>
        <v>0</v>
      </c>
      <c r="G76">
        <f t="shared" si="23"/>
        <v>0</v>
      </c>
      <c r="H76">
        <f t="shared" si="23"/>
        <v>0</v>
      </c>
      <c r="I76">
        <f t="shared" si="23"/>
        <v>0</v>
      </c>
      <c r="J76">
        <f t="shared" si="23"/>
        <v>0</v>
      </c>
      <c r="K76">
        <f t="shared" si="23"/>
        <v>0</v>
      </c>
      <c r="L76">
        <f t="shared" si="23"/>
        <v>0</v>
      </c>
      <c r="M76">
        <f t="shared" si="23"/>
        <v>0</v>
      </c>
      <c r="N76">
        <f t="shared" si="23"/>
        <v>0</v>
      </c>
      <c r="O76">
        <f t="shared" si="23"/>
        <v>0</v>
      </c>
      <c r="P76">
        <f t="shared" si="23"/>
        <v>0</v>
      </c>
      <c r="Q76">
        <f t="shared" si="23"/>
        <v>0</v>
      </c>
      <c r="R76">
        <f t="shared" si="23"/>
        <v>0</v>
      </c>
      <c r="S76">
        <f t="shared" si="23"/>
        <v>0</v>
      </c>
      <c r="T76">
        <f t="shared" si="23"/>
        <v>0</v>
      </c>
      <c r="U76">
        <f t="shared" si="23"/>
        <v>0</v>
      </c>
      <c r="V76">
        <f t="shared" si="23"/>
        <v>0</v>
      </c>
      <c r="W76">
        <f t="shared" si="23"/>
        <v>0</v>
      </c>
      <c r="X76">
        <f t="shared" si="23"/>
        <v>0</v>
      </c>
      <c r="Y76">
        <f t="shared" si="23"/>
        <v>0</v>
      </c>
      <c r="Z76">
        <f t="shared" si="23"/>
        <v>0</v>
      </c>
      <c r="AA76">
        <f t="shared" si="23"/>
        <v>0</v>
      </c>
      <c r="AB76">
        <f t="shared" si="23"/>
        <v>0</v>
      </c>
      <c r="AC76">
        <f t="shared" si="23"/>
        <v>0</v>
      </c>
      <c r="AD76">
        <f t="shared" si="23"/>
        <v>0</v>
      </c>
      <c r="AE76">
        <f t="shared" si="23"/>
        <v>0</v>
      </c>
      <c r="AF76">
        <f t="shared" si="23"/>
        <v>0</v>
      </c>
      <c r="AG76">
        <f t="shared" si="23"/>
        <v>0</v>
      </c>
      <c r="AH76">
        <f t="shared" si="23"/>
        <v>0</v>
      </c>
      <c r="AI76">
        <f t="shared" si="23"/>
        <v>0</v>
      </c>
      <c r="AJ76">
        <f t="shared" si="23"/>
        <v>0</v>
      </c>
      <c r="AK76">
        <f t="shared" si="23"/>
        <v>0</v>
      </c>
      <c r="AL76">
        <f t="shared" si="23"/>
        <v>0</v>
      </c>
      <c r="AM76">
        <f t="shared" si="23"/>
        <v>0</v>
      </c>
      <c r="AN76">
        <f t="shared" si="23"/>
        <v>0</v>
      </c>
      <c r="AO76">
        <f t="shared" si="23"/>
        <v>0</v>
      </c>
      <c r="AP76">
        <f t="shared" si="23"/>
        <v>0</v>
      </c>
      <c r="AQ76">
        <f t="shared" si="23"/>
        <v>0</v>
      </c>
      <c r="AR76">
        <f t="shared" si="23"/>
        <v>0</v>
      </c>
      <c r="AS76">
        <f t="shared" si="23"/>
        <v>0</v>
      </c>
    </row>
    <row r="77" spans="1:45" x14ac:dyDescent="0.25">
      <c r="A77" t="s">
        <v>42</v>
      </c>
      <c r="B77">
        <f>(B31-AVERAGE($B$31:$AS$31))/_xlfn.STDEV.P(($B$31:$AS$31))</f>
        <v>-0.83008440821979457</v>
      </c>
      <c r="C77">
        <f t="shared" ref="C77:AS77" si="24">(C31-AVERAGE($B$31:$AS$31))/_xlfn.STDEV.P(($B$31:$AS$31))</f>
        <v>-1.2539572975235196</v>
      </c>
      <c r="D77">
        <f t="shared" si="24"/>
        <v>-1.8897666314791077</v>
      </c>
      <c r="E77">
        <f t="shared" si="24"/>
        <v>-1.9604121130297283</v>
      </c>
      <c r="F77">
        <f t="shared" si="24"/>
        <v>-2.7375124100865582</v>
      </c>
      <c r="G77">
        <f t="shared" si="24"/>
        <v>-0.90072988977041513</v>
      </c>
      <c r="H77">
        <f t="shared" si="24"/>
        <v>-0.26492055581482704</v>
      </c>
      <c r="I77">
        <f t="shared" si="24"/>
        <v>-0.12362959271358577</v>
      </c>
      <c r="J77">
        <f t="shared" si="24"/>
        <v>-5.2984111162965156E-2</v>
      </c>
      <c r="K77">
        <f t="shared" si="24"/>
        <v>-0.40621151891606955</v>
      </c>
      <c r="L77">
        <f t="shared" si="24"/>
        <v>-1.1833118159728988</v>
      </c>
      <c r="M77">
        <f t="shared" si="24"/>
        <v>-1.1833118159728988</v>
      </c>
      <c r="N77">
        <f t="shared" si="24"/>
        <v>-2.4549304838840746</v>
      </c>
      <c r="O77">
        <f t="shared" si="24"/>
        <v>-0.83008440821979457</v>
      </c>
      <c r="P77">
        <f t="shared" si="24"/>
        <v>0.44153425969138171</v>
      </c>
      <c r="Q77">
        <f t="shared" si="24"/>
        <v>0.93605263054572729</v>
      </c>
      <c r="R77">
        <f t="shared" si="24"/>
        <v>0.79476166744448606</v>
      </c>
      <c r="S77">
        <f t="shared" si="24"/>
        <v>-0.40621151891606955</v>
      </c>
      <c r="T77">
        <f t="shared" si="24"/>
        <v>0.30024329659013921</v>
      </c>
      <c r="U77">
        <f t="shared" si="24"/>
        <v>0.86540714899510673</v>
      </c>
      <c r="V77">
        <f t="shared" si="24"/>
        <v>0.37088877814075982</v>
      </c>
      <c r="W77">
        <f t="shared" si="24"/>
        <v>0.72411618589386417</v>
      </c>
      <c r="X77">
        <f t="shared" si="24"/>
        <v>-0.1942750742642064</v>
      </c>
      <c r="Y77">
        <f t="shared" si="24"/>
        <v>8.830685193827735E-2</v>
      </c>
      <c r="Z77">
        <f t="shared" si="24"/>
        <v>8.830685193827735E-2</v>
      </c>
      <c r="AA77">
        <f t="shared" si="24"/>
        <v>-0.33556603736544888</v>
      </c>
      <c r="AB77">
        <f t="shared" si="24"/>
        <v>0.44153425969138171</v>
      </c>
      <c r="AC77">
        <f t="shared" si="24"/>
        <v>0.86540714899510673</v>
      </c>
      <c r="AD77">
        <f t="shared" si="24"/>
        <v>0.30024329659013921</v>
      </c>
      <c r="AE77">
        <f t="shared" si="24"/>
        <v>0.58282522279262294</v>
      </c>
      <c r="AF77">
        <f t="shared" si="24"/>
        <v>0.93605263054572729</v>
      </c>
      <c r="AG77">
        <f t="shared" si="24"/>
        <v>8.830685193827735E-2</v>
      </c>
      <c r="AH77">
        <f t="shared" si="24"/>
        <v>0.93605263054572729</v>
      </c>
      <c r="AI77">
        <f t="shared" si="24"/>
        <v>1.7661370387655469E-2</v>
      </c>
      <c r="AJ77">
        <f t="shared" si="24"/>
        <v>1.7661370387655469E-2</v>
      </c>
      <c r="AK77">
        <f t="shared" si="24"/>
        <v>0.37088877814075982</v>
      </c>
      <c r="AL77">
        <f t="shared" si="24"/>
        <v>0.58282522279262294</v>
      </c>
      <c r="AM77">
        <f t="shared" si="24"/>
        <v>0.79476166744448606</v>
      </c>
      <c r="AN77">
        <f t="shared" si="24"/>
        <v>1.5012164829506949</v>
      </c>
      <c r="AO77">
        <f t="shared" si="24"/>
        <v>1.7837984091531773</v>
      </c>
      <c r="AP77">
        <f t="shared" si="24"/>
        <v>1.0773435936469686</v>
      </c>
      <c r="AQ77">
        <f t="shared" si="24"/>
        <v>0.44153425969138171</v>
      </c>
      <c r="AR77">
        <f t="shared" si="24"/>
        <v>1.2186345567482111</v>
      </c>
      <c r="AS77">
        <f t="shared" si="24"/>
        <v>0.44153425969138171</v>
      </c>
    </row>
    <row r="78" spans="1:45" x14ac:dyDescent="0.25">
      <c r="A78" t="s">
        <v>7</v>
      </c>
      <c r="B78">
        <f>(B32-AVERAGE($B$32:$AS$32))/_xlfn.STDEV.P(($B$32:$AS$32))</f>
        <v>-0.27184352189657623</v>
      </c>
      <c r="C78">
        <f t="shared" ref="C78:AS78" si="25">(C32-AVERAGE($B$32:$AS$32))/_xlfn.STDEV.P(($B$32:$AS$32))</f>
        <v>-0.86618463809281676</v>
      </c>
      <c r="D78">
        <f t="shared" si="25"/>
        <v>-1.8319889519117079</v>
      </c>
      <c r="E78">
        <f t="shared" si="25"/>
        <v>-1.3862331147645273</v>
      </c>
      <c r="F78">
        <f t="shared" si="25"/>
        <v>-1.3119404752399975</v>
      </c>
      <c r="G78">
        <f t="shared" si="25"/>
        <v>-1.0147699171418769</v>
      </c>
      <c r="H78">
        <f t="shared" si="25"/>
        <v>-0.86618463809281676</v>
      </c>
      <c r="I78">
        <f t="shared" si="25"/>
        <v>-0.64330671951922647</v>
      </c>
      <c r="J78">
        <f t="shared" si="25"/>
        <v>-0.56901407999469644</v>
      </c>
      <c r="K78">
        <f t="shared" si="25"/>
        <v>-0.34613616142110604</v>
      </c>
      <c r="L78">
        <f t="shared" si="25"/>
        <v>-0.86618463809281676</v>
      </c>
      <c r="M78">
        <f t="shared" si="25"/>
        <v>9.9619675726074233E-2</v>
      </c>
      <c r="N78">
        <f t="shared" si="25"/>
        <v>-1.3119404752399975</v>
      </c>
      <c r="O78">
        <f t="shared" si="25"/>
        <v>-1.163355196190937</v>
      </c>
      <c r="P78">
        <f t="shared" si="25"/>
        <v>-0.34613616142110604</v>
      </c>
      <c r="Q78">
        <f t="shared" si="25"/>
        <v>-0.79189199856828663</v>
      </c>
      <c r="R78">
        <f t="shared" si="25"/>
        <v>0.24820495477513455</v>
      </c>
      <c r="S78">
        <f t="shared" si="25"/>
        <v>-0.86618463809281676</v>
      </c>
      <c r="T78">
        <f t="shared" si="25"/>
        <v>1.1397166290694958</v>
      </c>
      <c r="U78">
        <f t="shared" si="25"/>
        <v>0.76825343144684533</v>
      </c>
      <c r="V78">
        <f t="shared" si="25"/>
        <v>0.84254607097137513</v>
      </c>
      <c r="W78">
        <f t="shared" si="25"/>
        <v>1.3625945476430859</v>
      </c>
      <c r="X78">
        <f t="shared" si="25"/>
        <v>0.69396079192231519</v>
      </c>
      <c r="Y78">
        <f t="shared" si="25"/>
        <v>-0.56901407999469644</v>
      </c>
      <c r="Z78">
        <f t="shared" si="25"/>
        <v>-0.79189199856828663</v>
      </c>
      <c r="AA78">
        <f t="shared" si="25"/>
        <v>1.1397166290694958</v>
      </c>
      <c r="AB78">
        <f t="shared" si="25"/>
        <v>0.24820495477513455</v>
      </c>
      <c r="AC78">
        <f t="shared" si="25"/>
        <v>1.288301908118556</v>
      </c>
      <c r="AD78">
        <f t="shared" si="25"/>
        <v>0.24820495477513455</v>
      </c>
      <c r="AE78">
        <f t="shared" si="25"/>
        <v>-1.0147699171418769</v>
      </c>
      <c r="AF78">
        <f t="shared" si="25"/>
        <v>2.1055209428883868</v>
      </c>
      <c r="AG78">
        <f t="shared" si="25"/>
        <v>-0.56901407999469644</v>
      </c>
      <c r="AH78">
        <f t="shared" si="25"/>
        <v>2.1055209428883868</v>
      </c>
      <c r="AI78">
        <f t="shared" si="25"/>
        <v>-1.2376478357154672</v>
      </c>
      <c r="AJ78">
        <f t="shared" si="25"/>
        <v>1.2140092685940256</v>
      </c>
      <c r="AK78">
        <f t="shared" si="25"/>
        <v>0.84254607097137513</v>
      </c>
      <c r="AL78">
        <f t="shared" si="25"/>
        <v>1.1397166290694958</v>
      </c>
      <c r="AM78">
        <f t="shared" si="25"/>
        <v>1.0654239895449653</v>
      </c>
      <c r="AN78">
        <f t="shared" si="25"/>
        <v>0.47108287334872467</v>
      </c>
      <c r="AO78">
        <f t="shared" si="25"/>
        <v>-0.64330671951922647</v>
      </c>
      <c r="AP78">
        <f t="shared" si="25"/>
        <v>0.54537551287325481</v>
      </c>
      <c r="AQ78">
        <f t="shared" si="25"/>
        <v>-0.12325824284751589</v>
      </c>
      <c r="AR78">
        <f t="shared" si="25"/>
        <v>0.61966815239778494</v>
      </c>
      <c r="AS78">
        <f t="shared" si="25"/>
        <v>1.2140092685940256</v>
      </c>
    </row>
    <row r="79" spans="1:45" x14ac:dyDescent="0.25">
      <c r="A79" t="s">
        <v>8</v>
      </c>
      <c r="B79">
        <f>(B33-AVERAGE($B$33:$AS$33))/_xlfn.STDEV.P(($B$33:$AS$33))</f>
        <v>-1.708328868212549</v>
      </c>
      <c r="C79">
        <f t="shared" ref="C79:AS79" si="26">(C33-AVERAGE($B$33:$AS$33))/_xlfn.STDEV.P(($B$33:$AS$33))</f>
        <v>-0.4401828985578356</v>
      </c>
      <c r="D79">
        <f t="shared" si="26"/>
        <v>-0.5554688957991728</v>
      </c>
      <c r="E79">
        <f t="shared" si="26"/>
        <v>-1.0166128847645237</v>
      </c>
      <c r="F79">
        <f t="shared" si="26"/>
        <v>-1.708328868212549</v>
      </c>
      <c r="G79">
        <f t="shared" si="26"/>
        <v>0.36681908213152697</v>
      </c>
      <c r="H79">
        <f t="shared" si="26"/>
        <v>-0.3248969013164984</v>
      </c>
      <c r="I79">
        <f t="shared" si="26"/>
        <v>-0.67075489304051006</v>
      </c>
      <c r="J79">
        <f t="shared" si="26"/>
        <v>-0.2096109040751612</v>
      </c>
      <c r="K79">
        <f t="shared" si="26"/>
        <v>-2.0541868599365629</v>
      </c>
      <c r="L79">
        <f t="shared" si="26"/>
        <v>0.25153308489018972</v>
      </c>
      <c r="M79">
        <f t="shared" si="26"/>
        <v>-1.8236148654538864</v>
      </c>
      <c r="N79">
        <f t="shared" si="26"/>
        <v>-2.0541868599365629</v>
      </c>
      <c r="O79">
        <f t="shared" si="26"/>
        <v>0.71267707385554069</v>
      </c>
      <c r="P79">
        <f t="shared" si="26"/>
        <v>1.6349650517862424</v>
      </c>
      <c r="Q79">
        <f t="shared" si="26"/>
        <v>0.71267707385554069</v>
      </c>
      <c r="R79">
        <f t="shared" si="26"/>
        <v>-0.4401828985578356</v>
      </c>
      <c r="S79">
        <f t="shared" si="26"/>
        <v>-1.8236148654538864</v>
      </c>
      <c r="T79">
        <f t="shared" si="26"/>
        <v>-0.2096109040751612</v>
      </c>
      <c r="U79">
        <f t="shared" si="26"/>
        <v>1.8655370462689169</v>
      </c>
      <c r="V79">
        <f t="shared" si="26"/>
        <v>-0.4401828985578356</v>
      </c>
      <c r="W79">
        <f t="shared" si="26"/>
        <v>0.25153308489018972</v>
      </c>
      <c r="X79">
        <f t="shared" si="26"/>
        <v>-0.4401828985578356</v>
      </c>
      <c r="Y79">
        <f t="shared" si="26"/>
        <v>-0.2096109040751612</v>
      </c>
      <c r="Z79">
        <f t="shared" si="26"/>
        <v>-0.78604089028184931</v>
      </c>
      <c r="AA79">
        <f t="shared" si="26"/>
        <v>0.25153308489018972</v>
      </c>
      <c r="AB79">
        <f t="shared" si="26"/>
        <v>-9.4324906833821914E-2</v>
      </c>
      <c r="AC79">
        <f t="shared" si="26"/>
        <v>0.25153308489018972</v>
      </c>
      <c r="AD79">
        <f t="shared" si="26"/>
        <v>0.36681908213152697</v>
      </c>
      <c r="AE79">
        <f t="shared" si="26"/>
        <v>0.25153308489018972</v>
      </c>
      <c r="AF79">
        <f t="shared" si="26"/>
        <v>0.71267707385554069</v>
      </c>
      <c r="AG79">
        <f t="shared" si="26"/>
        <v>0.36681908213152697</v>
      </c>
      <c r="AH79">
        <f t="shared" si="26"/>
        <v>0.71267707385554069</v>
      </c>
      <c r="AI79">
        <f t="shared" si="26"/>
        <v>1.1738210628208916</v>
      </c>
      <c r="AJ79">
        <f t="shared" si="26"/>
        <v>0.82796307109687783</v>
      </c>
      <c r="AK79">
        <f t="shared" si="26"/>
        <v>0.59739107661420343</v>
      </c>
      <c r="AL79">
        <f t="shared" si="26"/>
        <v>0.25153308489018972</v>
      </c>
      <c r="AM79">
        <f t="shared" si="26"/>
        <v>2.0961090407515301E-2</v>
      </c>
      <c r="AN79">
        <f t="shared" si="26"/>
        <v>1.9808230435102541</v>
      </c>
      <c r="AO79">
        <f t="shared" si="26"/>
        <v>0.82796307109687783</v>
      </c>
      <c r="AP79">
        <f t="shared" si="26"/>
        <v>1.4043930573035661</v>
      </c>
      <c r="AQ79">
        <f t="shared" si="26"/>
        <v>-9.4324906833821914E-2</v>
      </c>
      <c r="AR79">
        <f t="shared" si="26"/>
        <v>1.2891070600622287</v>
      </c>
      <c r="AS79">
        <f t="shared" si="26"/>
        <v>2.0961090407515301E-2</v>
      </c>
    </row>
    <row r="80" spans="1:45" x14ac:dyDescent="0.25">
      <c r="A80" t="s">
        <v>9</v>
      </c>
      <c r="B80">
        <f>(B34-AVERAGE($B$34:$AS$34))/_xlfn.STDEV.P(($B$34:$AS$34))</f>
        <v>-1.4293681238755671</v>
      </c>
      <c r="C80">
        <f t="shared" ref="C80:AS80" si="27">(C34-AVERAGE($B$34:$AS$34))/_xlfn.STDEV.P(($B$34:$AS$34))</f>
        <v>-2.4717802363152153</v>
      </c>
      <c r="D80">
        <f t="shared" si="27"/>
        <v>0.30798539685718601</v>
      </c>
      <c r="E80">
        <f t="shared" si="27"/>
        <v>1.0029268051502911</v>
      </c>
      <c r="F80">
        <f t="shared" si="27"/>
        <v>-1.4293681238755671</v>
      </c>
      <c r="G80">
        <f t="shared" si="27"/>
        <v>-3.9485307289363357E-2</v>
      </c>
      <c r="H80">
        <f t="shared" si="27"/>
        <v>-1.4293681238755671</v>
      </c>
      <c r="I80">
        <f t="shared" si="27"/>
        <v>0.65545610100373541</v>
      </c>
      <c r="J80">
        <f t="shared" si="27"/>
        <v>-3.9485307289363357E-2</v>
      </c>
      <c r="K80">
        <f t="shared" si="27"/>
        <v>0.65545610100373541</v>
      </c>
      <c r="L80">
        <f t="shared" si="27"/>
        <v>-1.4293681238755671</v>
      </c>
      <c r="M80">
        <f t="shared" si="27"/>
        <v>-1.4293681238755671</v>
      </c>
      <c r="N80">
        <f t="shared" si="27"/>
        <v>-2.8192509404617709</v>
      </c>
      <c r="O80">
        <f t="shared" si="27"/>
        <v>-1.4293681238755671</v>
      </c>
      <c r="P80">
        <f t="shared" si="27"/>
        <v>0.65545610100373541</v>
      </c>
      <c r="Q80">
        <f t="shared" si="27"/>
        <v>-3.9485307289363357E-2</v>
      </c>
      <c r="R80">
        <f t="shared" si="27"/>
        <v>1.0029268051502911</v>
      </c>
      <c r="S80">
        <f t="shared" si="27"/>
        <v>-3.9485307289363357E-2</v>
      </c>
      <c r="T80">
        <f t="shared" si="27"/>
        <v>0.30798539685718601</v>
      </c>
      <c r="U80">
        <f t="shared" si="27"/>
        <v>0.65545610100373541</v>
      </c>
      <c r="V80">
        <f t="shared" si="27"/>
        <v>-0.38695601143591274</v>
      </c>
      <c r="W80">
        <f t="shared" si="27"/>
        <v>0.65545610100373541</v>
      </c>
      <c r="X80">
        <f t="shared" si="27"/>
        <v>1.0029268051502911</v>
      </c>
      <c r="Y80">
        <f t="shared" si="27"/>
        <v>-1.0818974197290177</v>
      </c>
      <c r="Z80">
        <f t="shared" si="27"/>
        <v>-3.9485307289363357E-2</v>
      </c>
      <c r="AA80">
        <f t="shared" si="27"/>
        <v>-0.38695601143591274</v>
      </c>
      <c r="AB80">
        <f t="shared" si="27"/>
        <v>1.0029268051502911</v>
      </c>
      <c r="AC80">
        <f t="shared" si="27"/>
        <v>0.65545610100373541</v>
      </c>
      <c r="AD80">
        <f t="shared" si="27"/>
        <v>-0.7344267155824622</v>
      </c>
      <c r="AE80">
        <f t="shared" si="27"/>
        <v>-0.38695601143591274</v>
      </c>
      <c r="AF80">
        <f t="shared" si="27"/>
        <v>0.65545610100373541</v>
      </c>
      <c r="AG80">
        <f t="shared" si="27"/>
        <v>-3.9485307289363357E-2</v>
      </c>
      <c r="AH80">
        <f t="shared" si="27"/>
        <v>0.65545610100373541</v>
      </c>
      <c r="AI80">
        <f t="shared" si="27"/>
        <v>1.0029268051502911</v>
      </c>
      <c r="AJ80">
        <f t="shared" si="27"/>
        <v>1.0029268051502911</v>
      </c>
      <c r="AK80">
        <f t="shared" si="27"/>
        <v>1.0029268051502911</v>
      </c>
      <c r="AL80">
        <f t="shared" si="27"/>
        <v>1.0029268051502911</v>
      </c>
      <c r="AM80">
        <f t="shared" si="27"/>
        <v>1.0029268051502911</v>
      </c>
      <c r="AN80">
        <f t="shared" si="27"/>
        <v>0.65545610100373541</v>
      </c>
      <c r="AO80">
        <f t="shared" si="27"/>
        <v>0.65545610100373541</v>
      </c>
      <c r="AP80">
        <f t="shared" si="27"/>
        <v>0.65545610100373541</v>
      </c>
      <c r="AQ80">
        <f t="shared" si="27"/>
        <v>1.0029268051502911</v>
      </c>
      <c r="AR80">
        <f t="shared" si="27"/>
        <v>-3.9485307289363357E-2</v>
      </c>
      <c r="AS80">
        <f t="shared" si="27"/>
        <v>-0.7344267155824622</v>
      </c>
    </row>
    <row r="81" spans="1:45" x14ac:dyDescent="0.25">
      <c r="A81" t="s">
        <v>10</v>
      </c>
      <c r="B81">
        <f>(B35-AVERAGE($B$35:$AS$35))/_xlfn.STDEV.P(($B$35:$AS$35))</f>
        <v>-0.64581964523025681</v>
      </c>
      <c r="C81">
        <f t="shared" ref="C81:AS81" si="28">(C35-AVERAGE($B$35:$AS$35))/_xlfn.STDEV.P(($B$35:$AS$35))</f>
        <v>-1.538470882616588</v>
      </c>
      <c r="D81">
        <f t="shared" si="28"/>
        <v>-2.2823469137718644</v>
      </c>
      <c r="E81">
        <f t="shared" si="28"/>
        <v>-0.64581964523025681</v>
      </c>
      <c r="F81">
        <f t="shared" si="28"/>
        <v>-0.19949402653708986</v>
      </c>
      <c r="G81">
        <f t="shared" si="28"/>
        <v>0.84193241708029609</v>
      </c>
      <c r="H81">
        <f t="shared" si="28"/>
        <v>-0.94337005769236637</v>
      </c>
      <c r="I81">
        <f t="shared" si="28"/>
        <v>-0.49704443899920203</v>
      </c>
      <c r="J81">
        <f t="shared" si="28"/>
        <v>9.8056385925019668E-2</v>
      </c>
      <c r="K81">
        <f t="shared" si="28"/>
        <v>-0.19949402653708986</v>
      </c>
      <c r="L81">
        <f t="shared" si="28"/>
        <v>-1.0921452639234237</v>
      </c>
      <c r="M81">
        <f t="shared" si="28"/>
        <v>-1.8360212950787003</v>
      </c>
      <c r="N81">
        <f t="shared" si="28"/>
        <v>-1.8360212950787003</v>
      </c>
      <c r="O81">
        <f t="shared" si="28"/>
        <v>-0.94337005769236637</v>
      </c>
      <c r="P81">
        <f t="shared" si="28"/>
        <v>0.54438200461818664</v>
      </c>
      <c r="Q81">
        <f t="shared" si="28"/>
        <v>0.99070762331135087</v>
      </c>
      <c r="R81">
        <f t="shared" si="28"/>
        <v>0.24683159215607445</v>
      </c>
      <c r="S81">
        <f t="shared" si="28"/>
        <v>0.24683159215607445</v>
      </c>
      <c r="T81">
        <f t="shared" si="28"/>
        <v>0.3956067983871292</v>
      </c>
      <c r="U81">
        <f t="shared" si="28"/>
        <v>0.84193241708029609</v>
      </c>
      <c r="V81">
        <f t="shared" si="28"/>
        <v>-0.49704443899920203</v>
      </c>
      <c r="W81">
        <f t="shared" si="28"/>
        <v>0.3956067983871292</v>
      </c>
      <c r="X81">
        <f t="shared" si="28"/>
        <v>-0.64581964523025681</v>
      </c>
      <c r="Y81">
        <f t="shared" si="28"/>
        <v>1.1394828295424058</v>
      </c>
      <c r="Z81">
        <f t="shared" si="28"/>
        <v>-1.3896956763855333</v>
      </c>
      <c r="AA81">
        <f t="shared" si="28"/>
        <v>-0.79459485146131159</v>
      </c>
      <c r="AB81">
        <f t="shared" si="28"/>
        <v>-0.34826923276814725</v>
      </c>
      <c r="AC81">
        <f t="shared" si="28"/>
        <v>0.24683159215607445</v>
      </c>
      <c r="AD81">
        <f t="shared" si="28"/>
        <v>-0.19949402653708986</v>
      </c>
      <c r="AE81">
        <f t="shared" si="28"/>
        <v>0.3956067983871292</v>
      </c>
      <c r="AF81">
        <f t="shared" si="28"/>
        <v>1.1394828295424058</v>
      </c>
      <c r="AG81">
        <f t="shared" si="28"/>
        <v>9.8056385925019668E-2</v>
      </c>
      <c r="AH81">
        <f t="shared" si="28"/>
        <v>1.1394828295424058</v>
      </c>
      <c r="AI81">
        <f t="shared" si="28"/>
        <v>2.0321340669287395</v>
      </c>
      <c r="AJ81">
        <f t="shared" si="28"/>
        <v>-0.19949402653708986</v>
      </c>
      <c r="AK81">
        <f t="shared" si="28"/>
        <v>9.8056385925019668E-2</v>
      </c>
      <c r="AL81">
        <f t="shared" si="28"/>
        <v>-5.0718820306035091E-2</v>
      </c>
      <c r="AM81">
        <f t="shared" si="28"/>
        <v>-5.0718820306035091E-2</v>
      </c>
      <c r="AN81">
        <f t="shared" si="28"/>
        <v>2.1809092731597941</v>
      </c>
      <c r="AO81">
        <f t="shared" si="28"/>
        <v>1.1394828295424058</v>
      </c>
      <c r="AP81">
        <f t="shared" si="28"/>
        <v>9.8056385925019668E-2</v>
      </c>
      <c r="AQ81">
        <f t="shared" si="28"/>
        <v>2.0321340669287395</v>
      </c>
      <c r="AR81">
        <f t="shared" si="28"/>
        <v>0.69315721084924142</v>
      </c>
      <c r="AS81">
        <f t="shared" si="28"/>
        <v>-0.19949402653708986</v>
      </c>
    </row>
    <row r="82" spans="1:45" x14ac:dyDescent="0.25">
      <c r="A82" t="s">
        <v>11</v>
      </c>
      <c r="B82">
        <f>(B36-AVERAGE($B$36:$AS$36))/_xlfn.STDEV.P(($B$36:$AS$36))</f>
        <v>-1.1395655495159298</v>
      </c>
      <c r="C82">
        <f t="shared" ref="C82:AS82" si="29">(C36-AVERAGE($B$36:$AS$36))/_xlfn.STDEV.P(($B$36:$AS$36))</f>
        <v>-1.7605052916670234</v>
      </c>
      <c r="D82">
        <f t="shared" si="29"/>
        <v>-2.070975162742569</v>
      </c>
      <c r="E82">
        <f t="shared" si="29"/>
        <v>-0.5186258073648361</v>
      </c>
      <c r="F82">
        <f t="shared" si="29"/>
        <v>-0.20815593628929061</v>
      </c>
      <c r="G82">
        <f t="shared" si="29"/>
        <v>0.10231393478625761</v>
      </c>
      <c r="H82">
        <f t="shared" si="29"/>
        <v>-1.7605052916670234</v>
      </c>
      <c r="I82">
        <f t="shared" si="29"/>
        <v>-0.20815593628929061</v>
      </c>
      <c r="J82">
        <f t="shared" si="29"/>
        <v>0.72325367693734854</v>
      </c>
      <c r="K82">
        <f t="shared" si="29"/>
        <v>0.10231393478625761</v>
      </c>
      <c r="L82">
        <f t="shared" si="29"/>
        <v>-3.4680895825825289</v>
      </c>
      <c r="M82">
        <f t="shared" si="29"/>
        <v>-1.1395655495159298</v>
      </c>
      <c r="N82">
        <f t="shared" si="29"/>
        <v>-1.2948004850537025</v>
      </c>
      <c r="O82">
        <f t="shared" si="29"/>
        <v>-0.82909567844038434</v>
      </c>
      <c r="P82">
        <f t="shared" si="29"/>
        <v>-0.20815593628929061</v>
      </c>
      <c r="Q82">
        <f t="shared" si="29"/>
        <v>-0.5186258073648361</v>
      </c>
      <c r="R82">
        <f t="shared" si="29"/>
        <v>0.878488612475124</v>
      </c>
      <c r="S82">
        <f t="shared" si="29"/>
        <v>0.56801874139957576</v>
      </c>
      <c r="T82">
        <f t="shared" si="29"/>
        <v>0.41278380586180308</v>
      </c>
      <c r="U82">
        <f t="shared" si="29"/>
        <v>1.1889584835506695</v>
      </c>
      <c r="V82">
        <f t="shared" si="29"/>
        <v>0.41278380586180308</v>
      </c>
      <c r="W82">
        <f t="shared" si="29"/>
        <v>-0.20815593628929061</v>
      </c>
      <c r="X82">
        <f t="shared" si="29"/>
        <v>0.41278380586180308</v>
      </c>
      <c r="Y82">
        <f t="shared" si="29"/>
        <v>1.499428354626215</v>
      </c>
      <c r="Z82">
        <f t="shared" si="29"/>
        <v>-5.2921000751517878E-2</v>
      </c>
      <c r="AA82">
        <f t="shared" si="29"/>
        <v>0.10231393478625761</v>
      </c>
      <c r="AB82">
        <f t="shared" si="29"/>
        <v>-0.5186258073648361</v>
      </c>
      <c r="AC82">
        <f t="shared" si="29"/>
        <v>1.3441934190884421</v>
      </c>
      <c r="AD82">
        <f t="shared" si="29"/>
        <v>0.41278380586180308</v>
      </c>
      <c r="AE82">
        <f t="shared" si="29"/>
        <v>-0.20815593628929061</v>
      </c>
      <c r="AF82">
        <f t="shared" si="29"/>
        <v>0.878488612475124</v>
      </c>
      <c r="AG82">
        <f t="shared" si="29"/>
        <v>-5.2921000751517878E-2</v>
      </c>
      <c r="AH82">
        <f t="shared" si="29"/>
        <v>0.878488612475124</v>
      </c>
      <c r="AI82">
        <f t="shared" si="29"/>
        <v>1.1889584835506695</v>
      </c>
      <c r="AJ82">
        <f t="shared" si="29"/>
        <v>0.41278380586180308</v>
      </c>
      <c r="AK82">
        <f t="shared" si="29"/>
        <v>0.25754887032403034</v>
      </c>
      <c r="AL82">
        <f t="shared" si="29"/>
        <v>0.56801874139957576</v>
      </c>
      <c r="AM82">
        <f t="shared" si="29"/>
        <v>0.878488612475124</v>
      </c>
      <c r="AN82">
        <f t="shared" si="29"/>
        <v>0.72325367693734854</v>
      </c>
      <c r="AO82">
        <f t="shared" si="29"/>
        <v>0.56801874139957576</v>
      </c>
      <c r="AP82">
        <f t="shared" si="29"/>
        <v>-0.36339087182706337</v>
      </c>
      <c r="AQ82">
        <f t="shared" si="29"/>
        <v>1.499428354626215</v>
      </c>
      <c r="AR82">
        <f t="shared" si="29"/>
        <v>0.41278380586180308</v>
      </c>
      <c r="AS82">
        <f t="shared" si="29"/>
        <v>0.10231393478625761</v>
      </c>
    </row>
    <row r="83" spans="1:45" x14ac:dyDescent="0.25">
      <c r="A83" t="s">
        <v>12</v>
      </c>
      <c r="B83">
        <f>(B37-AVERAGE($B$37:$AS$37))/_xlfn.STDEV.P(($B$37:$AS$37))</f>
        <v>-0.72037571318627724</v>
      </c>
      <c r="C83">
        <f t="shared" ref="C83:AS83" si="30">(C37-AVERAGE($B$37:$AS$37))/_xlfn.STDEV.P(($B$37:$AS$37))</f>
        <v>-1.2070786902334347</v>
      </c>
      <c r="D83">
        <f t="shared" si="30"/>
        <v>-1.6329437951496977</v>
      </c>
      <c r="E83">
        <f t="shared" si="30"/>
        <v>-1.7546195394114872</v>
      </c>
      <c r="F83">
        <f t="shared" si="30"/>
        <v>-2.545511877113118</v>
      </c>
      <c r="G83">
        <f t="shared" si="30"/>
        <v>-0.84205145744806675</v>
      </c>
      <c r="H83">
        <f t="shared" si="30"/>
        <v>-0.11199699187732969</v>
      </c>
      <c r="I83">
        <f t="shared" si="30"/>
        <v>-0.90288932957896118</v>
      </c>
      <c r="J83">
        <f t="shared" si="30"/>
        <v>-0.11199699187732969</v>
      </c>
      <c r="K83">
        <f t="shared" si="30"/>
        <v>-1.0245650738407508</v>
      </c>
      <c r="L83">
        <f t="shared" si="30"/>
        <v>-1.3287544344952242</v>
      </c>
      <c r="M83">
        <f t="shared" si="30"/>
        <v>-1.4504301787570137</v>
      </c>
      <c r="N83">
        <f t="shared" si="30"/>
        <v>-1.6937816672805921</v>
      </c>
      <c r="O83">
        <f t="shared" si="30"/>
        <v>-0.41618635253180369</v>
      </c>
      <c r="P83">
        <f t="shared" si="30"/>
        <v>0.1921923687771438</v>
      </c>
      <c r="Q83">
        <f t="shared" si="30"/>
        <v>0.31386811303893275</v>
      </c>
      <c r="R83">
        <f t="shared" si="30"/>
        <v>7.051662451535376E-2</v>
      </c>
      <c r="S83">
        <f t="shared" si="30"/>
        <v>-0.96372720170985571</v>
      </c>
      <c r="T83">
        <f t="shared" si="30"/>
        <v>0.37470598516982723</v>
      </c>
      <c r="U83">
        <f t="shared" si="30"/>
        <v>0.31386811303893275</v>
      </c>
      <c r="V83">
        <f t="shared" si="30"/>
        <v>0.67889534582430078</v>
      </c>
      <c r="W83">
        <f t="shared" si="30"/>
        <v>0.98308470647877422</v>
      </c>
      <c r="X83">
        <f t="shared" si="30"/>
        <v>9.6787523844592827E-3</v>
      </c>
      <c r="Y83">
        <f t="shared" si="30"/>
        <v>-0.11199699187732969</v>
      </c>
      <c r="Z83">
        <f t="shared" si="30"/>
        <v>7.051662451535376E-2</v>
      </c>
      <c r="AA83">
        <f t="shared" si="30"/>
        <v>-0.65953784105538216</v>
      </c>
      <c r="AB83">
        <f t="shared" si="30"/>
        <v>0.49638172943161729</v>
      </c>
      <c r="AC83">
        <f t="shared" si="30"/>
        <v>0.7397332179551952</v>
      </c>
      <c r="AD83">
        <f t="shared" si="30"/>
        <v>0.61805747369340625</v>
      </c>
      <c r="AE83">
        <f t="shared" si="30"/>
        <v>0.25303024090803827</v>
      </c>
      <c r="AF83">
        <f t="shared" si="30"/>
        <v>1.2872740671332477</v>
      </c>
      <c r="AG83">
        <f t="shared" si="30"/>
        <v>7.051662451535376E-2</v>
      </c>
      <c r="AH83">
        <f t="shared" si="30"/>
        <v>1.2872740671332477</v>
      </c>
      <c r="AI83">
        <f t="shared" si="30"/>
        <v>0.1921923687771438</v>
      </c>
      <c r="AJ83">
        <f t="shared" si="30"/>
        <v>-0.23367273613911974</v>
      </c>
      <c r="AK83">
        <f t="shared" si="30"/>
        <v>0.1921923687771438</v>
      </c>
      <c r="AL83">
        <f t="shared" si="30"/>
        <v>0.98308470647877422</v>
      </c>
      <c r="AM83">
        <f t="shared" si="30"/>
        <v>1.3481119392641423</v>
      </c>
      <c r="AN83">
        <f t="shared" si="30"/>
        <v>1.2264361950023532</v>
      </c>
      <c r="AO83">
        <f t="shared" si="30"/>
        <v>1.6523012999186157</v>
      </c>
      <c r="AP83">
        <f t="shared" si="30"/>
        <v>1.6523012999186157</v>
      </c>
      <c r="AQ83">
        <f t="shared" si="30"/>
        <v>0.67889534582430078</v>
      </c>
      <c r="AR83">
        <f t="shared" si="30"/>
        <v>1.2872740671332477</v>
      </c>
      <c r="AS83">
        <f t="shared" si="30"/>
        <v>0.7397332179551952</v>
      </c>
    </row>
    <row r="84" spans="1:45" x14ac:dyDescent="0.25">
      <c r="A84" t="s">
        <v>13</v>
      </c>
      <c r="B84">
        <f>(B38-AVERAGE($B$38:$AS$38))/_xlfn.STDEV.P(($B$38:$AS$38))</f>
        <v>0.15249857033294065</v>
      </c>
      <c r="C84">
        <f t="shared" ref="C84:AS84" si="31">(C38-AVERAGE($B$38:$AS$38))/_xlfn.STDEV.P(($B$38:$AS$38))</f>
        <v>0.15249857033294065</v>
      </c>
      <c r="D84">
        <f t="shared" si="31"/>
        <v>0.15249857033294065</v>
      </c>
      <c r="E84">
        <f t="shared" si="31"/>
        <v>0.15249857033294065</v>
      </c>
      <c r="F84">
        <f t="shared" si="31"/>
        <v>-6.5574385243016673</v>
      </c>
      <c r="G84">
        <f t="shared" si="31"/>
        <v>0.15249857033294065</v>
      </c>
      <c r="H84">
        <f t="shared" si="31"/>
        <v>0.15249857033294065</v>
      </c>
      <c r="I84">
        <f t="shared" si="31"/>
        <v>0.15249857033294065</v>
      </c>
      <c r="J84">
        <f t="shared" si="31"/>
        <v>0.15249857033294065</v>
      </c>
      <c r="K84">
        <f t="shared" si="31"/>
        <v>0.15249857033294065</v>
      </c>
      <c r="L84">
        <f t="shared" si="31"/>
        <v>0.15249857033294065</v>
      </c>
      <c r="M84">
        <f t="shared" si="31"/>
        <v>0.15249857033294065</v>
      </c>
      <c r="N84">
        <f t="shared" si="31"/>
        <v>0.15249857033294065</v>
      </c>
      <c r="O84">
        <f t="shared" si="31"/>
        <v>0.15249857033294065</v>
      </c>
      <c r="P84">
        <f t="shared" si="31"/>
        <v>0.15249857033294065</v>
      </c>
      <c r="Q84">
        <f t="shared" si="31"/>
        <v>0.15249857033294065</v>
      </c>
      <c r="R84">
        <f t="shared" si="31"/>
        <v>0.15249857033294065</v>
      </c>
      <c r="S84">
        <f t="shared" si="31"/>
        <v>0.15249857033294065</v>
      </c>
      <c r="T84">
        <f t="shared" si="31"/>
        <v>0.15249857033294065</v>
      </c>
      <c r="U84">
        <f t="shared" si="31"/>
        <v>0.15249857033294065</v>
      </c>
      <c r="V84">
        <f t="shared" si="31"/>
        <v>0.15249857033294065</v>
      </c>
      <c r="W84">
        <f t="shared" si="31"/>
        <v>0.15249857033294065</v>
      </c>
      <c r="X84">
        <f t="shared" si="31"/>
        <v>0.15249857033294065</v>
      </c>
      <c r="Y84">
        <f t="shared" si="31"/>
        <v>0.15249857033294065</v>
      </c>
      <c r="Z84">
        <f t="shared" si="31"/>
        <v>0.15249857033294065</v>
      </c>
      <c r="AA84">
        <f t="shared" si="31"/>
        <v>0.15249857033294065</v>
      </c>
      <c r="AB84">
        <f t="shared" si="31"/>
        <v>0.15249857033294065</v>
      </c>
      <c r="AC84">
        <f t="shared" si="31"/>
        <v>0.15249857033294065</v>
      </c>
      <c r="AD84">
        <f t="shared" si="31"/>
        <v>0.15249857033294065</v>
      </c>
      <c r="AE84">
        <f t="shared" si="31"/>
        <v>0.15249857033294065</v>
      </c>
      <c r="AF84">
        <f t="shared" si="31"/>
        <v>0.15249857033294065</v>
      </c>
      <c r="AG84">
        <f t="shared" si="31"/>
        <v>0.15249857033294065</v>
      </c>
      <c r="AH84">
        <f t="shared" si="31"/>
        <v>0.15249857033294065</v>
      </c>
      <c r="AI84">
        <f t="shared" si="31"/>
        <v>0.15249857033294065</v>
      </c>
      <c r="AJ84">
        <f t="shared" si="31"/>
        <v>0.15249857033294065</v>
      </c>
      <c r="AK84">
        <f t="shared" si="31"/>
        <v>0.15249857033294065</v>
      </c>
      <c r="AL84">
        <f t="shared" si="31"/>
        <v>0.15249857033294065</v>
      </c>
      <c r="AM84">
        <f t="shared" si="31"/>
        <v>0.15249857033294065</v>
      </c>
      <c r="AN84">
        <f t="shared" si="31"/>
        <v>0.15249857033294065</v>
      </c>
      <c r="AO84">
        <f t="shared" si="31"/>
        <v>0.15249857033294065</v>
      </c>
      <c r="AP84">
        <f t="shared" si="31"/>
        <v>0.15249857033294065</v>
      </c>
      <c r="AQ84">
        <f t="shared" si="31"/>
        <v>0.15249857033294065</v>
      </c>
      <c r="AR84">
        <f t="shared" si="31"/>
        <v>0.15249857033294065</v>
      </c>
      <c r="AS84">
        <f t="shared" si="31"/>
        <v>0.15249857033294065</v>
      </c>
    </row>
    <row r="85" spans="1:45" x14ac:dyDescent="0.25">
      <c r="A85" t="s">
        <v>31</v>
      </c>
      <c r="B85">
        <f>(B39-AVERAGE($B$39:$AS$39))/_xlfn.STDEV.P(($B$39:$AS$39))</f>
        <v>-1.247294007495285</v>
      </c>
      <c r="C85">
        <f t="shared" ref="C85:AS85" si="32">(C39-AVERAGE($B$39:$AS$39))/_xlfn.STDEV.P(($B$39:$AS$39))</f>
        <v>-0.89046087141080865</v>
      </c>
      <c r="D85">
        <f t="shared" si="32"/>
        <v>-0.24816122645875185</v>
      </c>
      <c r="E85">
        <f t="shared" si="32"/>
        <v>-1.8182270252304467</v>
      </c>
      <c r="F85">
        <f t="shared" si="32"/>
        <v>-1.1759273802783892</v>
      </c>
      <c r="G85">
        <f t="shared" si="32"/>
        <v>-1.9609602796642374</v>
      </c>
      <c r="H85">
        <f t="shared" si="32"/>
        <v>0.39413841849330555</v>
      </c>
      <c r="I85">
        <f t="shared" si="32"/>
        <v>-1.6041271435797611</v>
      </c>
      <c r="J85">
        <f t="shared" si="32"/>
        <v>-0.10542797202496061</v>
      </c>
      <c r="K85">
        <f t="shared" si="32"/>
        <v>-1.247294007495285</v>
      </c>
      <c r="L85">
        <f t="shared" si="32"/>
        <v>-0.31952785367564684</v>
      </c>
      <c r="M85">
        <f t="shared" si="32"/>
        <v>-0.74772761697701806</v>
      </c>
      <c r="N85">
        <f t="shared" si="32"/>
        <v>-1.1759273802783892</v>
      </c>
      <c r="O85">
        <f t="shared" si="32"/>
        <v>-1.5327605163628655</v>
      </c>
      <c r="P85">
        <f t="shared" si="32"/>
        <v>1.3932711995298392</v>
      </c>
      <c r="Q85">
        <f t="shared" si="32"/>
        <v>0.67960492736088685</v>
      </c>
      <c r="R85">
        <f t="shared" si="32"/>
        <v>-1.0331941258445994</v>
      </c>
      <c r="S85">
        <f t="shared" si="32"/>
        <v>-1.4613938891459703</v>
      </c>
      <c r="T85">
        <f t="shared" si="32"/>
        <v>-0.39089448089254181</v>
      </c>
      <c r="U85">
        <f t="shared" si="32"/>
        <v>0.10867190962572436</v>
      </c>
      <c r="V85">
        <f t="shared" si="32"/>
        <v>-0.81909424419391297</v>
      </c>
      <c r="W85">
        <f t="shared" si="32"/>
        <v>0.60823830014399183</v>
      </c>
      <c r="X85">
        <f t="shared" si="32"/>
        <v>0.60823830014399183</v>
      </c>
      <c r="Y85">
        <f t="shared" si="32"/>
        <v>-0.10542797202496061</v>
      </c>
      <c r="Z85">
        <f t="shared" si="32"/>
        <v>-0.46226110810943682</v>
      </c>
      <c r="AA85">
        <f t="shared" si="32"/>
        <v>-0.24816122645875185</v>
      </c>
      <c r="AB85">
        <f t="shared" si="32"/>
        <v>-0.10542797202496061</v>
      </c>
      <c r="AC85">
        <f t="shared" si="32"/>
        <v>0.39413841849330555</v>
      </c>
      <c r="AD85">
        <f t="shared" si="32"/>
        <v>0.75097155457778175</v>
      </c>
      <c r="AE85">
        <f t="shared" si="32"/>
        <v>0.32277179127641059</v>
      </c>
      <c r="AF85">
        <f t="shared" si="32"/>
        <v>1.3932711995298392</v>
      </c>
      <c r="AG85">
        <f t="shared" si="32"/>
        <v>0.67960492736088685</v>
      </c>
      <c r="AH85">
        <f t="shared" si="32"/>
        <v>1.3932711995298392</v>
      </c>
      <c r="AI85">
        <f t="shared" si="32"/>
        <v>0.10867190962572436</v>
      </c>
      <c r="AJ85">
        <f t="shared" si="32"/>
        <v>0.75097155457778175</v>
      </c>
      <c r="AK85">
        <f t="shared" si="32"/>
        <v>1.1078046906622581</v>
      </c>
      <c r="AL85">
        <f t="shared" si="32"/>
        <v>1.2505379450960492</v>
      </c>
      <c r="AM85">
        <f t="shared" si="32"/>
        <v>0.60823830014399183</v>
      </c>
      <c r="AN85">
        <f t="shared" si="32"/>
        <v>1.4646378267467342</v>
      </c>
      <c r="AO85">
        <f t="shared" si="32"/>
        <v>1.2505379450960492</v>
      </c>
      <c r="AP85">
        <f t="shared" si="32"/>
        <v>1.4646378267467342</v>
      </c>
      <c r="AQ85">
        <f t="shared" si="32"/>
        <v>-3.4061344808065622E-2</v>
      </c>
      <c r="AR85">
        <f t="shared" si="32"/>
        <v>1.2505379450960492</v>
      </c>
      <c r="AS85">
        <f t="shared" si="32"/>
        <v>0.75097155457778175</v>
      </c>
    </row>
    <row r="86" spans="1:45" x14ac:dyDescent="0.25">
      <c r="A86" t="s">
        <v>15</v>
      </c>
      <c r="B86">
        <f>(B40-AVERAGE($B$40:$AS$40))/_xlfn.STDEV.P(($B$40:$AS$40))</f>
        <v>-0.47023518663743796</v>
      </c>
      <c r="C86">
        <f t="shared" ref="C86:AS86" si="33">(C40-AVERAGE($B$40:$AS$40))/_xlfn.STDEV.P(($B$40:$AS$40))</f>
        <v>-1.5112589960486047</v>
      </c>
      <c r="D86">
        <f t="shared" si="33"/>
        <v>-2.8125387578125651</v>
      </c>
      <c r="E86">
        <f t="shared" si="33"/>
        <v>-1.1208750675194181</v>
      </c>
      <c r="F86">
        <f t="shared" si="33"/>
        <v>-0.60036316281383351</v>
      </c>
      <c r="G86">
        <f t="shared" si="33"/>
        <v>-0.20997923428464454</v>
      </c>
      <c r="H86">
        <f t="shared" si="33"/>
        <v>-1.3811310198722093</v>
      </c>
      <c r="I86">
        <f t="shared" si="33"/>
        <v>-0.34010721046104242</v>
      </c>
      <c r="J86">
        <f t="shared" si="33"/>
        <v>5.0276718068146577E-2</v>
      </c>
      <c r="K86">
        <f t="shared" si="33"/>
        <v>-0.34010721046104242</v>
      </c>
      <c r="L86">
        <f t="shared" si="33"/>
        <v>-0.99074709134302252</v>
      </c>
      <c r="M86">
        <f t="shared" si="33"/>
        <v>-0.8606191151666247</v>
      </c>
      <c r="N86">
        <f t="shared" si="33"/>
        <v>-2.2920268531069827</v>
      </c>
      <c r="O86">
        <f t="shared" si="33"/>
        <v>-1.2510030436958137</v>
      </c>
      <c r="P86">
        <f t="shared" si="33"/>
        <v>5.0276718068146577E-2</v>
      </c>
      <c r="Q86">
        <f t="shared" si="33"/>
        <v>0.44066064659733556</v>
      </c>
      <c r="R86">
        <f t="shared" si="33"/>
        <v>0.5707886227737311</v>
      </c>
      <c r="S86">
        <f t="shared" si="33"/>
        <v>-7.9851258108248988E-2</v>
      </c>
      <c r="T86">
        <f t="shared" si="33"/>
        <v>-7.9851258108248988E-2</v>
      </c>
      <c r="U86">
        <f t="shared" si="33"/>
        <v>1.0913005274793157</v>
      </c>
      <c r="V86">
        <f t="shared" si="33"/>
        <v>-0.20997923428464454</v>
      </c>
      <c r="W86">
        <f t="shared" si="33"/>
        <v>0.18040469424454214</v>
      </c>
      <c r="X86">
        <f t="shared" si="33"/>
        <v>-0.8606191151666247</v>
      </c>
      <c r="Y86">
        <f t="shared" si="33"/>
        <v>1.6118124321848979</v>
      </c>
      <c r="Z86">
        <f t="shared" si="33"/>
        <v>-1.1208750675194181</v>
      </c>
      <c r="AA86">
        <f t="shared" si="33"/>
        <v>-0.20997923428464454</v>
      </c>
      <c r="AB86">
        <f t="shared" si="33"/>
        <v>-7.9851258108248988E-2</v>
      </c>
      <c r="AC86">
        <f t="shared" si="33"/>
        <v>0.8310445751265223</v>
      </c>
      <c r="AD86">
        <f t="shared" si="33"/>
        <v>5.0276718068146577E-2</v>
      </c>
      <c r="AE86">
        <f t="shared" si="33"/>
        <v>0.96117255130291779</v>
      </c>
      <c r="AF86">
        <f t="shared" si="33"/>
        <v>1.0913005274793157</v>
      </c>
      <c r="AG86">
        <f t="shared" si="33"/>
        <v>0.5707886227737311</v>
      </c>
      <c r="AH86">
        <f t="shared" si="33"/>
        <v>1.0913005274793157</v>
      </c>
      <c r="AI86">
        <f t="shared" si="33"/>
        <v>1.6118124321848979</v>
      </c>
      <c r="AJ86">
        <f t="shared" si="33"/>
        <v>-0.20997923428464454</v>
      </c>
      <c r="AK86">
        <f t="shared" si="33"/>
        <v>0.18040469424454214</v>
      </c>
      <c r="AL86">
        <f t="shared" si="33"/>
        <v>0.18040469424454214</v>
      </c>
      <c r="AM86">
        <f t="shared" si="33"/>
        <v>0.5707886227737311</v>
      </c>
      <c r="AN86">
        <f t="shared" si="33"/>
        <v>1.6118124321848979</v>
      </c>
      <c r="AO86">
        <f t="shared" si="33"/>
        <v>1.2214285036557113</v>
      </c>
      <c r="AP86">
        <f t="shared" si="33"/>
        <v>0.5707886227737311</v>
      </c>
      <c r="AQ86">
        <f t="shared" si="33"/>
        <v>1.6118124321848979</v>
      </c>
      <c r="AR86">
        <f t="shared" si="33"/>
        <v>0.5707886227737311</v>
      </c>
      <c r="AS86">
        <f t="shared" si="33"/>
        <v>0.31053267042093768</v>
      </c>
    </row>
    <row r="87" spans="1:45" x14ac:dyDescent="0.25">
      <c r="A87" t="s">
        <v>36</v>
      </c>
      <c r="B87">
        <f>(B41-AVERAGE($B$41:$AS$41))/_xlfn.STDEV.P(($B$41:$AS$41))</f>
        <v>-0.36447004561770174</v>
      </c>
      <c r="C87">
        <f t="shared" ref="C87:AS87" si="34">(C41-AVERAGE($B$41:$AS$41))/_xlfn.STDEV.P(($B$41:$AS$41))</f>
        <v>-2.0234371498086925</v>
      </c>
      <c r="D87">
        <f t="shared" si="34"/>
        <v>0.74150802384296843</v>
      </c>
      <c r="E87">
        <f t="shared" si="34"/>
        <v>0.1885189891126284</v>
      </c>
      <c r="F87">
        <f t="shared" si="34"/>
        <v>-0.91745908034803192</v>
      </c>
      <c r="G87">
        <f t="shared" si="34"/>
        <v>-0.36447004561770174</v>
      </c>
      <c r="H87">
        <f t="shared" si="34"/>
        <v>0.1885189891126284</v>
      </c>
      <c r="I87">
        <f t="shared" si="34"/>
        <v>0.74150802384296843</v>
      </c>
      <c r="J87">
        <f t="shared" si="34"/>
        <v>0.74150802384296843</v>
      </c>
      <c r="K87">
        <f t="shared" si="34"/>
        <v>0.1885189891126284</v>
      </c>
      <c r="L87">
        <f t="shared" si="34"/>
        <v>-0.91745908034803192</v>
      </c>
      <c r="M87">
        <f t="shared" si="34"/>
        <v>-2.5764261845390322</v>
      </c>
      <c r="N87">
        <f t="shared" si="34"/>
        <v>-3.1294152192693625</v>
      </c>
      <c r="O87">
        <f t="shared" si="34"/>
        <v>-0.91745908034803192</v>
      </c>
      <c r="P87">
        <f t="shared" si="34"/>
        <v>-0.91745908034803192</v>
      </c>
      <c r="Q87">
        <f t="shared" si="34"/>
        <v>-1.4704481150783622</v>
      </c>
      <c r="R87">
        <f t="shared" si="34"/>
        <v>0.74150802384296843</v>
      </c>
      <c r="S87">
        <f t="shared" si="34"/>
        <v>-0.91745908034803192</v>
      </c>
      <c r="T87">
        <f t="shared" si="34"/>
        <v>0.74150802384296843</v>
      </c>
      <c r="U87">
        <f t="shared" si="34"/>
        <v>0.74150802384296843</v>
      </c>
      <c r="V87">
        <f t="shared" si="34"/>
        <v>-0.36447004561770174</v>
      </c>
      <c r="W87">
        <f t="shared" si="34"/>
        <v>0.1885189891126284</v>
      </c>
      <c r="X87">
        <f t="shared" si="34"/>
        <v>0.74150802384296843</v>
      </c>
      <c r="Y87">
        <f t="shared" si="34"/>
        <v>-0.36447004561770174</v>
      </c>
      <c r="Z87">
        <f t="shared" si="34"/>
        <v>-0.36447004561770174</v>
      </c>
      <c r="AA87">
        <f t="shared" si="34"/>
        <v>-2.0234371498086925</v>
      </c>
      <c r="AB87">
        <f t="shared" si="34"/>
        <v>0.74150802384296843</v>
      </c>
      <c r="AC87">
        <f t="shared" si="34"/>
        <v>0.1885189891126284</v>
      </c>
      <c r="AD87">
        <f t="shared" si="34"/>
        <v>0.74150802384296843</v>
      </c>
      <c r="AE87">
        <f t="shared" si="34"/>
        <v>0.74150802384296843</v>
      </c>
      <c r="AF87">
        <f t="shared" si="34"/>
        <v>0.74150802384296843</v>
      </c>
      <c r="AG87">
        <f t="shared" si="34"/>
        <v>0.74150802384296843</v>
      </c>
      <c r="AH87">
        <f t="shared" si="34"/>
        <v>0.74150802384296843</v>
      </c>
      <c r="AI87">
        <f t="shared" si="34"/>
        <v>0.74150802384296843</v>
      </c>
      <c r="AJ87">
        <f t="shared" si="34"/>
        <v>0.74150802384296843</v>
      </c>
      <c r="AK87">
        <f t="shared" si="34"/>
        <v>0.74150802384296843</v>
      </c>
      <c r="AL87">
        <f t="shared" si="34"/>
        <v>0.1885189891126284</v>
      </c>
      <c r="AM87">
        <f t="shared" si="34"/>
        <v>0.74150802384296843</v>
      </c>
      <c r="AN87">
        <f t="shared" si="34"/>
        <v>0.74150802384296843</v>
      </c>
      <c r="AO87">
        <f t="shared" si="34"/>
        <v>0.74150802384296843</v>
      </c>
      <c r="AP87">
        <f t="shared" si="34"/>
        <v>0.74150802384296843</v>
      </c>
      <c r="AQ87">
        <f t="shared" si="34"/>
        <v>0.74150802384296843</v>
      </c>
      <c r="AR87">
        <f t="shared" si="34"/>
        <v>0.1885189891126284</v>
      </c>
      <c r="AS87">
        <f t="shared" si="34"/>
        <v>0.74150802384296843</v>
      </c>
    </row>
    <row r="88" spans="1:45" x14ac:dyDescent="0.25">
      <c r="A88" t="s">
        <v>17</v>
      </c>
      <c r="B88">
        <f>(B42-AVERAGE($B$42:$AS$42))/_xlfn.STDEV.P(($B$42:$AS$42))</f>
        <v>0.15249857033294065</v>
      </c>
      <c r="C88">
        <f t="shared" ref="C88:AS88" si="35">(C42-AVERAGE($B$42:$AS$42))/_xlfn.STDEV.P(($B$42:$AS$42))</f>
        <v>0.15249857033294065</v>
      </c>
      <c r="D88">
        <f t="shared" si="35"/>
        <v>0.15249857033294065</v>
      </c>
      <c r="E88">
        <f t="shared" si="35"/>
        <v>0.15249857033294065</v>
      </c>
      <c r="F88">
        <f t="shared" si="35"/>
        <v>-6.5574385243016673</v>
      </c>
      <c r="G88">
        <f t="shared" si="35"/>
        <v>0.15249857033294065</v>
      </c>
      <c r="H88">
        <f t="shared" si="35"/>
        <v>0.15249857033294065</v>
      </c>
      <c r="I88">
        <f t="shared" si="35"/>
        <v>0.15249857033294065</v>
      </c>
      <c r="J88">
        <f t="shared" si="35"/>
        <v>0.15249857033294065</v>
      </c>
      <c r="K88">
        <f t="shared" si="35"/>
        <v>0.15249857033294065</v>
      </c>
      <c r="L88">
        <f t="shared" si="35"/>
        <v>0.15249857033294065</v>
      </c>
      <c r="M88">
        <f t="shared" si="35"/>
        <v>0.15249857033294065</v>
      </c>
      <c r="N88">
        <f t="shared" si="35"/>
        <v>0.15249857033294065</v>
      </c>
      <c r="O88">
        <f t="shared" si="35"/>
        <v>0.15249857033294065</v>
      </c>
      <c r="P88">
        <f t="shared" si="35"/>
        <v>0.15249857033294065</v>
      </c>
      <c r="Q88">
        <f t="shared" si="35"/>
        <v>0.15249857033294065</v>
      </c>
      <c r="R88">
        <f t="shared" si="35"/>
        <v>0.15249857033294065</v>
      </c>
      <c r="S88">
        <f t="shared" si="35"/>
        <v>0.15249857033294065</v>
      </c>
      <c r="T88">
        <f t="shared" si="35"/>
        <v>0.15249857033294065</v>
      </c>
      <c r="U88">
        <f t="shared" si="35"/>
        <v>0.15249857033294065</v>
      </c>
      <c r="V88">
        <f t="shared" si="35"/>
        <v>0.15249857033294065</v>
      </c>
      <c r="W88">
        <f t="shared" si="35"/>
        <v>0.15249857033294065</v>
      </c>
      <c r="X88">
        <f t="shared" si="35"/>
        <v>0.15249857033294065</v>
      </c>
      <c r="Y88">
        <f t="shared" si="35"/>
        <v>0.15249857033294065</v>
      </c>
      <c r="Z88">
        <f t="shared" si="35"/>
        <v>0.15249857033294065</v>
      </c>
      <c r="AA88">
        <f t="shared" si="35"/>
        <v>0.15249857033294065</v>
      </c>
      <c r="AB88">
        <f t="shared" si="35"/>
        <v>0.15249857033294065</v>
      </c>
      <c r="AC88">
        <f t="shared" si="35"/>
        <v>0.15249857033294065</v>
      </c>
      <c r="AD88">
        <f t="shared" si="35"/>
        <v>0.15249857033294065</v>
      </c>
      <c r="AE88">
        <f t="shared" si="35"/>
        <v>0.15249857033294065</v>
      </c>
      <c r="AF88">
        <f t="shared" si="35"/>
        <v>0.15249857033294065</v>
      </c>
      <c r="AG88">
        <f t="shared" si="35"/>
        <v>0.15249857033294065</v>
      </c>
      <c r="AH88">
        <f t="shared" si="35"/>
        <v>0.15249857033294065</v>
      </c>
      <c r="AI88">
        <f t="shared" si="35"/>
        <v>0.15249857033294065</v>
      </c>
      <c r="AJ88">
        <f t="shared" si="35"/>
        <v>0.15249857033294065</v>
      </c>
      <c r="AK88">
        <f t="shared" si="35"/>
        <v>0.15249857033294065</v>
      </c>
      <c r="AL88">
        <f t="shared" si="35"/>
        <v>0.15249857033294065</v>
      </c>
      <c r="AM88">
        <f t="shared" si="35"/>
        <v>0.15249857033294065</v>
      </c>
      <c r="AN88">
        <f t="shared" si="35"/>
        <v>0.15249857033294065</v>
      </c>
      <c r="AO88">
        <f t="shared" si="35"/>
        <v>0.15249857033294065</v>
      </c>
      <c r="AP88">
        <f t="shared" si="35"/>
        <v>0.15249857033294065</v>
      </c>
      <c r="AQ88">
        <f t="shared" si="35"/>
        <v>0.15249857033294065</v>
      </c>
      <c r="AR88">
        <f t="shared" si="35"/>
        <v>0.15249857033294065</v>
      </c>
      <c r="AS88">
        <f t="shared" si="35"/>
        <v>0.15249857033294065</v>
      </c>
    </row>
    <row r="89" spans="1:45" x14ac:dyDescent="0.25">
      <c r="A89" t="s">
        <v>43</v>
      </c>
      <c r="B89">
        <f>B43-AVERAGE($B$43:$AS$43)</f>
        <v>0</v>
      </c>
      <c r="C89">
        <f t="shared" ref="C89:AS89" si="36">C43-AVERAGE($B$43:$AS$43)</f>
        <v>0</v>
      </c>
      <c r="D89">
        <f t="shared" si="36"/>
        <v>0</v>
      </c>
      <c r="E89">
        <f t="shared" si="36"/>
        <v>0</v>
      </c>
      <c r="F89">
        <f t="shared" si="36"/>
        <v>0</v>
      </c>
      <c r="G89">
        <f t="shared" si="36"/>
        <v>0</v>
      </c>
      <c r="H89">
        <f t="shared" si="36"/>
        <v>0</v>
      </c>
      <c r="I89">
        <f t="shared" si="36"/>
        <v>0</v>
      </c>
      <c r="J89">
        <f t="shared" si="36"/>
        <v>0</v>
      </c>
      <c r="K89">
        <f t="shared" si="36"/>
        <v>0</v>
      </c>
      <c r="L89">
        <f t="shared" si="36"/>
        <v>0</v>
      </c>
      <c r="M89">
        <f t="shared" si="36"/>
        <v>0</v>
      </c>
      <c r="N89">
        <f t="shared" si="36"/>
        <v>0</v>
      </c>
      <c r="O89">
        <f t="shared" si="36"/>
        <v>0</v>
      </c>
      <c r="P89">
        <f t="shared" si="36"/>
        <v>0</v>
      </c>
      <c r="Q89">
        <f t="shared" si="36"/>
        <v>0</v>
      </c>
      <c r="R89">
        <f t="shared" si="36"/>
        <v>0</v>
      </c>
      <c r="S89">
        <f t="shared" si="36"/>
        <v>0</v>
      </c>
      <c r="T89">
        <f t="shared" si="36"/>
        <v>0</v>
      </c>
      <c r="U89">
        <f t="shared" si="36"/>
        <v>0</v>
      </c>
      <c r="V89">
        <f t="shared" si="36"/>
        <v>0</v>
      </c>
      <c r="W89">
        <f t="shared" si="36"/>
        <v>0</v>
      </c>
      <c r="X89">
        <f t="shared" si="36"/>
        <v>0</v>
      </c>
      <c r="Y89">
        <f t="shared" si="36"/>
        <v>0</v>
      </c>
      <c r="Z89">
        <f t="shared" si="36"/>
        <v>0</v>
      </c>
      <c r="AA89">
        <f t="shared" si="36"/>
        <v>0</v>
      </c>
      <c r="AB89">
        <f t="shared" si="36"/>
        <v>0</v>
      </c>
      <c r="AC89">
        <f t="shared" si="36"/>
        <v>0</v>
      </c>
      <c r="AD89">
        <f t="shared" si="36"/>
        <v>0</v>
      </c>
      <c r="AE89">
        <f t="shared" si="36"/>
        <v>0</v>
      </c>
      <c r="AF89">
        <f t="shared" si="36"/>
        <v>0</v>
      </c>
      <c r="AG89">
        <f t="shared" si="36"/>
        <v>0</v>
      </c>
      <c r="AH89">
        <f t="shared" si="36"/>
        <v>0</v>
      </c>
      <c r="AI89">
        <f t="shared" si="36"/>
        <v>0</v>
      </c>
      <c r="AJ89">
        <f t="shared" si="36"/>
        <v>0</v>
      </c>
      <c r="AK89">
        <f t="shared" si="36"/>
        <v>0</v>
      </c>
      <c r="AL89">
        <f t="shared" si="36"/>
        <v>0</v>
      </c>
      <c r="AM89">
        <f t="shared" si="36"/>
        <v>0</v>
      </c>
      <c r="AN89">
        <f t="shared" si="36"/>
        <v>0</v>
      </c>
      <c r="AO89">
        <f t="shared" si="36"/>
        <v>0</v>
      </c>
      <c r="AP89">
        <f t="shared" si="36"/>
        <v>0</v>
      </c>
      <c r="AQ89">
        <f t="shared" si="36"/>
        <v>0</v>
      </c>
      <c r="AR89">
        <f t="shared" si="36"/>
        <v>0</v>
      </c>
      <c r="AS89">
        <f t="shared" si="36"/>
        <v>0</v>
      </c>
    </row>
    <row r="90" spans="1:45" x14ac:dyDescent="0.25">
      <c r="A90" t="s">
        <v>19</v>
      </c>
      <c r="B90">
        <f>(B44-AVERAGE($B$44:$AS$44))/_xlfn.STDEV.P(($B$44:$AS$44))</f>
        <v>-2.2706824408089279</v>
      </c>
      <c r="C90">
        <f t="shared" ref="C90:AS90" si="37">(C44-AVERAGE($B$44:$AS$44))/_xlfn.STDEV.P(($B$44:$AS$44))</f>
        <v>-1.7284299176306768</v>
      </c>
      <c r="D90">
        <f t="shared" si="37"/>
        <v>-1.5928667868361117</v>
      </c>
      <c r="E90">
        <f t="shared" si="37"/>
        <v>-0.64392487127416997</v>
      </c>
      <c r="F90">
        <f t="shared" si="37"/>
        <v>-0.37279860968504452</v>
      </c>
      <c r="G90">
        <f t="shared" si="37"/>
        <v>0.44058017508233677</v>
      </c>
      <c r="H90">
        <f t="shared" si="37"/>
        <v>-1.0506142636578606</v>
      </c>
      <c r="I90">
        <f t="shared" si="37"/>
        <v>-1.321740525246986</v>
      </c>
      <c r="J90">
        <f t="shared" si="37"/>
        <v>0.44058017508233677</v>
      </c>
      <c r="K90">
        <f t="shared" si="37"/>
        <v>-0.10167234809591665</v>
      </c>
      <c r="L90">
        <f t="shared" si="37"/>
        <v>-1.0506142636578606</v>
      </c>
      <c r="M90">
        <f t="shared" si="37"/>
        <v>-1.5928667868361117</v>
      </c>
      <c r="N90">
        <f t="shared" si="37"/>
        <v>-1.5928667868361117</v>
      </c>
      <c r="O90">
        <f t="shared" si="37"/>
        <v>-0.77948800206873281</v>
      </c>
      <c r="P90">
        <f t="shared" si="37"/>
        <v>3.3890782698646101E-2</v>
      </c>
      <c r="Q90">
        <f t="shared" si="37"/>
        <v>-0.10167234809591665</v>
      </c>
      <c r="R90">
        <f t="shared" si="37"/>
        <v>0.98283269826058772</v>
      </c>
      <c r="S90">
        <f t="shared" si="37"/>
        <v>0.57614330587689944</v>
      </c>
      <c r="T90">
        <f t="shared" si="37"/>
        <v>0.16945391349320885</v>
      </c>
      <c r="U90">
        <f t="shared" si="37"/>
        <v>1.2539589598497156</v>
      </c>
      <c r="V90">
        <f t="shared" si="37"/>
        <v>0.16945391349320885</v>
      </c>
      <c r="W90">
        <f t="shared" si="37"/>
        <v>0.16945391349320885</v>
      </c>
      <c r="X90">
        <f t="shared" si="37"/>
        <v>-1.4573036560415489</v>
      </c>
      <c r="Y90">
        <f t="shared" si="37"/>
        <v>1.2539589598497156</v>
      </c>
      <c r="Z90">
        <f t="shared" si="37"/>
        <v>-0.50836174047960725</v>
      </c>
      <c r="AA90">
        <f t="shared" si="37"/>
        <v>0.44058017508233677</v>
      </c>
      <c r="AB90">
        <f t="shared" si="37"/>
        <v>-0.10167234809591665</v>
      </c>
      <c r="AC90">
        <f t="shared" si="37"/>
        <v>1.2539589598497156</v>
      </c>
      <c r="AD90">
        <f t="shared" si="37"/>
        <v>-0.23723547889047938</v>
      </c>
      <c r="AE90">
        <f t="shared" si="37"/>
        <v>-0.23723547889047938</v>
      </c>
      <c r="AF90">
        <f t="shared" si="37"/>
        <v>0.98283269826058772</v>
      </c>
      <c r="AG90">
        <f t="shared" si="37"/>
        <v>3.3890782698646101E-2</v>
      </c>
      <c r="AH90">
        <f t="shared" si="37"/>
        <v>0.98283269826058772</v>
      </c>
      <c r="AI90">
        <f t="shared" si="37"/>
        <v>1.6606483522334039</v>
      </c>
      <c r="AJ90">
        <f t="shared" si="37"/>
        <v>0.3050170442877716</v>
      </c>
      <c r="AK90">
        <f t="shared" si="37"/>
        <v>0.71170643667146227</v>
      </c>
      <c r="AL90">
        <f t="shared" si="37"/>
        <v>-0.23723547889047938</v>
      </c>
      <c r="AM90">
        <f t="shared" si="37"/>
        <v>0.847269567466025</v>
      </c>
      <c r="AN90">
        <f t="shared" si="37"/>
        <v>1.796211483027969</v>
      </c>
      <c r="AO90">
        <f t="shared" si="37"/>
        <v>0.71170643667146227</v>
      </c>
      <c r="AP90">
        <f t="shared" si="37"/>
        <v>-0.77948800206873281</v>
      </c>
      <c r="AQ90">
        <f t="shared" si="37"/>
        <v>1.796211483027969</v>
      </c>
      <c r="AR90">
        <f t="shared" si="37"/>
        <v>0.3050170442877716</v>
      </c>
      <c r="AS90">
        <f t="shared" si="37"/>
        <v>0.44058017508233677</v>
      </c>
    </row>
    <row r="91" spans="1:45" x14ac:dyDescent="0.25">
      <c r="A91" t="s">
        <v>20</v>
      </c>
      <c r="B91">
        <f>(B45-AVERAGE($B$45:$AS$45))/_xlfn.STDEV.P(($B$45:$AS$45))</f>
        <v>0.72741672565455939</v>
      </c>
      <c r="C91">
        <f t="shared" ref="C91:AS91" si="38">(C45-AVERAGE($B$45:$AS$45))/_xlfn.STDEV.P(($B$45:$AS$45))</f>
        <v>1.6164816125679337E-2</v>
      </c>
      <c r="D91">
        <f t="shared" si="38"/>
        <v>-1.4063390029320555</v>
      </c>
      <c r="E91">
        <f t="shared" si="38"/>
        <v>0.72741672565455939</v>
      </c>
      <c r="F91">
        <f t="shared" si="38"/>
        <v>-0.69508709340318808</v>
      </c>
      <c r="G91">
        <f t="shared" si="38"/>
        <v>-1.4063390029320555</v>
      </c>
      <c r="H91">
        <f t="shared" si="38"/>
        <v>-1.4063390029320555</v>
      </c>
      <c r="I91">
        <f t="shared" si="38"/>
        <v>0.72741672565455939</v>
      </c>
      <c r="J91">
        <f t="shared" si="38"/>
        <v>0.72741672565455939</v>
      </c>
      <c r="K91">
        <f t="shared" si="38"/>
        <v>-1.4063390029320555</v>
      </c>
      <c r="L91">
        <f t="shared" si="38"/>
        <v>-0.69508709340318808</v>
      </c>
      <c r="M91">
        <f t="shared" si="38"/>
        <v>-3.5400947315186704</v>
      </c>
      <c r="N91">
        <f t="shared" si="38"/>
        <v>-2.1175909124609231</v>
      </c>
      <c r="O91">
        <f t="shared" si="38"/>
        <v>-0.69508709340318808</v>
      </c>
      <c r="P91">
        <f t="shared" si="38"/>
        <v>1.6164816125679337E-2</v>
      </c>
      <c r="Q91">
        <f t="shared" si="38"/>
        <v>-0.69508709340318808</v>
      </c>
      <c r="R91">
        <f t="shared" si="38"/>
        <v>0.72741672565455939</v>
      </c>
      <c r="S91">
        <f t="shared" si="38"/>
        <v>-1.4063390029320555</v>
      </c>
      <c r="T91">
        <f t="shared" si="38"/>
        <v>0.72741672565455939</v>
      </c>
      <c r="U91">
        <f t="shared" si="38"/>
        <v>1.6164816125679337E-2</v>
      </c>
      <c r="V91">
        <f t="shared" si="38"/>
        <v>0.72741672565455939</v>
      </c>
      <c r="W91">
        <f t="shared" si="38"/>
        <v>0.72741672565455939</v>
      </c>
      <c r="X91">
        <f t="shared" si="38"/>
        <v>1.6164816125679337E-2</v>
      </c>
      <c r="Y91">
        <f t="shared" si="38"/>
        <v>1.6164816125679337E-2</v>
      </c>
      <c r="Z91">
        <f t="shared" si="38"/>
        <v>-0.69508709340318808</v>
      </c>
      <c r="AA91">
        <f t="shared" si="38"/>
        <v>-1.4063390029320555</v>
      </c>
      <c r="AB91">
        <f t="shared" si="38"/>
        <v>0.72741672565455939</v>
      </c>
      <c r="AC91">
        <f t="shared" si="38"/>
        <v>0.72741672565455939</v>
      </c>
      <c r="AD91">
        <f t="shared" si="38"/>
        <v>0.72741672565455939</v>
      </c>
      <c r="AE91">
        <f t="shared" si="38"/>
        <v>0.72741672565455939</v>
      </c>
      <c r="AF91">
        <f t="shared" si="38"/>
        <v>0.72741672565455939</v>
      </c>
      <c r="AG91">
        <f t="shared" si="38"/>
        <v>0.72741672565455939</v>
      </c>
      <c r="AH91">
        <f t="shared" si="38"/>
        <v>0.72741672565455939</v>
      </c>
      <c r="AI91">
        <f t="shared" si="38"/>
        <v>0.72741672565455939</v>
      </c>
      <c r="AJ91">
        <f t="shared" si="38"/>
        <v>0.72741672565455939</v>
      </c>
      <c r="AK91">
        <f t="shared" si="38"/>
        <v>0.72741672565455939</v>
      </c>
      <c r="AL91">
        <f t="shared" si="38"/>
        <v>0.72741672565455939</v>
      </c>
      <c r="AM91">
        <f t="shared" si="38"/>
        <v>0.72741672565455939</v>
      </c>
      <c r="AN91">
        <f t="shared" si="38"/>
        <v>0.72741672565455939</v>
      </c>
      <c r="AO91">
        <f t="shared" si="38"/>
        <v>0.72741672565455939</v>
      </c>
      <c r="AP91">
        <f t="shared" si="38"/>
        <v>0.72741672565455939</v>
      </c>
      <c r="AQ91">
        <f t="shared" si="38"/>
        <v>0.72741672565455939</v>
      </c>
      <c r="AR91">
        <f t="shared" si="38"/>
        <v>1.6164816125679337E-2</v>
      </c>
      <c r="AS91">
        <f t="shared" si="38"/>
        <v>1.6164816125679337E-2</v>
      </c>
    </row>
    <row r="92" spans="1:45" x14ac:dyDescent="0.25">
      <c r="A92" t="s">
        <v>21</v>
      </c>
      <c r="B92">
        <f>B46-AVERAGE($B$46:$AS$46)</f>
        <v>0</v>
      </c>
      <c r="C92">
        <f t="shared" ref="C92:AS92" si="39">C46-AVERAGE($B$46:$AS$46)</f>
        <v>0</v>
      </c>
      <c r="D92">
        <f t="shared" si="39"/>
        <v>0</v>
      </c>
      <c r="E92">
        <f t="shared" si="39"/>
        <v>0</v>
      </c>
      <c r="F92">
        <f t="shared" si="39"/>
        <v>0</v>
      </c>
      <c r="G92">
        <f t="shared" si="39"/>
        <v>0</v>
      </c>
      <c r="H92">
        <f t="shared" si="39"/>
        <v>0</v>
      </c>
      <c r="I92">
        <f t="shared" si="39"/>
        <v>0</v>
      </c>
      <c r="J92">
        <f t="shared" si="39"/>
        <v>0</v>
      </c>
      <c r="K92">
        <f t="shared" si="39"/>
        <v>0</v>
      </c>
      <c r="L92">
        <f t="shared" si="39"/>
        <v>0</v>
      </c>
      <c r="M92">
        <f t="shared" si="39"/>
        <v>0</v>
      </c>
      <c r="N92">
        <f t="shared" si="39"/>
        <v>0</v>
      </c>
      <c r="O92">
        <f t="shared" si="39"/>
        <v>0</v>
      </c>
      <c r="P92">
        <f t="shared" si="39"/>
        <v>0</v>
      </c>
      <c r="Q92">
        <f t="shared" si="39"/>
        <v>0</v>
      </c>
      <c r="R92">
        <f t="shared" si="39"/>
        <v>0</v>
      </c>
      <c r="S92">
        <f t="shared" si="39"/>
        <v>0</v>
      </c>
      <c r="T92">
        <f t="shared" si="39"/>
        <v>0</v>
      </c>
      <c r="U92">
        <f t="shared" si="39"/>
        <v>0</v>
      </c>
      <c r="V92">
        <f t="shared" si="39"/>
        <v>0</v>
      </c>
      <c r="W92">
        <f t="shared" si="39"/>
        <v>0</v>
      </c>
      <c r="X92">
        <f t="shared" si="39"/>
        <v>0</v>
      </c>
      <c r="Y92">
        <f t="shared" si="39"/>
        <v>0</v>
      </c>
      <c r="Z92">
        <f t="shared" si="39"/>
        <v>0</v>
      </c>
      <c r="AA92">
        <f t="shared" si="39"/>
        <v>0</v>
      </c>
      <c r="AB92">
        <f t="shared" si="39"/>
        <v>0</v>
      </c>
      <c r="AC92">
        <f t="shared" si="39"/>
        <v>0</v>
      </c>
      <c r="AD92">
        <f t="shared" si="39"/>
        <v>0</v>
      </c>
      <c r="AE92">
        <f t="shared" si="39"/>
        <v>0</v>
      </c>
      <c r="AF92">
        <f t="shared" si="39"/>
        <v>0</v>
      </c>
      <c r="AG92">
        <f t="shared" si="39"/>
        <v>0</v>
      </c>
      <c r="AH92">
        <f t="shared" si="39"/>
        <v>0</v>
      </c>
      <c r="AI92">
        <f t="shared" si="39"/>
        <v>0</v>
      </c>
      <c r="AJ92">
        <f t="shared" si="39"/>
        <v>0</v>
      </c>
      <c r="AK92">
        <f t="shared" si="39"/>
        <v>0</v>
      </c>
      <c r="AL92">
        <f t="shared" si="39"/>
        <v>0</v>
      </c>
      <c r="AM92">
        <f t="shared" si="39"/>
        <v>0</v>
      </c>
      <c r="AN92">
        <f t="shared" si="39"/>
        <v>0</v>
      </c>
      <c r="AO92">
        <f t="shared" si="39"/>
        <v>0</v>
      </c>
      <c r="AP92">
        <f t="shared" si="39"/>
        <v>0</v>
      </c>
      <c r="AQ92">
        <f t="shared" si="39"/>
        <v>0</v>
      </c>
      <c r="AR92">
        <f t="shared" si="39"/>
        <v>0</v>
      </c>
      <c r="AS92">
        <f t="shared" si="39"/>
        <v>0</v>
      </c>
    </row>
    <row r="93" spans="1:45" x14ac:dyDescent="0.25">
      <c r="A93" t="s">
        <v>22</v>
      </c>
      <c r="B93">
        <f>(B47-AVERAGE($B$47:$AS$47))/_xlfn.STDEV.P(($B$47:$AS$47))</f>
        <v>-1.136818733668326</v>
      </c>
      <c r="C93">
        <f t="shared" ref="C93:AS93" si="40">(C47-AVERAGE($B$47:$AS$47))/_xlfn.STDEV.P(($B$47:$AS$47))</f>
        <v>-1.2419028182931291</v>
      </c>
      <c r="D93">
        <f t="shared" si="40"/>
        <v>-0.82156647979391628</v>
      </c>
      <c r="E93">
        <f t="shared" si="40"/>
        <v>-0.19106197204509687</v>
      </c>
      <c r="F93">
        <f t="shared" si="40"/>
        <v>-1.6622391567923422</v>
      </c>
      <c r="G93">
        <f t="shared" si="40"/>
        <v>-1.6622391567923422</v>
      </c>
      <c r="H93">
        <f t="shared" si="40"/>
        <v>-1.5571550721675389</v>
      </c>
      <c r="I93">
        <f t="shared" si="40"/>
        <v>-1.4520709875427358</v>
      </c>
      <c r="J93">
        <f t="shared" si="40"/>
        <v>-0.71648239516911305</v>
      </c>
      <c r="K93">
        <f t="shared" si="40"/>
        <v>-0.19106197204509687</v>
      </c>
      <c r="L93">
        <f t="shared" si="40"/>
        <v>1.9106197204509803E-2</v>
      </c>
      <c r="M93">
        <f t="shared" si="40"/>
        <v>-0.71648239516911305</v>
      </c>
      <c r="N93">
        <f t="shared" si="40"/>
        <v>-0.50631422591950648</v>
      </c>
      <c r="O93">
        <f t="shared" si="40"/>
        <v>-1.0317346490435229</v>
      </c>
      <c r="P93">
        <f t="shared" si="40"/>
        <v>1.4902833819517551</v>
      </c>
      <c r="Q93">
        <f t="shared" si="40"/>
        <v>1.4902833819517551</v>
      </c>
      <c r="R93">
        <f t="shared" si="40"/>
        <v>-1.6622391567923422</v>
      </c>
      <c r="S93">
        <f t="shared" si="40"/>
        <v>0.6496107049533294</v>
      </c>
      <c r="T93">
        <f t="shared" si="40"/>
        <v>0.43944253570372271</v>
      </c>
      <c r="U93">
        <f t="shared" si="40"/>
        <v>-0.92665056441871962</v>
      </c>
      <c r="V93">
        <f t="shared" si="40"/>
        <v>-0.50631422591950648</v>
      </c>
      <c r="W93">
        <f t="shared" si="40"/>
        <v>-0.19106197204509687</v>
      </c>
      <c r="X93">
        <f t="shared" si="40"/>
        <v>-0.82156647979391628</v>
      </c>
      <c r="Y93">
        <f t="shared" si="40"/>
        <v>0.6496107049533294</v>
      </c>
      <c r="Z93">
        <f t="shared" si="40"/>
        <v>-8.5977887420293539E-2</v>
      </c>
      <c r="AA93">
        <f t="shared" si="40"/>
        <v>1.2801152127021485</v>
      </c>
      <c r="AB93">
        <f t="shared" si="40"/>
        <v>1.4902833819517551</v>
      </c>
      <c r="AC93">
        <f t="shared" si="40"/>
        <v>0.22927436645411625</v>
      </c>
      <c r="AD93">
        <f t="shared" si="40"/>
        <v>0.12419028182931291</v>
      </c>
      <c r="AE93">
        <f t="shared" si="40"/>
        <v>0.7546947895781323</v>
      </c>
      <c r="AF93">
        <f t="shared" si="40"/>
        <v>0.7546947895781323</v>
      </c>
      <c r="AG93">
        <f t="shared" si="40"/>
        <v>1.5953674665765585</v>
      </c>
      <c r="AH93">
        <f t="shared" si="40"/>
        <v>0.7546947895781323</v>
      </c>
      <c r="AI93">
        <f t="shared" si="40"/>
        <v>1.4902833819517551</v>
      </c>
      <c r="AJ93">
        <f t="shared" si="40"/>
        <v>1.4902833819517551</v>
      </c>
      <c r="AK93">
        <f t="shared" si="40"/>
        <v>-8.5977887420293539E-2</v>
      </c>
      <c r="AL93">
        <f t="shared" si="40"/>
        <v>0.43944253570372271</v>
      </c>
      <c r="AM93">
        <f t="shared" si="40"/>
        <v>-1.136818733668326</v>
      </c>
      <c r="AN93">
        <f t="shared" si="40"/>
        <v>1.1750311280773456</v>
      </c>
      <c r="AO93">
        <f t="shared" si="40"/>
        <v>0.85977887420293564</v>
      </c>
      <c r="AP93">
        <f t="shared" si="40"/>
        <v>-0.71648239516911305</v>
      </c>
      <c r="AQ93">
        <f t="shared" si="40"/>
        <v>0.6496107049533294</v>
      </c>
      <c r="AR93">
        <f t="shared" si="40"/>
        <v>0.7546947895781323</v>
      </c>
      <c r="AS93">
        <f t="shared" si="40"/>
        <v>0.43944253570372271</v>
      </c>
    </row>
    <row r="96" spans="1:45" x14ac:dyDescent="0.25">
      <c r="A96" s="60" t="s">
        <v>49</v>
      </c>
    </row>
    <row r="97" spans="1:33" x14ac:dyDescent="0.25">
      <c r="A97" t="s">
        <v>48</v>
      </c>
      <c r="B97" t="s">
        <v>42</v>
      </c>
      <c r="C97" t="s">
        <v>7</v>
      </c>
      <c r="D97" t="s">
        <v>8</v>
      </c>
      <c r="E97" t="s">
        <v>9</v>
      </c>
      <c r="F97" t="s">
        <v>10</v>
      </c>
      <c r="G97" t="s">
        <v>11</v>
      </c>
      <c r="H97" t="s">
        <v>12</v>
      </c>
      <c r="I97" t="s">
        <v>13</v>
      </c>
      <c r="J97" t="s">
        <v>31</v>
      </c>
      <c r="K97" t="s">
        <v>15</v>
      </c>
      <c r="L97" t="s">
        <v>36</v>
      </c>
      <c r="M97" t="s">
        <v>17</v>
      </c>
      <c r="N97" t="s">
        <v>19</v>
      </c>
      <c r="O97" t="s">
        <v>20</v>
      </c>
      <c r="P97" s="62" t="s">
        <v>22</v>
      </c>
      <c r="Q97" t="s">
        <v>5</v>
      </c>
      <c r="R97" t="s">
        <v>6</v>
      </c>
      <c r="S97" t="s">
        <v>7</v>
      </c>
      <c r="T97" t="s">
        <v>8</v>
      </c>
      <c r="U97" t="s">
        <v>9</v>
      </c>
      <c r="V97" t="s">
        <v>10</v>
      </c>
      <c r="W97" t="s">
        <v>11</v>
      </c>
      <c r="X97" t="s">
        <v>12</v>
      </c>
      <c r="Y97" t="s">
        <v>13</v>
      </c>
      <c r="Z97" t="s">
        <v>31</v>
      </c>
      <c r="AA97" t="s">
        <v>15</v>
      </c>
      <c r="AB97" t="s">
        <v>36</v>
      </c>
      <c r="AC97" t="s">
        <v>17</v>
      </c>
      <c r="AD97" t="s">
        <v>50</v>
      </c>
      <c r="AE97" t="s">
        <v>19</v>
      </c>
      <c r="AF97" t="s">
        <v>20</v>
      </c>
      <c r="AG97" t="s">
        <v>51</v>
      </c>
    </row>
    <row r="98" spans="1:33" x14ac:dyDescent="0.25">
      <c r="A98">
        <v>1980</v>
      </c>
      <c r="P98" s="62"/>
    </row>
    <row r="99" spans="1:33" x14ac:dyDescent="0.25">
      <c r="A99">
        <v>1981</v>
      </c>
      <c r="P99" s="62"/>
    </row>
    <row r="100" spans="1:33" x14ac:dyDescent="0.25">
      <c r="A100">
        <v>1982</v>
      </c>
      <c r="P100" s="62"/>
    </row>
    <row r="101" spans="1:33" x14ac:dyDescent="0.25">
      <c r="A101">
        <v>1983</v>
      </c>
      <c r="P101" s="62"/>
    </row>
    <row r="102" spans="1:33" x14ac:dyDescent="0.25">
      <c r="A102">
        <v>1984</v>
      </c>
      <c r="P102" s="62"/>
    </row>
    <row r="103" spans="1:33" x14ac:dyDescent="0.25">
      <c r="A103">
        <v>1985</v>
      </c>
      <c r="P103" s="62"/>
    </row>
    <row r="104" spans="1:33" x14ac:dyDescent="0.25">
      <c r="A104">
        <v>1986</v>
      </c>
      <c r="P104" s="62"/>
    </row>
    <row r="105" spans="1:33" x14ac:dyDescent="0.25">
      <c r="A105">
        <v>1987</v>
      </c>
      <c r="P105" s="62"/>
    </row>
    <row r="106" spans="1:33" x14ac:dyDescent="0.25">
      <c r="A106">
        <v>1988</v>
      </c>
      <c r="P106" s="62"/>
    </row>
    <row r="107" spans="1:33" x14ac:dyDescent="0.25">
      <c r="A107">
        <v>1989</v>
      </c>
      <c r="P107" s="62"/>
    </row>
    <row r="108" spans="1:33" x14ac:dyDescent="0.25">
      <c r="A108">
        <v>1990</v>
      </c>
      <c r="P108" s="62"/>
    </row>
    <row r="109" spans="1:33" x14ac:dyDescent="0.25">
      <c r="A109">
        <v>1991</v>
      </c>
      <c r="P109" s="62"/>
    </row>
    <row r="110" spans="1:33" x14ac:dyDescent="0.25">
      <c r="A110">
        <v>1992</v>
      </c>
      <c r="P110" s="62"/>
    </row>
    <row r="111" spans="1:33" x14ac:dyDescent="0.25">
      <c r="A111">
        <v>1993</v>
      </c>
      <c r="P111" s="62"/>
    </row>
    <row r="112" spans="1:33" x14ac:dyDescent="0.25">
      <c r="A112">
        <v>1994</v>
      </c>
      <c r="P112" s="62"/>
    </row>
    <row r="113" spans="1:33" x14ac:dyDescent="0.25">
      <c r="A113">
        <v>1995</v>
      </c>
      <c r="P113" s="62"/>
    </row>
    <row r="114" spans="1:33" x14ac:dyDescent="0.25">
      <c r="A114">
        <v>1996</v>
      </c>
      <c r="P114" s="62"/>
    </row>
    <row r="115" spans="1:33" x14ac:dyDescent="0.25">
      <c r="A115">
        <v>1997</v>
      </c>
      <c r="P115" s="62"/>
    </row>
    <row r="116" spans="1:33" x14ac:dyDescent="0.25">
      <c r="A116">
        <v>1998</v>
      </c>
      <c r="B116">
        <f>0.0295*(A116-1998) + 0.1524</f>
        <v>0.15240000000000001</v>
      </c>
      <c r="C116">
        <f>-0.0056*(A116-1998) + 0.6176</f>
        <v>0.61760000000000004</v>
      </c>
      <c r="D116">
        <f xml:space="preserve"> 0.0348*(A116-1998) - 0.0415</f>
        <v>-4.1500000000000002E-2</v>
      </c>
      <c r="E116">
        <f>0.017*(A116-1998) + 0.1455</f>
        <v>0.14549999999999999</v>
      </c>
      <c r="F116">
        <f>0.0441*(A116-1998) - 0.201</f>
        <v>-0.20100000000000001</v>
      </c>
      <c r="G116">
        <f>0.0031*(A116-1998) + 0.4481</f>
        <v>0.4481</v>
      </c>
      <c r="H116">
        <f>0.04*(A116-1998) + 0.0799</f>
        <v>7.9899999999999999E-2</v>
      </c>
      <c r="I116">
        <f>0.00000000000000002*(A116-1998) + 0.1525</f>
        <v>0.1525</v>
      </c>
      <c r="J116">
        <f>0.0542*(A116-1998) - 0.1247</f>
        <v>-0.12470000000000001</v>
      </c>
      <c r="K116">
        <f>0.0369*(A116-1998) + 0.0078</f>
        <v>7.7999999999999996E-3</v>
      </c>
      <c r="L116">
        <f>0.0274*(A116-1998) + 0.0524</f>
        <v>5.2400000000000002E-2</v>
      </c>
      <c r="M116">
        <f>0.00000000000000002*(A116-1998) + 0.1525</f>
        <v>0.1525</v>
      </c>
      <c r="N116">
        <f>0.0238*(A116-1998) + 0.1532</f>
        <v>0.1532</v>
      </c>
      <c r="O116">
        <f>0.016*(A116-1998) + 0.2372</f>
        <v>0.23719999999999999</v>
      </c>
      <c r="P116" s="62">
        <f>0.0235*(A116-1998) + 0.1016</f>
        <v>0.1016</v>
      </c>
      <c r="Q116">
        <f>0.0003*(A116-1998) + 0.1928</f>
        <v>0.1928</v>
      </c>
      <c r="R116">
        <f>0.0523*(A116-1998) - 0.106</f>
        <v>-0.106</v>
      </c>
      <c r="S116">
        <f>-0.0042*(A116-1998) + 0.5512</f>
        <v>0.55120000000000002</v>
      </c>
      <c r="T116">
        <f>0.0228*(A116-1998) + 0.2807</f>
        <v>0.28070000000000001</v>
      </c>
      <c r="U116">
        <f xml:space="preserve"> 0.0115*(A116-1998) + 0.1819</f>
        <v>0.18190000000000001</v>
      </c>
      <c r="V116">
        <f>0.061*(A116-1998) - 0.2195</f>
        <v>-0.2195</v>
      </c>
      <c r="W116">
        <f>0.0442*(A116-1998) + 0.0258</f>
        <v>2.58E-2</v>
      </c>
      <c r="X116">
        <f xml:space="preserve"> 0.0523*(A116-1998) - 0.0979</f>
        <v>-9.7900000000000001E-2</v>
      </c>
      <c r="Y116">
        <f xml:space="preserve"> -0.0153*(A116-1998) + 0.55</f>
        <v>0.55000000000000004</v>
      </c>
      <c r="Z116">
        <f>0.0259*(A116-1998) + 0.052</f>
        <v>5.1999999999999998E-2</v>
      </c>
      <c r="AA116">
        <f>0.0466*(A116-1998) + 0.0683</f>
        <v>6.83E-2</v>
      </c>
      <c r="AB116">
        <f>0.0042*(A116-1998) + 0.3223</f>
        <v>0.32229999999999998</v>
      </c>
      <c r="AC116">
        <f>-0.0006*(A116-1998) + 0.4233</f>
        <v>0.42330000000000001</v>
      </c>
      <c r="AD116">
        <f>0.0588*(A116-1998) - 0.6427</f>
        <v>-0.64270000000000005</v>
      </c>
      <c r="AE116">
        <f>0.0187*(A116-1998) + 0.315</f>
        <v>0.315</v>
      </c>
      <c r="AF116">
        <f>-0.0093*(A116-1998) + 0.447</f>
        <v>0.44700000000000001</v>
      </c>
      <c r="AG116">
        <f>0.058*(A116-1998) - 0.3998</f>
        <v>-0.39979999999999999</v>
      </c>
    </row>
    <row r="117" spans="1:33" x14ac:dyDescent="0.25">
      <c r="A117">
        <v>1999</v>
      </c>
      <c r="B117">
        <f t="shared" ref="B117:B141" si="41">0.0295*(A117-1998) + 0.1524</f>
        <v>0.18190000000000001</v>
      </c>
      <c r="C117">
        <f t="shared" ref="C117:C141" si="42">-0.0056*(A117-1998) + 0.6176</f>
        <v>0.61199999999999999</v>
      </c>
      <c r="D117">
        <f t="shared" ref="D117:D141" si="43" xml:space="preserve"> 0.0348*(A117-1998) - 0.0415</f>
        <v>-6.7000000000000046E-3</v>
      </c>
      <c r="E117">
        <f t="shared" ref="E117:E141" si="44">0.017*(A117-1998) + 0.1455</f>
        <v>0.16249999999999998</v>
      </c>
      <c r="F117">
        <f t="shared" ref="F117:F141" si="45">0.0441*(A117-1998) - 0.201</f>
        <v>-0.15690000000000001</v>
      </c>
      <c r="G117">
        <f t="shared" ref="G117:G141" si="46">0.0031*(A117-1998) + 0.4481</f>
        <v>0.45119999999999999</v>
      </c>
      <c r="H117">
        <f t="shared" ref="H117:H141" si="47">0.04*(A117-1998) + 0.0799</f>
        <v>0.11990000000000001</v>
      </c>
      <c r="I117">
        <f t="shared" ref="I117:I141" si="48">0.00000000000000002*(A117-1998) + 0.1525</f>
        <v>0.15250000000000002</v>
      </c>
      <c r="J117">
        <f t="shared" ref="J117:J141" si="49">0.0542*(A117-1998) - 0.1247</f>
        <v>-7.0500000000000007E-2</v>
      </c>
      <c r="K117">
        <f t="shared" ref="K117:K141" si="50">0.0369*(A117-1998) + 0.0078</f>
        <v>4.4700000000000004E-2</v>
      </c>
      <c r="L117">
        <f t="shared" ref="L117:L141" si="51">0.0274*(A117-1998) + 0.0524</f>
        <v>7.980000000000001E-2</v>
      </c>
      <c r="M117">
        <f t="shared" ref="M117:M141" si="52">0.00000000000000002*(A117-1998) + 0.1525</f>
        <v>0.15250000000000002</v>
      </c>
      <c r="N117">
        <f t="shared" ref="N117:N141" si="53">0.0238*(A117-1998) + 0.1532</f>
        <v>0.17699999999999999</v>
      </c>
      <c r="O117">
        <f t="shared" ref="O117:O141" si="54">0.016*(A117-1998) + 0.2372</f>
        <v>0.25319999999999998</v>
      </c>
      <c r="P117" s="62">
        <f t="shared" ref="P117:P141" si="55">0.0235*(A117-1998) + 0.1016</f>
        <v>0.12509999999999999</v>
      </c>
      <c r="Q117">
        <f t="shared" ref="Q117:Q141" si="56">0.0003*(A117-1998) + 0.1928</f>
        <v>0.19309999999999999</v>
      </c>
      <c r="R117">
        <f t="shared" ref="R117:R141" si="57">0.0523*(A117-1998) - 0.106</f>
        <v>-5.3699999999999998E-2</v>
      </c>
      <c r="S117">
        <f t="shared" ref="S117:S141" si="58">-0.0042*(A117-1998) + 0.5512</f>
        <v>0.54700000000000004</v>
      </c>
      <c r="T117">
        <f t="shared" ref="T117:T141" si="59">0.0228*(A117-1998) + 0.2807</f>
        <v>0.30349999999999999</v>
      </c>
      <c r="U117">
        <f t="shared" ref="U117:U141" si="60" xml:space="preserve"> 0.0115*(A117-1998) + 0.1819</f>
        <v>0.19340000000000002</v>
      </c>
      <c r="V117">
        <f t="shared" ref="V117:V141" si="61">0.061*(A117-1998) - 0.2195</f>
        <v>-0.1585</v>
      </c>
      <c r="W117">
        <f t="shared" ref="W117:W141" si="62">0.0442*(A117-1998) + 0.0258</f>
        <v>7.0000000000000007E-2</v>
      </c>
      <c r="X117">
        <f t="shared" ref="X117:X141" si="63" xml:space="preserve"> 0.0523*(A117-1998) - 0.0979</f>
        <v>-4.5600000000000002E-2</v>
      </c>
      <c r="Y117">
        <f t="shared" ref="Y117:Y141" si="64" xml:space="preserve"> -0.0153*(A117-1998) + 0.55</f>
        <v>0.53470000000000006</v>
      </c>
      <c r="Z117">
        <f t="shared" ref="Z117:Z141" si="65">0.0259*(A117-1998) + 0.052</f>
        <v>7.7899999999999997E-2</v>
      </c>
      <c r="AA117">
        <f t="shared" ref="AA117:AA141" si="66">0.0466*(A117-1998) + 0.0683</f>
        <v>0.1149</v>
      </c>
      <c r="AB117">
        <f t="shared" ref="AB117:AB141" si="67">0.0042*(A117-1998) + 0.3223</f>
        <v>0.32649999999999996</v>
      </c>
      <c r="AC117">
        <f t="shared" ref="AC117:AC141" si="68">-0.0006*(A117-1998) + 0.4233</f>
        <v>0.42270000000000002</v>
      </c>
      <c r="AD117">
        <f t="shared" ref="AD117:AD141" si="69">0.0588*(A117-1998) - 0.6427</f>
        <v>-0.58390000000000009</v>
      </c>
      <c r="AE117">
        <f t="shared" ref="AE117:AE141" si="70">0.0187*(A117-1998) + 0.315</f>
        <v>0.3337</v>
      </c>
      <c r="AF117">
        <f t="shared" ref="AF117:AF141" si="71">-0.0093*(A117-1998) + 0.447</f>
        <v>0.43770000000000003</v>
      </c>
      <c r="AG117">
        <f t="shared" ref="AG117:AG141" si="72">0.058*(A117-1998) - 0.3998</f>
        <v>-0.34179999999999999</v>
      </c>
    </row>
    <row r="118" spans="1:33" x14ac:dyDescent="0.25">
      <c r="A118">
        <v>2000</v>
      </c>
      <c r="B118">
        <f t="shared" si="41"/>
        <v>0.2114</v>
      </c>
      <c r="C118">
        <f t="shared" si="42"/>
        <v>0.60640000000000005</v>
      </c>
      <c r="D118">
        <f t="shared" si="43"/>
        <v>2.8099999999999993E-2</v>
      </c>
      <c r="E118">
        <f t="shared" si="44"/>
        <v>0.17949999999999999</v>
      </c>
      <c r="F118">
        <f t="shared" si="45"/>
        <v>-0.11280000000000001</v>
      </c>
      <c r="G118">
        <f t="shared" si="46"/>
        <v>0.45429999999999998</v>
      </c>
      <c r="H118">
        <f t="shared" si="47"/>
        <v>0.15989999999999999</v>
      </c>
      <c r="I118">
        <f t="shared" si="48"/>
        <v>0.15250000000000002</v>
      </c>
      <c r="J118">
        <f t="shared" si="49"/>
        <v>-1.6300000000000009E-2</v>
      </c>
      <c r="K118">
        <f t="shared" si="50"/>
        <v>8.1600000000000006E-2</v>
      </c>
      <c r="L118">
        <f t="shared" si="51"/>
        <v>0.1072</v>
      </c>
      <c r="M118">
        <f t="shared" si="52"/>
        <v>0.15250000000000002</v>
      </c>
      <c r="N118">
        <f t="shared" si="53"/>
        <v>0.20080000000000001</v>
      </c>
      <c r="O118">
        <f t="shared" si="54"/>
        <v>0.26919999999999999</v>
      </c>
      <c r="P118" s="62">
        <f t="shared" si="55"/>
        <v>0.14860000000000001</v>
      </c>
      <c r="Q118">
        <f t="shared" si="56"/>
        <v>0.19339999999999999</v>
      </c>
      <c r="R118">
        <f t="shared" si="57"/>
        <v>-1.3999999999999985E-3</v>
      </c>
      <c r="S118">
        <f t="shared" si="58"/>
        <v>0.54280000000000006</v>
      </c>
      <c r="T118">
        <f t="shared" si="59"/>
        <v>0.32630000000000003</v>
      </c>
      <c r="U118">
        <f t="shared" si="60"/>
        <v>0.2049</v>
      </c>
      <c r="V118">
        <f t="shared" si="61"/>
        <v>-9.7500000000000003E-2</v>
      </c>
      <c r="W118">
        <f t="shared" si="62"/>
        <v>0.11420000000000001</v>
      </c>
      <c r="X118">
        <f t="shared" si="63"/>
        <v>6.6999999999999976E-3</v>
      </c>
      <c r="Y118">
        <f t="shared" si="64"/>
        <v>0.51940000000000008</v>
      </c>
      <c r="Z118">
        <f t="shared" si="65"/>
        <v>0.1038</v>
      </c>
      <c r="AA118">
        <f t="shared" si="66"/>
        <v>0.1615</v>
      </c>
      <c r="AB118">
        <f t="shared" si="67"/>
        <v>0.33069999999999999</v>
      </c>
      <c r="AC118">
        <f t="shared" si="68"/>
        <v>0.42210000000000003</v>
      </c>
      <c r="AD118">
        <f t="shared" si="69"/>
        <v>-0.52510000000000001</v>
      </c>
      <c r="AE118">
        <f t="shared" si="70"/>
        <v>0.35239999999999999</v>
      </c>
      <c r="AF118">
        <f t="shared" si="71"/>
        <v>0.4284</v>
      </c>
      <c r="AG118">
        <f t="shared" si="72"/>
        <v>-0.2838</v>
      </c>
    </row>
    <row r="119" spans="1:33" x14ac:dyDescent="0.25">
      <c r="A119">
        <v>2001</v>
      </c>
      <c r="B119">
        <f t="shared" si="41"/>
        <v>0.2409</v>
      </c>
      <c r="C119">
        <f t="shared" si="42"/>
        <v>0.6008</v>
      </c>
      <c r="D119">
        <f t="shared" si="43"/>
        <v>6.2899999999999984E-2</v>
      </c>
      <c r="E119">
        <f t="shared" si="44"/>
        <v>0.19650000000000001</v>
      </c>
      <c r="F119">
        <f t="shared" si="45"/>
        <v>-6.8700000000000011E-2</v>
      </c>
      <c r="G119">
        <f t="shared" si="46"/>
        <v>0.45739999999999997</v>
      </c>
      <c r="H119">
        <f t="shared" si="47"/>
        <v>0.19989999999999999</v>
      </c>
      <c r="I119">
        <f t="shared" si="48"/>
        <v>0.15250000000000005</v>
      </c>
      <c r="J119">
        <f t="shared" si="49"/>
        <v>3.7899999999999989E-2</v>
      </c>
      <c r="K119">
        <f t="shared" si="50"/>
        <v>0.11850000000000001</v>
      </c>
      <c r="L119">
        <f t="shared" si="51"/>
        <v>0.1346</v>
      </c>
      <c r="M119">
        <f t="shared" si="52"/>
        <v>0.15250000000000005</v>
      </c>
      <c r="N119">
        <f t="shared" si="53"/>
        <v>0.22460000000000002</v>
      </c>
      <c r="O119">
        <f t="shared" si="54"/>
        <v>0.28520000000000001</v>
      </c>
      <c r="P119" s="62">
        <f t="shared" si="55"/>
        <v>0.1721</v>
      </c>
      <c r="Q119">
        <f t="shared" si="56"/>
        <v>0.19370000000000001</v>
      </c>
      <c r="R119">
        <f t="shared" si="57"/>
        <v>5.0899999999999987E-2</v>
      </c>
      <c r="S119">
        <f t="shared" si="58"/>
        <v>0.53859999999999997</v>
      </c>
      <c r="T119">
        <f t="shared" si="59"/>
        <v>0.34910000000000002</v>
      </c>
      <c r="U119">
        <f t="shared" si="60"/>
        <v>0.21640000000000001</v>
      </c>
      <c r="V119">
        <f t="shared" si="61"/>
        <v>-3.6500000000000005E-2</v>
      </c>
      <c r="W119">
        <f t="shared" si="62"/>
        <v>0.15839999999999999</v>
      </c>
      <c r="X119">
        <f t="shared" si="63"/>
        <v>5.8999999999999983E-2</v>
      </c>
      <c r="Y119">
        <f t="shared" si="64"/>
        <v>0.50409999999999999</v>
      </c>
      <c r="Z119">
        <f t="shared" si="65"/>
        <v>0.12969999999999998</v>
      </c>
      <c r="AA119">
        <f t="shared" si="66"/>
        <v>0.20810000000000001</v>
      </c>
      <c r="AB119">
        <f t="shared" si="67"/>
        <v>0.33489999999999998</v>
      </c>
      <c r="AC119">
        <f t="shared" si="68"/>
        <v>0.42149999999999999</v>
      </c>
      <c r="AD119">
        <f t="shared" si="69"/>
        <v>-0.46630000000000005</v>
      </c>
      <c r="AE119">
        <f t="shared" si="70"/>
        <v>0.37109999999999999</v>
      </c>
      <c r="AF119">
        <f t="shared" si="71"/>
        <v>0.41910000000000003</v>
      </c>
      <c r="AG119">
        <f t="shared" si="72"/>
        <v>-0.22579999999999997</v>
      </c>
    </row>
    <row r="120" spans="1:33" x14ac:dyDescent="0.25">
      <c r="A120">
        <v>2002</v>
      </c>
      <c r="B120">
        <f t="shared" si="41"/>
        <v>0.27039999999999997</v>
      </c>
      <c r="C120">
        <f t="shared" si="42"/>
        <v>0.59520000000000006</v>
      </c>
      <c r="D120">
        <f t="shared" si="43"/>
        <v>9.7699999999999981E-2</v>
      </c>
      <c r="E120">
        <f t="shared" si="44"/>
        <v>0.2135</v>
      </c>
      <c r="F120">
        <f t="shared" si="45"/>
        <v>-2.4600000000000011E-2</v>
      </c>
      <c r="G120">
        <f t="shared" si="46"/>
        <v>0.46050000000000002</v>
      </c>
      <c r="H120">
        <f t="shared" si="47"/>
        <v>0.2399</v>
      </c>
      <c r="I120">
        <f t="shared" si="48"/>
        <v>0.15250000000000008</v>
      </c>
      <c r="J120">
        <f t="shared" si="49"/>
        <v>9.2099999999999987E-2</v>
      </c>
      <c r="K120">
        <f t="shared" si="50"/>
        <v>0.15540000000000001</v>
      </c>
      <c r="L120">
        <f t="shared" si="51"/>
        <v>0.16200000000000001</v>
      </c>
      <c r="M120">
        <f t="shared" si="52"/>
        <v>0.15250000000000008</v>
      </c>
      <c r="N120">
        <f t="shared" si="53"/>
        <v>0.24840000000000001</v>
      </c>
      <c r="O120">
        <f t="shared" si="54"/>
        <v>0.30120000000000002</v>
      </c>
      <c r="P120" s="62">
        <f t="shared" si="55"/>
        <v>0.1956</v>
      </c>
      <c r="Q120">
        <f t="shared" si="56"/>
        <v>0.19400000000000001</v>
      </c>
      <c r="R120">
        <f t="shared" si="57"/>
        <v>0.1032</v>
      </c>
      <c r="S120">
        <f t="shared" si="58"/>
        <v>0.53439999999999999</v>
      </c>
      <c r="T120">
        <f t="shared" si="59"/>
        <v>0.37190000000000001</v>
      </c>
      <c r="U120">
        <f t="shared" si="60"/>
        <v>0.22789999999999999</v>
      </c>
      <c r="V120">
        <f t="shared" si="61"/>
        <v>2.4499999999999994E-2</v>
      </c>
      <c r="W120">
        <f t="shared" si="62"/>
        <v>0.2026</v>
      </c>
      <c r="X120">
        <f t="shared" si="63"/>
        <v>0.1113</v>
      </c>
      <c r="Y120">
        <f t="shared" si="64"/>
        <v>0.48880000000000007</v>
      </c>
      <c r="Z120">
        <f t="shared" si="65"/>
        <v>0.15559999999999999</v>
      </c>
      <c r="AA120">
        <f t="shared" si="66"/>
        <v>0.25470000000000004</v>
      </c>
      <c r="AB120">
        <f t="shared" si="67"/>
        <v>0.33909999999999996</v>
      </c>
      <c r="AC120">
        <f t="shared" si="68"/>
        <v>0.4209</v>
      </c>
      <c r="AD120">
        <f t="shared" si="69"/>
        <v>-0.40750000000000008</v>
      </c>
      <c r="AE120">
        <f t="shared" si="70"/>
        <v>0.38980000000000004</v>
      </c>
      <c r="AF120">
        <f t="shared" si="71"/>
        <v>0.4098</v>
      </c>
      <c r="AG120">
        <f t="shared" si="72"/>
        <v>-0.16779999999999998</v>
      </c>
    </row>
    <row r="121" spans="1:33" x14ac:dyDescent="0.25">
      <c r="A121">
        <v>2003</v>
      </c>
      <c r="B121">
        <f t="shared" si="41"/>
        <v>0.2999</v>
      </c>
      <c r="C121">
        <f t="shared" si="42"/>
        <v>0.58960000000000001</v>
      </c>
      <c r="D121">
        <f t="shared" si="43"/>
        <v>0.13249999999999998</v>
      </c>
      <c r="E121">
        <f t="shared" si="44"/>
        <v>0.23049999999999998</v>
      </c>
      <c r="F121">
        <f t="shared" si="45"/>
        <v>1.949999999999999E-2</v>
      </c>
      <c r="G121">
        <f t="shared" si="46"/>
        <v>0.46360000000000001</v>
      </c>
      <c r="H121">
        <f t="shared" si="47"/>
        <v>0.27990000000000004</v>
      </c>
      <c r="I121">
        <f t="shared" si="48"/>
        <v>0.15250000000000011</v>
      </c>
      <c r="J121">
        <f t="shared" si="49"/>
        <v>0.14630000000000001</v>
      </c>
      <c r="K121">
        <f t="shared" si="50"/>
        <v>0.1923</v>
      </c>
      <c r="L121">
        <f t="shared" si="51"/>
        <v>0.18940000000000001</v>
      </c>
      <c r="M121">
        <f t="shared" si="52"/>
        <v>0.15250000000000011</v>
      </c>
      <c r="N121">
        <f t="shared" si="53"/>
        <v>0.2722</v>
      </c>
      <c r="O121">
        <f t="shared" si="54"/>
        <v>0.31719999999999998</v>
      </c>
      <c r="P121" s="62">
        <f t="shared" si="55"/>
        <v>0.21909999999999999</v>
      </c>
      <c r="Q121">
        <f t="shared" si="56"/>
        <v>0.1943</v>
      </c>
      <c r="R121">
        <f t="shared" si="57"/>
        <v>0.15550000000000003</v>
      </c>
      <c r="S121">
        <f t="shared" si="58"/>
        <v>0.5302</v>
      </c>
      <c r="T121">
        <f t="shared" si="59"/>
        <v>0.3947</v>
      </c>
      <c r="U121">
        <f t="shared" si="60"/>
        <v>0.2394</v>
      </c>
      <c r="V121">
        <f t="shared" si="61"/>
        <v>8.5499999999999993E-2</v>
      </c>
      <c r="W121">
        <f t="shared" si="62"/>
        <v>0.24680000000000002</v>
      </c>
      <c r="X121">
        <f t="shared" si="63"/>
        <v>0.16360000000000002</v>
      </c>
      <c r="Y121">
        <f t="shared" si="64"/>
        <v>0.47350000000000003</v>
      </c>
      <c r="Z121">
        <f t="shared" si="65"/>
        <v>0.18149999999999999</v>
      </c>
      <c r="AA121">
        <f t="shared" si="66"/>
        <v>0.30130000000000001</v>
      </c>
      <c r="AB121">
        <f t="shared" si="67"/>
        <v>0.34329999999999999</v>
      </c>
      <c r="AC121">
        <f t="shared" si="68"/>
        <v>0.42030000000000001</v>
      </c>
      <c r="AD121">
        <f t="shared" si="69"/>
        <v>-0.34870000000000007</v>
      </c>
      <c r="AE121">
        <f t="shared" si="70"/>
        <v>0.40849999999999997</v>
      </c>
      <c r="AF121">
        <f t="shared" si="71"/>
        <v>0.40050000000000002</v>
      </c>
      <c r="AG121">
        <f t="shared" si="72"/>
        <v>-0.10979999999999995</v>
      </c>
    </row>
    <row r="122" spans="1:33" x14ac:dyDescent="0.25">
      <c r="A122">
        <v>2004</v>
      </c>
      <c r="B122">
        <f t="shared" si="41"/>
        <v>0.32940000000000003</v>
      </c>
      <c r="C122">
        <f t="shared" si="42"/>
        <v>0.58400000000000007</v>
      </c>
      <c r="D122">
        <f t="shared" si="43"/>
        <v>0.16729999999999998</v>
      </c>
      <c r="E122">
        <f t="shared" si="44"/>
        <v>0.2475</v>
      </c>
      <c r="F122">
        <f t="shared" si="45"/>
        <v>6.359999999999999E-2</v>
      </c>
      <c r="G122">
        <f t="shared" si="46"/>
        <v>0.4667</v>
      </c>
      <c r="H122">
        <f t="shared" si="47"/>
        <v>0.31989999999999996</v>
      </c>
      <c r="I122">
        <f t="shared" si="48"/>
        <v>0.15250000000000011</v>
      </c>
      <c r="J122">
        <f t="shared" si="49"/>
        <v>0.20049999999999998</v>
      </c>
      <c r="K122">
        <f t="shared" si="50"/>
        <v>0.22920000000000001</v>
      </c>
      <c r="L122">
        <f t="shared" si="51"/>
        <v>0.21679999999999999</v>
      </c>
      <c r="M122">
        <f t="shared" si="52"/>
        <v>0.15250000000000011</v>
      </c>
      <c r="N122">
        <f t="shared" si="53"/>
        <v>0.29600000000000004</v>
      </c>
      <c r="O122">
        <f t="shared" si="54"/>
        <v>0.3332</v>
      </c>
      <c r="P122" s="62">
        <f t="shared" si="55"/>
        <v>0.24260000000000001</v>
      </c>
      <c r="Q122">
        <f t="shared" si="56"/>
        <v>0.1946</v>
      </c>
      <c r="R122">
        <f t="shared" si="57"/>
        <v>0.20779999999999998</v>
      </c>
      <c r="S122">
        <f t="shared" si="58"/>
        <v>0.52600000000000002</v>
      </c>
      <c r="T122">
        <f t="shared" si="59"/>
        <v>0.41749999999999998</v>
      </c>
      <c r="U122">
        <f t="shared" si="60"/>
        <v>0.25090000000000001</v>
      </c>
      <c r="V122">
        <f t="shared" si="61"/>
        <v>0.14649999999999999</v>
      </c>
      <c r="W122">
        <f t="shared" si="62"/>
        <v>0.29099999999999998</v>
      </c>
      <c r="X122">
        <f t="shared" si="63"/>
        <v>0.21589999999999998</v>
      </c>
      <c r="Y122">
        <f t="shared" si="64"/>
        <v>0.45820000000000005</v>
      </c>
      <c r="Z122">
        <f t="shared" si="65"/>
        <v>0.20739999999999997</v>
      </c>
      <c r="AA122">
        <f t="shared" si="66"/>
        <v>0.34789999999999999</v>
      </c>
      <c r="AB122">
        <f t="shared" si="67"/>
        <v>0.34749999999999998</v>
      </c>
      <c r="AC122">
        <f t="shared" si="68"/>
        <v>0.41970000000000002</v>
      </c>
      <c r="AD122">
        <f t="shared" si="69"/>
        <v>-0.28990000000000005</v>
      </c>
      <c r="AE122">
        <f t="shared" si="70"/>
        <v>0.42720000000000002</v>
      </c>
      <c r="AF122">
        <f t="shared" si="71"/>
        <v>0.39119999999999999</v>
      </c>
      <c r="AG122">
        <f t="shared" si="72"/>
        <v>-5.1799999999999957E-2</v>
      </c>
    </row>
    <row r="123" spans="1:33" x14ac:dyDescent="0.25">
      <c r="A123">
        <v>2005</v>
      </c>
      <c r="B123">
        <f t="shared" si="41"/>
        <v>0.3589</v>
      </c>
      <c r="C123">
        <f t="shared" si="42"/>
        <v>0.57840000000000003</v>
      </c>
      <c r="D123">
        <f t="shared" si="43"/>
        <v>0.20209999999999997</v>
      </c>
      <c r="E123">
        <f t="shared" si="44"/>
        <v>0.26450000000000001</v>
      </c>
      <c r="F123">
        <f t="shared" si="45"/>
        <v>0.10769999999999996</v>
      </c>
      <c r="G123">
        <f t="shared" si="46"/>
        <v>0.4698</v>
      </c>
      <c r="H123">
        <f t="shared" si="47"/>
        <v>0.3599</v>
      </c>
      <c r="I123">
        <f t="shared" si="48"/>
        <v>0.15250000000000014</v>
      </c>
      <c r="J123">
        <f t="shared" si="49"/>
        <v>0.25469999999999993</v>
      </c>
      <c r="K123">
        <f t="shared" si="50"/>
        <v>0.2661</v>
      </c>
      <c r="L123">
        <f t="shared" si="51"/>
        <v>0.2442</v>
      </c>
      <c r="M123">
        <f t="shared" si="52"/>
        <v>0.15250000000000014</v>
      </c>
      <c r="N123">
        <f t="shared" si="53"/>
        <v>0.31980000000000003</v>
      </c>
      <c r="O123">
        <f t="shared" si="54"/>
        <v>0.34920000000000001</v>
      </c>
      <c r="P123" s="62">
        <f t="shared" si="55"/>
        <v>0.2661</v>
      </c>
      <c r="Q123">
        <f t="shared" si="56"/>
        <v>0.19489999999999999</v>
      </c>
      <c r="R123">
        <f t="shared" si="57"/>
        <v>0.2601</v>
      </c>
      <c r="S123">
        <f t="shared" si="58"/>
        <v>0.52180000000000004</v>
      </c>
      <c r="T123">
        <f t="shared" si="59"/>
        <v>0.44030000000000002</v>
      </c>
      <c r="U123">
        <f t="shared" si="60"/>
        <v>0.26240000000000002</v>
      </c>
      <c r="V123">
        <f t="shared" si="61"/>
        <v>0.20749999999999999</v>
      </c>
      <c r="W123">
        <f t="shared" si="62"/>
        <v>0.3352</v>
      </c>
      <c r="X123">
        <f t="shared" si="63"/>
        <v>0.26819999999999999</v>
      </c>
      <c r="Y123">
        <f t="shared" si="64"/>
        <v>0.44290000000000007</v>
      </c>
      <c r="Z123">
        <f t="shared" si="65"/>
        <v>0.23329999999999998</v>
      </c>
      <c r="AA123">
        <f t="shared" si="66"/>
        <v>0.39450000000000007</v>
      </c>
      <c r="AB123">
        <f t="shared" si="67"/>
        <v>0.35169999999999996</v>
      </c>
      <c r="AC123">
        <f t="shared" si="68"/>
        <v>0.41910000000000003</v>
      </c>
      <c r="AD123">
        <f t="shared" si="69"/>
        <v>-0.23110000000000008</v>
      </c>
      <c r="AE123">
        <f t="shared" si="70"/>
        <v>0.44590000000000002</v>
      </c>
      <c r="AF123">
        <f t="shared" si="71"/>
        <v>0.38190000000000002</v>
      </c>
      <c r="AG123">
        <f t="shared" si="72"/>
        <v>6.2000000000000388E-3</v>
      </c>
    </row>
    <row r="124" spans="1:33" x14ac:dyDescent="0.25">
      <c r="A124">
        <v>2006</v>
      </c>
      <c r="B124">
        <f t="shared" si="41"/>
        <v>0.38839999999999997</v>
      </c>
      <c r="C124">
        <f t="shared" si="42"/>
        <v>0.57280000000000009</v>
      </c>
      <c r="D124">
        <f t="shared" si="43"/>
        <v>0.23689999999999997</v>
      </c>
      <c r="E124">
        <f t="shared" si="44"/>
        <v>0.28149999999999997</v>
      </c>
      <c r="F124">
        <f t="shared" si="45"/>
        <v>0.15179999999999999</v>
      </c>
      <c r="G124">
        <f t="shared" si="46"/>
        <v>0.47289999999999999</v>
      </c>
      <c r="H124">
        <f t="shared" si="47"/>
        <v>0.39990000000000003</v>
      </c>
      <c r="I124">
        <f t="shared" si="48"/>
        <v>0.15250000000000016</v>
      </c>
      <c r="J124">
        <f t="shared" si="49"/>
        <v>0.30889999999999995</v>
      </c>
      <c r="K124">
        <f t="shared" si="50"/>
        <v>0.30299999999999999</v>
      </c>
      <c r="L124">
        <f t="shared" si="51"/>
        <v>0.27160000000000001</v>
      </c>
      <c r="M124">
        <f t="shared" si="52"/>
        <v>0.15250000000000016</v>
      </c>
      <c r="N124">
        <f t="shared" si="53"/>
        <v>0.34360000000000002</v>
      </c>
      <c r="O124">
        <f t="shared" si="54"/>
        <v>0.36519999999999997</v>
      </c>
      <c r="P124" s="62">
        <f t="shared" si="55"/>
        <v>0.28959999999999997</v>
      </c>
      <c r="Q124">
        <f t="shared" si="56"/>
        <v>0.19520000000000001</v>
      </c>
      <c r="R124">
        <f t="shared" si="57"/>
        <v>0.31240000000000001</v>
      </c>
      <c r="S124">
        <f t="shared" si="58"/>
        <v>0.51760000000000006</v>
      </c>
      <c r="T124">
        <f t="shared" si="59"/>
        <v>0.46310000000000001</v>
      </c>
      <c r="U124">
        <f t="shared" si="60"/>
        <v>0.27390000000000003</v>
      </c>
      <c r="V124">
        <f t="shared" si="61"/>
        <v>0.26849999999999996</v>
      </c>
      <c r="W124">
        <f t="shared" si="62"/>
        <v>0.37940000000000002</v>
      </c>
      <c r="X124">
        <f t="shared" si="63"/>
        <v>0.32050000000000001</v>
      </c>
      <c r="Y124">
        <f t="shared" si="64"/>
        <v>0.42760000000000004</v>
      </c>
      <c r="Z124">
        <f t="shared" si="65"/>
        <v>0.25919999999999999</v>
      </c>
      <c r="AA124">
        <f t="shared" si="66"/>
        <v>0.44110000000000005</v>
      </c>
      <c r="AB124">
        <f t="shared" si="67"/>
        <v>0.35589999999999999</v>
      </c>
      <c r="AC124">
        <f t="shared" si="68"/>
        <v>0.41849999999999998</v>
      </c>
      <c r="AD124">
        <f t="shared" si="69"/>
        <v>-0.17230000000000006</v>
      </c>
      <c r="AE124">
        <f t="shared" si="70"/>
        <v>0.46460000000000001</v>
      </c>
      <c r="AF124">
        <f t="shared" si="71"/>
        <v>0.37260000000000004</v>
      </c>
      <c r="AG124">
        <f t="shared" si="72"/>
        <v>6.4200000000000035E-2</v>
      </c>
    </row>
    <row r="125" spans="1:33" x14ac:dyDescent="0.25">
      <c r="A125">
        <v>2007</v>
      </c>
      <c r="B125">
        <f t="shared" si="41"/>
        <v>0.41789999999999994</v>
      </c>
      <c r="C125">
        <f t="shared" si="42"/>
        <v>0.56720000000000004</v>
      </c>
      <c r="D125">
        <f t="shared" si="43"/>
        <v>0.2717</v>
      </c>
      <c r="E125">
        <f t="shared" si="44"/>
        <v>0.29849999999999999</v>
      </c>
      <c r="F125">
        <f t="shared" si="45"/>
        <v>0.19590000000000002</v>
      </c>
      <c r="G125">
        <f t="shared" si="46"/>
        <v>0.47599999999999998</v>
      </c>
      <c r="H125">
        <f t="shared" si="47"/>
        <v>0.43989999999999996</v>
      </c>
      <c r="I125">
        <f t="shared" si="48"/>
        <v>0.15250000000000016</v>
      </c>
      <c r="J125">
        <f t="shared" si="49"/>
        <v>0.36309999999999998</v>
      </c>
      <c r="K125">
        <f t="shared" si="50"/>
        <v>0.33989999999999998</v>
      </c>
      <c r="L125">
        <f t="shared" si="51"/>
        <v>0.29900000000000004</v>
      </c>
      <c r="M125">
        <f t="shared" si="52"/>
        <v>0.15250000000000016</v>
      </c>
      <c r="N125">
        <f t="shared" si="53"/>
        <v>0.3674</v>
      </c>
      <c r="O125">
        <f t="shared" si="54"/>
        <v>0.38119999999999998</v>
      </c>
      <c r="P125" s="62">
        <f t="shared" si="55"/>
        <v>0.31309999999999999</v>
      </c>
      <c r="Q125">
        <f t="shared" si="56"/>
        <v>0.19550000000000001</v>
      </c>
      <c r="R125">
        <f t="shared" si="57"/>
        <v>0.36470000000000002</v>
      </c>
      <c r="S125">
        <f t="shared" si="58"/>
        <v>0.51340000000000008</v>
      </c>
      <c r="T125">
        <f t="shared" si="59"/>
        <v>0.4859</v>
      </c>
      <c r="U125">
        <f t="shared" si="60"/>
        <v>0.28539999999999999</v>
      </c>
      <c r="V125">
        <f t="shared" si="61"/>
        <v>0.3294999999999999</v>
      </c>
      <c r="W125">
        <f t="shared" si="62"/>
        <v>0.42360000000000003</v>
      </c>
      <c r="X125">
        <f t="shared" si="63"/>
        <v>0.37280000000000002</v>
      </c>
      <c r="Y125">
        <f t="shared" si="64"/>
        <v>0.41230000000000006</v>
      </c>
      <c r="Z125">
        <f t="shared" si="65"/>
        <v>0.28510000000000002</v>
      </c>
      <c r="AA125">
        <f t="shared" si="66"/>
        <v>0.48770000000000002</v>
      </c>
      <c r="AB125">
        <f t="shared" si="67"/>
        <v>0.36009999999999998</v>
      </c>
      <c r="AC125">
        <f t="shared" si="68"/>
        <v>0.41789999999999999</v>
      </c>
      <c r="AD125">
        <f t="shared" si="69"/>
        <v>-0.11350000000000005</v>
      </c>
      <c r="AE125">
        <f t="shared" si="70"/>
        <v>0.48330000000000001</v>
      </c>
      <c r="AF125">
        <f t="shared" si="71"/>
        <v>0.36330000000000001</v>
      </c>
      <c r="AG125">
        <f t="shared" si="72"/>
        <v>0.12220000000000003</v>
      </c>
    </row>
    <row r="126" spans="1:33" x14ac:dyDescent="0.25">
      <c r="A126">
        <v>2008</v>
      </c>
      <c r="B126">
        <f t="shared" si="41"/>
        <v>0.44740000000000002</v>
      </c>
      <c r="C126">
        <f t="shared" si="42"/>
        <v>0.56159999999999999</v>
      </c>
      <c r="D126">
        <f t="shared" si="43"/>
        <v>0.30649999999999999</v>
      </c>
      <c r="E126">
        <f t="shared" si="44"/>
        <v>0.3155</v>
      </c>
      <c r="F126">
        <f t="shared" si="45"/>
        <v>0.24</v>
      </c>
      <c r="G126">
        <f t="shared" si="46"/>
        <v>0.47909999999999997</v>
      </c>
      <c r="H126">
        <f t="shared" si="47"/>
        <v>0.47989999999999999</v>
      </c>
      <c r="I126">
        <f t="shared" si="48"/>
        <v>0.15250000000000019</v>
      </c>
      <c r="J126">
        <f t="shared" si="49"/>
        <v>0.4173</v>
      </c>
      <c r="K126">
        <f t="shared" si="50"/>
        <v>0.37679999999999997</v>
      </c>
      <c r="L126">
        <f t="shared" si="51"/>
        <v>0.32640000000000002</v>
      </c>
      <c r="M126">
        <f t="shared" si="52"/>
        <v>0.15250000000000019</v>
      </c>
      <c r="N126">
        <f t="shared" si="53"/>
        <v>0.39119999999999999</v>
      </c>
      <c r="O126">
        <f t="shared" si="54"/>
        <v>0.3972</v>
      </c>
      <c r="P126" s="62">
        <f t="shared" si="55"/>
        <v>0.33660000000000001</v>
      </c>
      <c r="Q126">
        <f t="shared" si="56"/>
        <v>0.1958</v>
      </c>
      <c r="R126">
        <f t="shared" si="57"/>
        <v>0.41700000000000004</v>
      </c>
      <c r="S126">
        <f t="shared" si="58"/>
        <v>0.50919999999999999</v>
      </c>
      <c r="T126">
        <f t="shared" si="59"/>
        <v>0.50870000000000004</v>
      </c>
      <c r="U126">
        <f t="shared" si="60"/>
        <v>0.2969</v>
      </c>
      <c r="V126">
        <f t="shared" si="61"/>
        <v>0.39049999999999996</v>
      </c>
      <c r="W126">
        <f t="shared" si="62"/>
        <v>0.46780000000000005</v>
      </c>
      <c r="X126">
        <f t="shared" si="63"/>
        <v>0.42510000000000003</v>
      </c>
      <c r="Y126">
        <f t="shared" si="64"/>
        <v>0.39700000000000002</v>
      </c>
      <c r="Z126">
        <f t="shared" si="65"/>
        <v>0.311</v>
      </c>
      <c r="AA126">
        <f t="shared" si="66"/>
        <v>0.5343</v>
      </c>
      <c r="AB126">
        <f t="shared" si="67"/>
        <v>0.36429999999999996</v>
      </c>
      <c r="AC126">
        <f t="shared" si="68"/>
        <v>0.4173</v>
      </c>
      <c r="AD126">
        <f t="shared" si="69"/>
        <v>-5.4700000000000082E-2</v>
      </c>
      <c r="AE126">
        <f t="shared" si="70"/>
        <v>0.502</v>
      </c>
      <c r="AF126">
        <f t="shared" si="71"/>
        <v>0.35399999999999998</v>
      </c>
      <c r="AG126">
        <f t="shared" si="72"/>
        <v>0.18020000000000008</v>
      </c>
    </row>
    <row r="127" spans="1:33" x14ac:dyDescent="0.25">
      <c r="A127">
        <v>2009</v>
      </c>
      <c r="B127">
        <f t="shared" si="41"/>
        <v>0.47689999999999999</v>
      </c>
      <c r="C127">
        <f t="shared" si="42"/>
        <v>0.55600000000000005</v>
      </c>
      <c r="D127">
        <f t="shared" si="43"/>
        <v>0.34129999999999999</v>
      </c>
      <c r="E127">
        <f t="shared" si="44"/>
        <v>0.33250000000000002</v>
      </c>
      <c r="F127">
        <f t="shared" si="45"/>
        <v>0.28409999999999996</v>
      </c>
      <c r="G127">
        <f t="shared" si="46"/>
        <v>0.48220000000000002</v>
      </c>
      <c r="H127">
        <f t="shared" si="47"/>
        <v>0.51990000000000003</v>
      </c>
      <c r="I127">
        <f t="shared" si="48"/>
        <v>0.15250000000000022</v>
      </c>
      <c r="J127">
        <f t="shared" si="49"/>
        <v>0.47149999999999992</v>
      </c>
      <c r="K127">
        <f t="shared" si="50"/>
        <v>0.41370000000000001</v>
      </c>
      <c r="L127">
        <f t="shared" si="51"/>
        <v>0.3538</v>
      </c>
      <c r="M127">
        <f t="shared" si="52"/>
        <v>0.15250000000000022</v>
      </c>
      <c r="N127">
        <f t="shared" si="53"/>
        <v>0.41500000000000004</v>
      </c>
      <c r="O127">
        <f t="shared" si="54"/>
        <v>0.41320000000000001</v>
      </c>
      <c r="P127" s="62">
        <f t="shared" si="55"/>
        <v>0.36009999999999998</v>
      </c>
      <c r="Q127">
        <f t="shared" si="56"/>
        <v>0.1961</v>
      </c>
      <c r="R127">
        <f t="shared" si="57"/>
        <v>0.46930000000000005</v>
      </c>
      <c r="S127">
        <f t="shared" si="58"/>
        <v>0.505</v>
      </c>
      <c r="T127">
        <f t="shared" si="59"/>
        <v>0.53150000000000008</v>
      </c>
      <c r="U127">
        <f t="shared" si="60"/>
        <v>0.30840000000000001</v>
      </c>
      <c r="V127">
        <f t="shared" si="61"/>
        <v>0.45150000000000001</v>
      </c>
      <c r="W127">
        <f t="shared" si="62"/>
        <v>0.51200000000000001</v>
      </c>
      <c r="X127">
        <f t="shared" si="63"/>
        <v>0.47740000000000005</v>
      </c>
      <c r="Y127">
        <f t="shared" si="64"/>
        <v>0.38170000000000004</v>
      </c>
      <c r="Z127">
        <f t="shared" si="65"/>
        <v>0.33689999999999998</v>
      </c>
      <c r="AA127">
        <f t="shared" si="66"/>
        <v>0.58090000000000008</v>
      </c>
      <c r="AB127">
        <f t="shared" si="67"/>
        <v>0.36849999999999999</v>
      </c>
      <c r="AC127">
        <f t="shared" si="68"/>
        <v>0.41670000000000001</v>
      </c>
      <c r="AD127">
        <f t="shared" si="69"/>
        <v>4.0999999999998815E-3</v>
      </c>
      <c r="AE127">
        <f t="shared" si="70"/>
        <v>0.52070000000000005</v>
      </c>
      <c r="AF127">
        <f t="shared" si="71"/>
        <v>0.34470000000000001</v>
      </c>
      <c r="AG127">
        <f t="shared" si="72"/>
        <v>0.23820000000000002</v>
      </c>
    </row>
    <row r="128" spans="1:33" x14ac:dyDescent="0.25">
      <c r="A128">
        <v>2010</v>
      </c>
      <c r="B128">
        <f t="shared" si="41"/>
        <v>0.50639999999999996</v>
      </c>
      <c r="C128">
        <f t="shared" si="42"/>
        <v>0.5504</v>
      </c>
      <c r="D128">
        <f t="shared" si="43"/>
        <v>0.37609999999999999</v>
      </c>
      <c r="E128">
        <f t="shared" si="44"/>
        <v>0.34950000000000003</v>
      </c>
      <c r="F128">
        <f t="shared" si="45"/>
        <v>0.32819999999999999</v>
      </c>
      <c r="G128">
        <f t="shared" si="46"/>
        <v>0.48530000000000001</v>
      </c>
      <c r="H128">
        <f t="shared" si="47"/>
        <v>0.55989999999999995</v>
      </c>
      <c r="I128">
        <f t="shared" si="48"/>
        <v>0.15250000000000025</v>
      </c>
      <c r="J128">
        <f t="shared" si="49"/>
        <v>0.52569999999999995</v>
      </c>
      <c r="K128">
        <f t="shared" si="50"/>
        <v>0.4506</v>
      </c>
      <c r="L128">
        <f t="shared" si="51"/>
        <v>0.38119999999999998</v>
      </c>
      <c r="M128">
        <f t="shared" si="52"/>
        <v>0.15250000000000025</v>
      </c>
      <c r="N128">
        <f t="shared" si="53"/>
        <v>0.43880000000000002</v>
      </c>
      <c r="O128">
        <f t="shared" si="54"/>
        <v>0.42920000000000003</v>
      </c>
      <c r="P128" s="62">
        <f t="shared" si="55"/>
        <v>0.38360000000000005</v>
      </c>
      <c r="Q128">
        <f t="shared" si="56"/>
        <v>0.19639999999999999</v>
      </c>
      <c r="R128">
        <f t="shared" si="57"/>
        <v>0.52159999999999995</v>
      </c>
      <c r="S128">
        <f t="shared" si="58"/>
        <v>0.50080000000000002</v>
      </c>
      <c r="T128">
        <f t="shared" si="59"/>
        <v>0.55430000000000001</v>
      </c>
      <c r="U128">
        <f t="shared" si="60"/>
        <v>0.31990000000000002</v>
      </c>
      <c r="V128">
        <f t="shared" si="61"/>
        <v>0.51249999999999996</v>
      </c>
      <c r="W128">
        <f t="shared" si="62"/>
        <v>0.55620000000000003</v>
      </c>
      <c r="X128">
        <f t="shared" si="63"/>
        <v>0.52969999999999995</v>
      </c>
      <c r="Y128">
        <f t="shared" si="64"/>
        <v>0.36640000000000006</v>
      </c>
      <c r="Z128">
        <f t="shared" si="65"/>
        <v>0.36279999999999996</v>
      </c>
      <c r="AA128">
        <f t="shared" si="66"/>
        <v>0.62750000000000006</v>
      </c>
      <c r="AB128">
        <f t="shared" si="67"/>
        <v>0.37269999999999998</v>
      </c>
      <c r="AC128">
        <f t="shared" si="68"/>
        <v>0.41610000000000003</v>
      </c>
      <c r="AD128">
        <f t="shared" si="69"/>
        <v>6.2899999999999956E-2</v>
      </c>
      <c r="AE128">
        <f t="shared" si="70"/>
        <v>0.53939999999999999</v>
      </c>
      <c r="AF128">
        <f t="shared" si="71"/>
        <v>0.33540000000000003</v>
      </c>
      <c r="AG128">
        <f t="shared" si="72"/>
        <v>0.29620000000000007</v>
      </c>
    </row>
    <row r="129" spans="1:33" x14ac:dyDescent="0.25">
      <c r="A129">
        <v>2011</v>
      </c>
      <c r="B129">
        <f t="shared" si="41"/>
        <v>0.53589999999999993</v>
      </c>
      <c r="C129">
        <f t="shared" si="42"/>
        <v>0.54480000000000006</v>
      </c>
      <c r="D129">
        <f t="shared" si="43"/>
        <v>0.41089999999999999</v>
      </c>
      <c r="E129">
        <f t="shared" si="44"/>
        <v>0.36650000000000005</v>
      </c>
      <c r="F129">
        <f t="shared" si="45"/>
        <v>0.37230000000000002</v>
      </c>
      <c r="G129">
        <f t="shared" si="46"/>
        <v>0.4884</v>
      </c>
      <c r="H129">
        <f t="shared" si="47"/>
        <v>0.59989999999999999</v>
      </c>
      <c r="I129">
        <f t="shared" si="48"/>
        <v>0.15250000000000025</v>
      </c>
      <c r="J129">
        <f t="shared" si="49"/>
        <v>0.57989999999999997</v>
      </c>
      <c r="K129">
        <f t="shared" si="50"/>
        <v>0.48749999999999999</v>
      </c>
      <c r="L129">
        <f t="shared" si="51"/>
        <v>0.40860000000000002</v>
      </c>
      <c r="M129">
        <f t="shared" si="52"/>
        <v>0.15250000000000025</v>
      </c>
      <c r="N129">
        <f t="shared" si="53"/>
        <v>0.46260000000000001</v>
      </c>
      <c r="O129">
        <f t="shared" si="54"/>
        <v>0.44520000000000004</v>
      </c>
      <c r="P129" s="62">
        <f t="shared" si="55"/>
        <v>0.40710000000000002</v>
      </c>
      <c r="Q129">
        <f t="shared" si="56"/>
        <v>0.19669999999999999</v>
      </c>
      <c r="R129">
        <f t="shared" si="57"/>
        <v>0.57389999999999997</v>
      </c>
      <c r="S129">
        <f t="shared" si="58"/>
        <v>0.49660000000000004</v>
      </c>
      <c r="T129">
        <f t="shared" si="59"/>
        <v>0.57709999999999995</v>
      </c>
      <c r="U129">
        <f t="shared" si="60"/>
        <v>0.33140000000000003</v>
      </c>
      <c r="V129">
        <f t="shared" si="61"/>
        <v>0.5734999999999999</v>
      </c>
      <c r="W129">
        <f t="shared" si="62"/>
        <v>0.60040000000000004</v>
      </c>
      <c r="X129">
        <f t="shared" si="63"/>
        <v>0.58199999999999996</v>
      </c>
      <c r="Y129">
        <f t="shared" si="64"/>
        <v>0.35110000000000008</v>
      </c>
      <c r="Z129">
        <f t="shared" si="65"/>
        <v>0.38869999999999999</v>
      </c>
      <c r="AA129">
        <f t="shared" si="66"/>
        <v>0.67410000000000003</v>
      </c>
      <c r="AB129">
        <f t="shared" si="67"/>
        <v>0.37689999999999996</v>
      </c>
      <c r="AC129">
        <f t="shared" si="68"/>
        <v>0.41550000000000004</v>
      </c>
      <c r="AD129">
        <f t="shared" si="69"/>
        <v>0.12169999999999992</v>
      </c>
      <c r="AE129">
        <f t="shared" si="70"/>
        <v>0.55810000000000004</v>
      </c>
      <c r="AF129">
        <f t="shared" si="71"/>
        <v>0.3261</v>
      </c>
      <c r="AG129">
        <f t="shared" si="72"/>
        <v>0.35420000000000001</v>
      </c>
    </row>
    <row r="130" spans="1:33" x14ac:dyDescent="0.25">
      <c r="A130">
        <v>2012</v>
      </c>
      <c r="B130">
        <f t="shared" si="41"/>
        <v>0.56540000000000001</v>
      </c>
      <c r="C130">
        <f t="shared" si="42"/>
        <v>0.53920000000000001</v>
      </c>
      <c r="D130">
        <f t="shared" si="43"/>
        <v>0.44569999999999999</v>
      </c>
      <c r="E130">
        <f t="shared" si="44"/>
        <v>0.38350000000000001</v>
      </c>
      <c r="F130">
        <f t="shared" si="45"/>
        <v>0.41639999999999994</v>
      </c>
      <c r="G130">
        <f t="shared" si="46"/>
        <v>0.49149999999999999</v>
      </c>
      <c r="H130">
        <f t="shared" si="47"/>
        <v>0.63990000000000002</v>
      </c>
      <c r="I130">
        <f t="shared" si="48"/>
        <v>0.15250000000000027</v>
      </c>
      <c r="J130">
        <f t="shared" si="49"/>
        <v>0.63409999999999989</v>
      </c>
      <c r="K130">
        <f t="shared" si="50"/>
        <v>0.52440000000000009</v>
      </c>
      <c r="L130">
        <f t="shared" si="51"/>
        <v>0.436</v>
      </c>
      <c r="M130">
        <f t="shared" si="52"/>
        <v>0.15250000000000027</v>
      </c>
      <c r="N130">
        <f t="shared" si="53"/>
        <v>0.48640000000000005</v>
      </c>
      <c r="O130">
        <f t="shared" si="54"/>
        <v>0.4612</v>
      </c>
      <c r="P130" s="62">
        <f t="shared" si="55"/>
        <v>0.43059999999999998</v>
      </c>
      <c r="Q130">
        <f t="shared" si="56"/>
        <v>0.19700000000000001</v>
      </c>
      <c r="R130">
        <f t="shared" si="57"/>
        <v>0.62619999999999998</v>
      </c>
      <c r="S130">
        <f t="shared" si="58"/>
        <v>0.4924</v>
      </c>
      <c r="T130">
        <f t="shared" si="59"/>
        <v>0.5999000000000001</v>
      </c>
      <c r="U130">
        <f t="shared" si="60"/>
        <v>0.34289999999999998</v>
      </c>
      <c r="V130">
        <f t="shared" si="61"/>
        <v>0.63449999999999995</v>
      </c>
      <c r="W130">
        <f t="shared" si="62"/>
        <v>0.64460000000000006</v>
      </c>
      <c r="X130">
        <f t="shared" si="63"/>
        <v>0.63429999999999997</v>
      </c>
      <c r="Y130">
        <f t="shared" si="64"/>
        <v>0.33580000000000004</v>
      </c>
      <c r="Z130">
        <f t="shared" si="65"/>
        <v>0.41459999999999997</v>
      </c>
      <c r="AA130">
        <f t="shared" si="66"/>
        <v>0.72070000000000012</v>
      </c>
      <c r="AB130">
        <f t="shared" si="67"/>
        <v>0.38109999999999999</v>
      </c>
      <c r="AC130">
        <f t="shared" si="68"/>
        <v>0.41489999999999999</v>
      </c>
      <c r="AD130">
        <f t="shared" si="69"/>
        <v>0.18049999999999988</v>
      </c>
      <c r="AE130">
        <f t="shared" si="70"/>
        <v>0.57679999999999998</v>
      </c>
      <c r="AF130">
        <f t="shared" si="71"/>
        <v>0.31680000000000003</v>
      </c>
      <c r="AG130">
        <f t="shared" si="72"/>
        <v>0.41220000000000007</v>
      </c>
    </row>
    <row r="131" spans="1:33" x14ac:dyDescent="0.25">
      <c r="A131">
        <v>2013</v>
      </c>
      <c r="B131">
        <f t="shared" si="41"/>
        <v>0.59489999999999998</v>
      </c>
      <c r="C131">
        <f t="shared" si="42"/>
        <v>0.53360000000000007</v>
      </c>
      <c r="D131">
        <f t="shared" si="43"/>
        <v>0.48050000000000004</v>
      </c>
      <c r="E131">
        <f t="shared" si="44"/>
        <v>0.40049999999999997</v>
      </c>
      <c r="F131">
        <f t="shared" si="45"/>
        <v>0.46049999999999996</v>
      </c>
      <c r="G131">
        <f t="shared" si="46"/>
        <v>0.49459999999999998</v>
      </c>
      <c r="H131">
        <f t="shared" si="47"/>
        <v>0.67989999999999995</v>
      </c>
      <c r="I131">
        <f t="shared" si="48"/>
        <v>0.1525000000000003</v>
      </c>
      <c r="J131">
        <f t="shared" si="49"/>
        <v>0.68829999999999991</v>
      </c>
      <c r="K131">
        <f t="shared" si="50"/>
        <v>0.56130000000000002</v>
      </c>
      <c r="L131">
        <f t="shared" si="51"/>
        <v>0.46340000000000003</v>
      </c>
      <c r="M131">
        <f t="shared" si="52"/>
        <v>0.1525000000000003</v>
      </c>
      <c r="N131">
        <f t="shared" si="53"/>
        <v>0.51019999999999999</v>
      </c>
      <c r="O131">
        <f t="shared" si="54"/>
        <v>0.47719999999999996</v>
      </c>
      <c r="P131" s="62">
        <f t="shared" si="55"/>
        <v>0.45409999999999995</v>
      </c>
      <c r="Q131">
        <f t="shared" si="56"/>
        <v>0.1973</v>
      </c>
      <c r="R131">
        <f t="shared" si="57"/>
        <v>0.67849999999999999</v>
      </c>
      <c r="S131">
        <f t="shared" si="58"/>
        <v>0.48820000000000002</v>
      </c>
      <c r="T131">
        <f t="shared" si="59"/>
        <v>0.62270000000000003</v>
      </c>
      <c r="U131">
        <f t="shared" si="60"/>
        <v>0.35439999999999999</v>
      </c>
      <c r="V131">
        <f t="shared" si="61"/>
        <v>0.69550000000000001</v>
      </c>
      <c r="W131">
        <f t="shared" si="62"/>
        <v>0.68880000000000008</v>
      </c>
      <c r="X131">
        <f t="shared" si="63"/>
        <v>0.68659999999999999</v>
      </c>
      <c r="Y131">
        <f t="shared" si="64"/>
        <v>0.32050000000000006</v>
      </c>
      <c r="Z131">
        <f t="shared" si="65"/>
        <v>0.4405</v>
      </c>
      <c r="AA131">
        <f t="shared" si="66"/>
        <v>0.76730000000000009</v>
      </c>
      <c r="AB131">
        <f t="shared" si="67"/>
        <v>0.38529999999999998</v>
      </c>
      <c r="AC131">
        <f t="shared" si="68"/>
        <v>0.4143</v>
      </c>
      <c r="AD131">
        <f t="shared" si="69"/>
        <v>0.23929999999999996</v>
      </c>
      <c r="AE131">
        <f t="shared" si="70"/>
        <v>0.59550000000000003</v>
      </c>
      <c r="AF131">
        <f t="shared" si="71"/>
        <v>0.3075</v>
      </c>
      <c r="AG131">
        <f t="shared" si="72"/>
        <v>0.47020000000000001</v>
      </c>
    </row>
    <row r="132" spans="1:33" x14ac:dyDescent="0.25">
      <c r="A132">
        <v>2014</v>
      </c>
      <c r="B132">
        <f t="shared" si="41"/>
        <v>0.62439999999999996</v>
      </c>
      <c r="C132">
        <f t="shared" si="42"/>
        <v>0.52800000000000002</v>
      </c>
      <c r="D132">
        <f t="shared" si="43"/>
        <v>0.51529999999999998</v>
      </c>
      <c r="E132">
        <f t="shared" si="44"/>
        <v>0.41749999999999998</v>
      </c>
      <c r="F132">
        <f t="shared" si="45"/>
        <v>0.50459999999999994</v>
      </c>
      <c r="G132">
        <f t="shared" si="46"/>
        <v>0.49769999999999998</v>
      </c>
      <c r="H132">
        <f t="shared" si="47"/>
        <v>0.71989999999999998</v>
      </c>
      <c r="I132">
        <f t="shared" si="48"/>
        <v>0.15250000000000033</v>
      </c>
      <c r="J132">
        <f t="shared" si="49"/>
        <v>0.74249999999999994</v>
      </c>
      <c r="K132">
        <f t="shared" si="50"/>
        <v>0.59820000000000007</v>
      </c>
      <c r="L132">
        <f t="shared" si="51"/>
        <v>0.49080000000000001</v>
      </c>
      <c r="M132">
        <f t="shared" si="52"/>
        <v>0.15250000000000033</v>
      </c>
      <c r="N132">
        <f t="shared" si="53"/>
        <v>0.53400000000000003</v>
      </c>
      <c r="O132">
        <f t="shared" si="54"/>
        <v>0.49319999999999997</v>
      </c>
      <c r="P132" s="62">
        <f t="shared" si="55"/>
        <v>0.47760000000000002</v>
      </c>
      <c r="Q132">
        <f t="shared" si="56"/>
        <v>0.1976</v>
      </c>
      <c r="R132">
        <f t="shared" si="57"/>
        <v>0.73080000000000001</v>
      </c>
      <c r="S132">
        <f t="shared" si="58"/>
        <v>0.48400000000000004</v>
      </c>
      <c r="T132">
        <f t="shared" si="59"/>
        <v>0.64549999999999996</v>
      </c>
      <c r="U132">
        <f t="shared" si="60"/>
        <v>0.3659</v>
      </c>
      <c r="V132">
        <f t="shared" si="61"/>
        <v>0.75649999999999995</v>
      </c>
      <c r="W132">
        <f t="shared" si="62"/>
        <v>0.7330000000000001</v>
      </c>
      <c r="X132">
        <f t="shared" si="63"/>
        <v>0.7389</v>
      </c>
      <c r="Y132">
        <f t="shared" si="64"/>
        <v>0.30520000000000003</v>
      </c>
      <c r="Z132">
        <f t="shared" si="65"/>
        <v>0.46639999999999998</v>
      </c>
      <c r="AA132">
        <f t="shared" si="66"/>
        <v>0.81390000000000007</v>
      </c>
      <c r="AB132">
        <f t="shared" si="67"/>
        <v>0.38949999999999996</v>
      </c>
      <c r="AC132">
        <f t="shared" si="68"/>
        <v>0.41370000000000001</v>
      </c>
      <c r="AD132">
        <f t="shared" si="69"/>
        <v>0.29809999999999992</v>
      </c>
      <c r="AE132">
        <f t="shared" si="70"/>
        <v>0.61420000000000008</v>
      </c>
      <c r="AF132">
        <f t="shared" si="71"/>
        <v>0.29820000000000002</v>
      </c>
      <c r="AG132">
        <f t="shared" si="72"/>
        <v>0.5282</v>
      </c>
    </row>
    <row r="133" spans="1:33" x14ac:dyDescent="0.25">
      <c r="A133">
        <v>2015</v>
      </c>
      <c r="B133">
        <f t="shared" si="41"/>
        <v>0.65389999999999993</v>
      </c>
      <c r="C133">
        <f t="shared" si="42"/>
        <v>0.52240000000000009</v>
      </c>
      <c r="D133">
        <f t="shared" si="43"/>
        <v>0.55009999999999992</v>
      </c>
      <c r="E133">
        <f t="shared" si="44"/>
        <v>0.4345</v>
      </c>
      <c r="F133">
        <f t="shared" si="45"/>
        <v>0.54869999999999997</v>
      </c>
      <c r="G133">
        <f t="shared" si="46"/>
        <v>0.50080000000000002</v>
      </c>
      <c r="H133">
        <f t="shared" si="47"/>
        <v>0.75990000000000002</v>
      </c>
      <c r="I133">
        <f t="shared" si="48"/>
        <v>0.15250000000000033</v>
      </c>
      <c r="J133">
        <f t="shared" si="49"/>
        <v>0.79669999999999996</v>
      </c>
      <c r="K133">
        <f t="shared" si="50"/>
        <v>0.63510000000000011</v>
      </c>
      <c r="L133">
        <f t="shared" si="51"/>
        <v>0.51819999999999999</v>
      </c>
      <c r="M133">
        <f t="shared" si="52"/>
        <v>0.15250000000000033</v>
      </c>
      <c r="N133">
        <f t="shared" si="53"/>
        <v>0.55780000000000007</v>
      </c>
      <c r="O133">
        <f t="shared" si="54"/>
        <v>0.50919999999999999</v>
      </c>
      <c r="P133" s="62">
        <f t="shared" si="55"/>
        <v>0.50109999999999999</v>
      </c>
      <c r="Q133">
        <f t="shared" si="56"/>
        <v>0.19789999999999999</v>
      </c>
      <c r="R133">
        <f t="shared" si="57"/>
        <v>0.78310000000000002</v>
      </c>
      <c r="S133">
        <f t="shared" si="58"/>
        <v>0.4798</v>
      </c>
      <c r="T133">
        <f t="shared" si="59"/>
        <v>0.66830000000000001</v>
      </c>
      <c r="U133">
        <f t="shared" si="60"/>
        <v>0.37740000000000001</v>
      </c>
      <c r="V133">
        <f t="shared" si="61"/>
        <v>0.81749999999999989</v>
      </c>
      <c r="W133">
        <f t="shared" si="62"/>
        <v>0.77720000000000011</v>
      </c>
      <c r="X133">
        <f t="shared" si="63"/>
        <v>0.79120000000000001</v>
      </c>
      <c r="Y133">
        <f t="shared" si="64"/>
        <v>0.28990000000000005</v>
      </c>
      <c r="Z133">
        <f t="shared" si="65"/>
        <v>0.49229999999999996</v>
      </c>
      <c r="AA133">
        <f t="shared" si="66"/>
        <v>0.86050000000000004</v>
      </c>
      <c r="AB133">
        <f t="shared" si="67"/>
        <v>0.39369999999999994</v>
      </c>
      <c r="AC133">
        <f t="shared" si="68"/>
        <v>0.41310000000000002</v>
      </c>
      <c r="AD133">
        <f t="shared" si="69"/>
        <v>0.35689999999999988</v>
      </c>
      <c r="AE133">
        <f t="shared" si="70"/>
        <v>0.63290000000000002</v>
      </c>
      <c r="AF133">
        <f t="shared" si="71"/>
        <v>0.28890000000000005</v>
      </c>
      <c r="AG133">
        <f t="shared" si="72"/>
        <v>0.58620000000000005</v>
      </c>
    </row>
    <row r="134" spans="1:33" x14ac:dyDescent="0.25">
      <c r="A134">
        <v>2016</v>
      </c>
      <c r="B134">
        <f t="shared" si="41"/>
        <v>0.6833999999999999</v>
      </c>
      <c r="C134">
        <f t="shared" si="42"/>
        <v>0.51680000000000004</v>
      </c>
      <c r="D134">
        <f t="shared" si="43"/>
        <v>0.58489999999999998</v>
      </c>
      <c r="E134">
        <f t="shared" si="44"/>
        <v>0.45150000000000001</v>
      </c>
      <c r="F134">
        <f t="shared" si="45"/>
        <v>0.59279999999999999</v>
      </c>
      <c r="G134">
        <f t="shared" si="46"/>
        <v>0.50390000000000001</v>
      </c>
      <c r="H134">
        <f t="shared" si="47"/>
        <v>0.79989999999999994</v>
      </c>
      <c r="I134">
        <f t="shared" si="48"/>
        <v>0.15250000000000036</v>
      </c>
      <c r="J134">
        <f t="shared" si="49"/>
        <v>0.85089999999999999</v>
      </c>
      <c r="K134">
        <f t="shared" si="50"/>
        <v>0.67200000000000004</v>
      </c>
      <c r="L134">
        <f t="shared" si="51"/>
        <v>0.54560000000000008</v>
      </c>
      <c r="M134">
        <f t="shared" si="52"/>
        <v>0.15250000000000036</v>
      </c>
      <c r="N134">
        <f t="shared" si="53"/>
        <v>0.58160000000000001</v>
      </c>
      <c r="O134">
        <f t="shared" si="54"/>
        <v>0.5252</v>
      </c>
      <c r="P134" s="62">
        <f t="shared" si="55"/>
        <v>0.52459999999999996</v>
      </c>
      <c r="Q134">
        <f t="shared" si="56"/>
        <v>0.19819999999999999</v>
      </c>
      <c r="R134">
        <f t="shared" si="57"/>
        <v>0.83540000000000003</v>
      </c>
      <c r="S134">
        <f t="shared" si="58"/>
        <v>0.47560000000000002</v>
      </c>
      <c r="T134">
        <f t="shared" si="59"/>
        <v>0.69110000000000005</v>
      </c>
      <c r="U134">
        <f t="shared" si="60"/>
        <v>0.38890000000000002</v>
      </c>
      <c r="V134">
        <f t="shared" si="61"/>
        <v>0.87849999999999984</v>
      </c>
      <c r="W134">
        <f t="shared" si="62"/>
        <v>0.82140000000000013</v>
      </c>
      <c r="X134">
        <f t="shared" si="63"/>
        <v>0.84350000000000003</v>
      </c>
      <c r="Y134">
        <f t="shared" si="64"/>
        <v>0.27460000000000007</v>
      </c>
      <c r="Z134">
        <f t="shared" si="65"/>
        <v>0.51819999999999999</v>
      </c>
      <c r="AA134">
        <f t="shared" si="66"/>
        <v>0.90710000000000002</v>
      </c>
      <c r="AB134">
        <f t="shared" si="67"/>
        <v>0.39789999999999998</v>
      </c>
      <c r="AC134">
        <f t="shared" si="68"/>
        <v>0.41250000000000003</v>
      </c>
      <c r="AD134">
        <f t="shared" si="69"/>
        <v>0.41569999999999996</v>
      </c>
      <c r="AE134">
        <f t="shared" si="70"/>
        <v>0.65159999999999996</v>
      </c>
      <c r="AF134">
        <f t="shared" si="71"/>
        <v>0.27960000000000002</v>
      </c>
      <c r="AG134">
        <f t="shared" si="72"/>
        <v>0.64420000000000011</v>
      </c>
    </row>
    <row r="135" spans="1:33" x14ac:dyDescent="0.25">
      <c r="A135">
        <v>2017</v>
      </c>
      <c r="B135">
        <f t="shared" si="41"/>
        <v>0.71289999999999998</v>
      </c>
      <c r="C135">
        <f t="shared" si="42"/>
        <v>0.5112000000000001</v>
      </c>
      <c r="D135">
        <f t="shared" si="43"/>
        <v>0.61970000000000003</v>
      </c>
      <c r="E135">
        <f t="shared" si="44"/>
        <v>0.46850000000000003</v>
      </c>
      <c r="F135">
        <f t="shared" si="45"/>
        <v>0.63690000000000002</v>
      </c>
      <c r="G135">
        <f t="shared" si="46"/>
        <v>0.50700000000000001</v>
      </c>
      <c r="H135">
        <f t="shared" si="47"/>
        <v>0.83989999999999998</v>
      </c>
      <c r="I135">
        <f t="shared" si="48"/>
        <v>0.15250000000000039</v>
      </c>
      <c r="J135">
        <f t="shared" si="49"/>
        <v>0.90510000000000002</v>
      </c>
      <c r="K135">
        <f t="shared" si="50"/>
        <v>0.70890000000000009</v>
      </c>
      <c r="L135">
        <f t="shared" si="51"/>
        <v>0.57300000000000006</v>
      </c>
      <c r="M135">
        <f t="shared" si="52"/>
        <v>0.15250000000000039</v>
      </c>
      <c r="N135">
        <f t="shared" si="53"/>
        <v>0.60540000000000005</v>
      </c>
      <c r="O135">
        <f t="shared" si="54"/>
        <v>0.54120000000000001</v>
      </c>
      <c r="P135" s="62">
        <f t="shared" si="55"/>
        <v>0.54810000000000003</v>
      </c>
      <c r="Q135">
        <f t="shared" si="56"/>
        <v>0.19850000000000001</v>
      </c>
      <c r="R135">
        <f t="shared" si="57"/>
        <v>0.88770000000000004</v>
      </c>
      <c r="S135">
        <f t="shared" si="58"/>
        <v>0.47140000000000004</v>
      </c>
      <c r="T135">
        <f t="shared" si="59"/>
        <v>0.71389999999999998</v>
      </c>
      <c r="U135">
        <f t="shared" si="60"/>
        <v>0.40039999999999998</v>
      </c>
      <c r="V135">
        <f t="shared" si="61"/>
        <v>0.9395</v>
      </c>
      <c r="W135">
        <f t="shared" si="62"/>
        <v>0.86560000000000015</v>
      </c>
      <c r="X135">
        <f t="shared" si="63"/>
        <v>0.89580000000000004</v>
      </c>
      <c r="Y135">
        <f t="shared" si="64"/>
        <v>0.25930000000000003</v>
      </c>
      <c r="Z135">
        <f t="shared" si="65"/>
        <v>0.54410000000000003</v>
      </c>
      <c r="AA135">
        <f t="shared" si="66"/>
        <v>0.9537000000000001</v>
      </c>
      <c r="AB135">
        <f t="shared" si="67"/>
        <v>0.40209999999999996</v>
      </c>
      <c r="AC135">
        <f t="shared" si="68"/>
        <v>0.41189999999999999</v>
      </c>
      <c r="AD135">
        <f t="shared" si="69"/>
        <v>0.47449999999999992</v>
      </c>
      <c r="AE135">
        <f t="shared" si="70"/>
        <v>0.67030000000000001</v>
      </c>
      <c r="AF135">
        <f t="shared" si="71"/>
        <v>0.27029999999999998</v>
      </c>
      <c r="AG135">
        <f t="shared" si="72"/>
        <v>0.70220000000000016</v>
      </c>
    </row>
    <row r="136" spans="1:33" x14ac:dyDescent="0.25">
      <c r="A136">
        <v>2018</v>
      </c>
      <c r="B136">
        <f t="shared" si="41"/>
        <v>0.74239999999999995</v>
      </c>
      <c r="C136">
        <f t="shared" si="42"/>
        <v>0.50560000000000005</v>
      </c>
      <c r="D136">
        <f t="shared" si="43"/>
        <v>0.65449999999999997</v>
      </c>
      <c r="E136">
        <f t="shared" si="44"/>
        <v>0.48550000000000004</v>
      </c>
      <c r="F136">
        <f t="shared" si="45"/>
        <v>0.68100000000000005</v>
      </c>
      <c r="G136">
        <f t="shared" si="46"/>
        <v>0.5101</v>
      </c>
      <c r="H136">
        <f t="shared" si="47"/>
        <v>0.87990000000000002</v>
      </c>
      <c r="I136">
        <f t="shared" si="48"/>
        <v>0.15250000000000039</v>
      </c>
      <c r="J136">
        <f t="shared" si="49"/>
        <v>0.95930000000000004</v>
      </c>
      <c r="K136">
        <f t="shared" si="50"/>
        <v>0.74580000000000002</v>
      </c>
      <c r="L136">
        <f t="shared" si="51"/>
        <v>0.60040000000000004</v>
      </c>
      <c r="M136">
        <f t="shared" si="52"/>
        <v>0.15250000000000039</v>
      </c>
      <c r="N136">
        <f t="shared" si="53"/>
        <v>0.62919999999999998</v>
      </c>
      <c r="O136">
        <f t="shared" si="54"/>
        <v>0.55720000000000003</v>
      </c>
      <c r="P136" s="62">
        <f t="shared" si="55"/>
        <v>0.5716</v>
      </c>
      <c r="Q136">
        <f t="shared" si="56"/>
        <v>0.1988</v>
      </c>
      <c r="R136">
        <f t="shared" si="57"/>
        <v>0.94000000000000006</v>
      </c>
      <c r="S136">
        <f t="shared" si="58"/>
        <v>0.46720000000000006</v>
      </c>
      <c r="T136">
        <f t="shared" si="59"/>
        <v>0.73670000000000002</v>
      </c>
      <c r="U136">
        <f t="shared" si="60"/>
        <v>0.41189999999999999</v>
      </c>
      <c r="V136">
        <f t="shared" si="61"/>
        <v>1.0004999999999999</v>
      </c>
      <c r="W136">
        <f t="shared" si="62"/>
        <v>0.90980000000000016</v>
      </c>
      <c r="X136">
        <f t="shared" si="63"/>
        <v>0.94810000000000005</v>
      </c>
      <c r="Y136">
        <f t="shared" si="64"/>
        <v>0.24400000000000005</v>
      </c>
      <c r="Z136">
        <f t="shared" si="65"/>
        <v>0.57000000000000006</v>
      </c>
      <c r="AA136">
        <f t="shared" si="66"/>
        <v>1.0003</v>
      </c>
      <c r="AB136">
        <f t="shared" si="67"/>
        <v>0.40629999999999999</v>
      </c>
      <c r="AC136">
        <f t="shared" si="68"/>
        <v>0.4113</v>
      </c>
      <c r="AD136">
        <f t="shared" si="69"/>
        <v>0.53329999999999989</v>
      </c>
      <c r="AE136">
        <f t="shared" si="70"/>
        <v>0.68900000000000006</v>
      </c>
      <c r="AF136">
        <f t="shared" si="71"/>
        <v>0.26100000000000001</v>
      </c>
      <c r="AG136">
        <f t="shared" si="72"/>
        <v>0.76020000000000021</v>
      </c>
    </row>
    <row r="137" spans="1:33" x14ac:dyDescent="0.25">
      <c r="A137">
        <v>2019</v>
      </c>
      <c r="B137">
        <f t="shared" si="41"/>
        <v>0.77189999999999992</v>
      </c>
      <c r="C137">
        <f t="shared" si="42"/>
        <v>0.5</v>
      </c>
      <c r="D137">
        <f t="shared" si="43"/>
        <v>0.68929999999999991</v>
      </c>
      <c r="E137">
        <f t="shared" si="44"/>
        <v>0.50250000000000006</v>
      </c>
      <c r="F137">
        <f t="shared" si="45"/>
        <v>0.72510000000000008</v>
      </c>
      <c r="G137">
        <f t="shared" si="46"/>
        <v>0.51319999999999999</v>
      </c>
      <c r="H137">
        <f t="shared" si="47"/>
        <v>0.91989999999999994</v>
      </c>
      <c r="I137">
        <f t="shared" si="48"/>
        <v>0.15250000000000041</v>
      </c>
      <c r="J137">
        <f t="shared" si="49"/>
        <v>1.0134999999999998</v>
      </c>
      <c r="K137">
        <f t="shared" si="50"/>
        <v>0.78270000000000006</v>
      </c>
      <c r="L137">
        <f t="shared" si="51"/>
        <v>0.62780000000000002</v>
      </c>
      <c r="M137">
        <f t="shared" si="52"/>
        <v>0.15250000000000041</v>
      </c>
      <c r="N137">
        <f t="shared" si="53"/>
        <v>0.65300000000000002</v>
      </c>
      <c r="O137">
        <f t="shared" si="54"/>
        <v>0.57320000000000004</v>
      </c>
      <c r="P137" s="62">
        <f t="shared" si="55"/>
        <v>0.59509999999999996</v>
      </c>
      <c r="Q137">
        <f t="shared" si="56"/>
        <v>0.1991</v>
      </c>
      <c r="R137">
        <f t="shared" si="57"/>
        <v>0.99230000000000007</v>
      </c>
      <c r="S137">
        <f t="shared" si="58"/>
        <v>0.46300000000000002</v>
      </c>
      <c r="T137">
        <f t="shared" si="59"/>
        <v>0.75950000000000006</v>
      </c>
      <c r="U137">
        <f t="shared" si="60"/>
        <v>0.4234</v>
      </c>
      <c r="V137">
        <f t="shared" si="61"/>
        <v>1.0614999999999999</v>
      </c>
      <c r="W137">
        <f t="shared" si="62"/>
        <v>0.95400000000000007</v>
      </c>
      <c r="X137">
        <f t="shared" si="63"/>
        <v>1.0004</v>
      </c>
      <c r="Y137">
        <f t="shared" si="64"/>
        <v>0.22870000000000007</v>
      </c>
      <c r="Z137">
        <f t="shared" si="65"/>
        <v>0.59589999999999999</v>
      </c>
      <c r="AA137">
        <f t="shared" si="66"/>
        <v>1.0468999999999999</v>
      </c>
      <c r="AB137">
        <f t="shared" si="67"/>
        <v>0.41049999999999998</v>
      </c>
      <c r="AC137">
        <f t="shared" si="68"/>
        <v>0.41070000000000001</v>
      </c>
      <c r="AD137">
        <f t="shared" si="69"/>
        <v>0.59209999999999985</v>
      </c>
      <c r="AE137">
        <f t="shared" si="70"/>
        <v>0.7077</v>
      </c>
      <c r="AF137">
        <f t="shared" si="71"/>
        <v>0.25170000000000003</v>
      </c>
      <c r="AG137">
        <f t="shared" si="72"/>
        <v>0.81820000000000004</v>
      </c>
    </row>
    <row r="138" spans="1:33" x14ac:dyDescent="0.25">
      <c r="A138">
        <v>2020</v>
      </c>
      <c r="B138">
        <f t="shared" si="41"/>
        <v>0.8014</v>
      </c>
      <c r="C138">
        <f t="shared" si="42"/>
        <v>0.49440000000000006</v>
      </c>
      <c r="D138">
        <f t="shared" si="43"/>
        <v>0.72409999999999997</v>
      </c>
      <c r="E138">
        <f t="shared" si="44"/>
        <v>0.51949999999999996</v>
      </c>
      <c r="F138">
        <f t="shared" si="45"/>
        <v>0.76919999999999988</v>
      </c>
      <c r="G138">
        <f t="shared" si="46"/>
        <v>0.51629999999999998</v>
      </c>
      <c r="H138">
        <f t="shared" si="47"/>
        <v>0.95989999999999998</v>
      </c>
      <c r="I138">
        <f t="shared" si="48"/>
        <v>0.15250000000000044</v>
      </c>
      <c r="J138">
        <f t="shared" si="49"/>
        <v>1.0676999999999999</v>
      </c>
      <c r="K138">
        <f t="shared" si="50"/>
        <v>0.81960000000000011</v>
      </c>
      <c r="L138">
        <f t="shared" si="51"/>
        <v>0.6552</v>
      </c>
      <c r="M138">
        <f t="shared" si="52"/>
        <v>0.15250000000000044</v>
      </c>
      <c r="N138">
        <f t="shared" si="53"/>
        <v>0.67680000000000007</v>
      </c>
      <c r="O138">
        <f t="shared" si="54"/>
        <v>0.58919999999999995</v>
      </c>
      <c r="P138" s="62">
        <f t="shared" si="55"/>
        <v>0.61860000000000004</v>
      </c>
      <c r="Q138">
        <f t="shared" si="56"/>
        <v>0.19939999999999999</v>
      </c>
      <c r="R138">
        <f t="shared" si="57"/>
        <v>1.0446</v>
      </c>
      <c r="S138">
        <f t="shared" si="58"/>
        <v>0.45880000000000004</v>
      </c>
      <c r="T138">
        <f t="shared" si="59"/>
        <v>0.7823</v>
      </c>
      <c r="U138">
        <f t="shared" si="60"/>
        <v>0.43490000000000001</v>
      </c>
      <c r="V138">
        <f t="shared" si="61"/>
        <v>1.1225000000000001</v>
      </c>
      <c r="W138">
        <f t="shared" si="62"/>
        <v>0.99820000000000009</v>
      </c>
      <c r="X138">
        <f t="shared" si="63"/>
        <v>1.0527</v>
      </c>
      <c r="Y138">
        <f t="shared" si="64"/>
        <v>0.21340000000000003</v>
      </c>
      <c r="Z138">
        <f t="shared" si="65"/>
        <v>0.62180000000000002</v>
      </c>
      <c r="AA138">
        <f t="shared" si="66"/>
        <v>1.0935000000000001</v>
      </c>
      <c r="AB138">
        <f t="shared" si="67"/>
        <v>0.41469999999999996</v>
      </c>
      <c r="AC138">
        <f t="shared" si="68"/>
        <v>0.41010000000000002</v>
      </c>
      <c r="AD138">
        <f t="shared" si="69"/>
        <v>0.65089999999999981</v>
      </c>
      <c r="AE138">
        <f t="shared" si="70"/>
        <v>0.72640000000000005</v>
      </c>
      <c r="AF138">
        <f t="shared" si="71"/>
        <v>0.24240000000000003</v>
      </c>
      <c r="AG138">
        <f t="shared" si="72"/>
        <v>0.87620000000000009</v>
      </c>
    </row>
    <row r="139" spans="1:33" x14ac:dyDescent="0.25">
      <c r="A139">
        <v>2021</v>
      </c>
      <c r="B139">
        <f t="shared" si="41"/>
        <v>0.83089999999999997</v>
      </c>
      <c r="C139">
        <f t="shared" si="42"/>
        <v>0.48880000000000001</v>
      </c>
      <c r="D139">
        <f t="shared" si="43"/>
        <v>0.75890000000000002</v>
      </c>
      <c r="E139">
        <f t="shared" si="44"/>
        <v>0.53649999999999998</v>
      </c>
      <c r="F139">
        <f t="shared" si="45"/>
        <v>0.81329999999999991</v>
      </c>
      <c r="G139">
        <f t="shared" si="46"/>
        <v>0.51939999999999997</v>
      </c>
      <c r="H139">
        <f t="shared" si="47"/>
        <v>0.99990000000000001</v>
      </c>
      <c r="I139">
        <f t="shared" si="48"/>
        <v>0.15250000000000047</v>
      </c>
      <c r="J139">
        <f t="shared" si="49"/>
        <v>1.1218999999999999</v>
      </c>
      <c r="K139">
        <f t="shared" si="50"/>
        <v>0.85650000000000004</v>
      </c>
      <c r="L139">
        <f t="shared" si="51"/>
        <v>0.68259999999999998</v>
      </c>
      <c r="M139">
        <f t="shared" si="52"/>
        <v>0.15250000000000047</v>
      </c>
      <c r="N139">
        <f t="shared" si="53"/>
        <v>0.7006</v>
      </c>
      <c r="O139">
        <f t="shared" si="54"/>
        <v>0.60519999999999996</v>
      </c>
      <c r="P139" s="62">
        <f t="shared" si="55"/>
        <v>0.6421</v>
      </c>
      <c r="Q139">
        <f t="shared" si="56"/>
        <v>0.19969999999999999</v>
      </c>
      <c r="R139">
        <f t="shared" si="57"/>
        <v>1.0969</v>
      </c>
      <c r="S139">
        <f t="shared" si="58"/>
        <v>0.4546</v>
      </c>
      <c r="T139">
        <f t="shared" si="59"/>
        <v>0.80509999999999993</v>
      </c>
      <c r="U139">
        <f t="shared" si="60"/>
        <v>0.44640000000000002</v>
      </c>
      <c r="V139">
        <f t="shared" si="61"/>
        <v>1.1835</v>
      </c>
      <c r="W139">
        <f t="shared" si="62"/>
        <v>1.0424000000000002</v>
      </c>
      <c r="X139">
        <f t="shared" si="63"/>
        <v>1.105</v>
      </c>
      <c r="Y139">
        <f t="shared" si="64"/>
        <v>0.19810000000000005</v>
      </c>
      <c r="Z139">
        <f t="shared" si="65"/>
        <v>0.64770000000000005</v>
      </c>
      <c r="AA139">
        <f t="shared" si="66"/>
        <v>1.1401000000000001</v>
      </c>
      <c r="AB139">
        <f t="shared" si="67"/>
        <v>0.41889999999999994</v>
      </c>
      <c r="AC139">
        <f t="shared" si="68"/>
        <v>0.40950000000000003</v>
      </c>
      <c r="AD139">
        <f t="shared" si="69"/>
        <v>0.7097</v>
      </c>
      <c r="AE139">
        <f t="shared" si="70"/>
        <v>0.7451000000000001</v>
      </c>
      <c r="AF139">
        <f t="shared" si="71"/>
        <v>0.23310000000000003</v>
      </c>
      <c r="AG139">
        <f t="shared" si="72"/>
        <v>0.93420000000000014</v>
      </c>
    </row>
    <row r="140" spans="1:33" x14ac:dyDescent="0.25">
      <c r="A140">
        <v>2022</v>
      </c>
      <c r="B140">
        <f t="shared" si="41"/>
        <v>0.86039999999999994</v>
      </c>
      <c r="C140">
        <f t="shared" si="42"/>
        <v>0.48320000000000007</v>
      </c>
      <c r="D140">
        <f t="shared" si="43"/>
        <v>0.79369999999999996</v>
      </c>
      <c r="E140">
        <f t="shared" si="44"/>
        <v>0.55349999999999999</v>
      </c>
      <c r="F140">
        <f t="shared" si="45"/>
        <v>0.85739999999999994</v>
      </c>
      <c r="G140">
        <f t="shared" si="46"/>
        <v>0.52249999999999996</v>
      </c>
      <c r="H140">
        <f t="shared" si="47"/>
        <v>1.0399</v>
      </c>
      <c r="I140">
        <f t="shared" si="48"/>
        <v>0.15250000000000047</v>
      </c>
      <c r="J140">
        <f t="shared" si="49"/>
        <v>1.1760999999999999</v>
      </c>
      <c r="K140">
        <f t="shared" si="50"/>
        <v>0.89340000000000008</v>
      </c>
      <c r="L140">
        <f t="shared" si="51"/>
        <v>0.71</v>
      </c>
      <c r="M140">
        <f t="shared" si="52"/>
        <v>0.15250000000000047</v>
      </c>
      <c r="N140">
        <f t="shared" si="53"/>
        <v>0.72440000000000004</v>
      </c>
      <c r="O140">
        <f t="shared" si="54"/>
        <v>0.62119999999999997</v>
      </c>
      <c r="P140" s="62">
        <f t="shared" si="55"/>
        <v>0.66560000000000008</v>
      </c>
      <c r="Q140">
        <f t="shared" si="56"/>
        <v>0.2</v>
      </c>
      <c r="R140">
        <f t="shared" si="57"/>
        <v>1.1491999999999998</v>
      </c>
      <c r="S140">
        <f t="shared" si="58"/>
        <v>0.45040000000000002</v>
      </c>
      <c r="T140">
        <f t="shared" si="59"/>
        <v>0.82790000000000008</v>
      </c>
      <c r="U140">
        <f t="shared" si="60"/>
        <v>0.45790000000000003</v>
      </c>
      <c r="V140">
        <f t="shared" si="61"/>
        <v>1.2444999999999999</v>
      </c>
      <c r="W140">
        <f t="shared" si="62"/>
        <v>1.0866</v>
      </c>
      <c r="X140">
        <f t="shared" si="63"/>
        <v>1.1572999999999998</v>
      </c>
      <c r="Y140">
        <f t="shared" si="64"/>
        <v>0.18280000000000007</v>
      </c>
      <c r="Z140">
        <f t="shared" si="65"/>
        <v>0.67359999999999998</v>
      </c>
      <c r="AA140">
        <f t="shared" si="66"/>
        <v>1.1867000000000001</v>
      </c>
      <c r="AB140">
        <f t="shared" si="67"/>
        <v>0.42309999999999998</v>
      </c>
      <c r="AC140">
        <f t="shared" si="68"/>
        <v>0.40889999999999999</v>
      </c>
      <c r="AD140">
        <f t="shared" si="69"/>
        <v>0.76849999999999996</v>
      </c>
      <c r="AE140">
        <f t="shared" si="70"/>
        <v>0.76380000000000003</v>
      </c>
      <c r="AF140">
        <f t="shared" si="71"/>
        <v>0.22380000000000003</v>
      </c>
      <c r="AG140">
        <f t="shared" si="72"/>
        <v>0.99220000000000019</v>
      </c>
    </row>
    <row r="141" spans="1:33" x14ac:dyDescent="0.25">
      <c r="A141">
        <v>2023</v>
      </c>
      <c r="B141">
        <f t="shared" si="41"/>
        <v>0.88989999999999991</v>
      </c>
      <c r="C141">
        <f t="shared" si="42"/>
        <v>0.47760000000000002</v>
      </c>
      <c r="D141">
        <f t="shared" si="43"/>
        <v>0.8284999999999999</v>
      </c>
      <c r="E141">
        <f t="shared" si="44"/>
        <v>0.57050000000000001</v>
      </c>
      <c r="F141">
        <f t="shared" si="45"/>
        <v>0.90149999999999997</v>
      </c>
      <c r="G141">
        <f t="shared" si="46"/>
        <v>0.52559999999999996</v>
      </c>
      <c r="H141">
        <f t="shared" si="47"/>
        <v>1.0799000000000001</v>
      </c>
      <c r="I141">
        <f t="shared" si="48"/>
        <v>0.1525000000000005</v>
      </c>
      <c r="J141">
        <f t="shared" si="49"/>
        <v>1.2302999999999999</v>
      </c>
      <c r="K141">
        <f t="shared" si="50"/>
        <v>0.93030000000000013</v>
      </c>
      <c r="L141">
        <f t="shared" si="51"/>
        <v>0.73740000000000006</v>
      </c>
      <c r="M141">
        <f t="shared" si="52"/>
        <v>0.1525000000000005</v>
      </c>
      <c r="N141">
        <f t="shared" si="53"/>
        <v>0.74820000000000009</v>
      </c>
      <c r="O141">
        <f t="shared" si="54"/>
        <v>0.63719999999999999</v>
      </c>
      <c r="P141" s="62">
        <f t="shared" si="55"/>
        <v>0.68910000000000005</v>
      </c>
      <c r="Q141">
        <f t="shared" si="56"/>
        <v>0.20030000000000001</v>
      </c>
      <c r="R141">
        <f t="shared" si="57"/>
        <v>1.2014999999999998</v>
      </c>
      <c r="S141">
        <f t="shared" si="58"/>
        <v>0.44620000000000004</v>
      </c>
      <c r="T141">
        <f t="shared" si="59"/>
        <v>0.85070000000000001</v>
      </c>
      <c r="U141">
        <f t="shared" si="60"/>
        <v>0.46939999999999998</v>
      </c>
      <c r="V141">
        <f t="shared" si="61"/>
        <v>1.3054999999999999</v>
      </c>
      <c r="W141">
        <f t="shared" si="62"/>
        <v>1.1308</v>
      </c>
      <c r="X141">
        <f t="shared" si="63"/>
        <v>1.2095999999999998</v>
      </c>
      <c r="Y141">
        <f t="shared" si="64"/>
        <v>0.16750000000000004</v>
      </c>
      <c r="Z141">
        <f t="shared" si="65"/>
        <v>0.69950000000000001</v>
      </c>
      <c r="AA141">
        <f t="shared" si="66"/>
        <v>1.2333000000000001</v>
      </c>
      <c r="AB141">
        <f t="shared" si="67"/>
        <v>0.42729999999999996</v>
      </c>
      <c r="AC141">
        <f t="shared" si="68"/>
        <v>0.4083</v>
      </c>
      <c r="AD141">
        <f t="shared" si="69"/>
        <v>0.82729999999999992</v>
      </c>
      <c r="AE141">
        <f t="shared" si="70"/>
        <v>0.78249999999999997</v>
      </c>
      <c r="AF141">
        <f t="shared" si="71"/>
        <v>0.21450000000000002</v>
      </c>
      <c r="AG141">
        <f t="shared" si="72"/>
        <v>1.0502000000000002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85367-59BA-400B-BE2C-74A16BC27AD5}">
  <dimension ref="A1:AS93"/>
  <sheetViews>
    <sheetView zoomScale="80" zoomScaleNormal="80" workbookViewId="0">
      <selection activeCell="O56" sqref="O56"/>
    </sheetView>
  </sheetViews>
  <sheetFormatPr defaultRowHeight="15" x14ac:dyDescent="0.25"/>
  <cols>
    <col min="1" max="1" width="16.42578125" bestFit="1" customWidth="1"/>
  </cols>
  <sheetData>
    <row r="1" spans="1:45" x14ac:dyDescent="0.25">
      <c r="A1" s="60" t="s">
        <v>25</v>
      </c>
      <c r="B1">
        <v>1980</v>
      </c>
      <c r="C1">
        <v>1981</v>
      </c>
      <c r="D1">
        <v>1982</v>
      </c>
      <c r="E1">
        <v>1983</v>
      </c>
      <c r="F1">
        <v>1984</v>
      </c>
      <c r="G1">
        <v>1985</v>
      </c>
      <c r="H1">
        <v>1986</v>
      </c>
      <c r="I1">
        <v>1987</v>
      </c>
      <c r="J1">
        <v>1988</v>
      </c>
      <c r="K1">
        <v>1989</v>
      </c>
      <c r="L1">
        <v>1990</v>
      </c>
      <c r="M1">
        <v>1991</v>
      </c>
      <c r="N1">
        <v>1992</v>
      </c>
      <c r="O1">
        <v>1993</v>
      </c>
      <c r="P1">
        <v>1994</v>
      </c>
      <c r="Q1">
        <v>1995</v>
      </c>
      <c r="R1">
        <v>1996</v>
      </c>
      <c r="S1">
        <v>1997</v>
      </c>
      <c r="T1">
        <v>1998</v>
      </c>
      <c r="U1">
        <v>1999</v>
      </c>
      <c r="V1">
        <v>2000</v>
      </c>
      <c r="W1">
        <v>2001</v>
      </c>
      <c r="X1">
        <v>2002</v>
      </c>
      <c r="Y1">
        <v>2003</v>
      </c>
      <c r="Z1">
        <v>2004</v>
      </c>
      <c r="AA1">
        <v>2005</v>
      </c>
      <c r="AB1">
        <v>2006</v>
      </c>
      <c r="AC1">
        <v>2007</v>
      </c>
      <c r="AD1">
        <v>2008</v>
      </c>
      <c r="AE1">
        <v>2009</v>
      </c>
      <c r="AF1">
        <v>2010</v>
      </c>
      <c r="AG1">
        <v>2011</v>
      </c>
      <c r="AH1">
        <v>2012</v>
      </c>
      <c r="AI1">
        <v>2013</v>
      </c>
      <c r="AJ1">
        <v>2014</v>
      </c>
      <c r="AK1">
        <v>2015</v>
      </c>
      <c r="AL1">
        <v>2016</v>
      </c>
      <c r="AM1">
        <v>2017</v>
      </c>
      <c r="AN1">
        <v>2018</v>
      </c>
      <c r="AO1">
        <v>2019</v>
      </c>
      <c r="AP1">
        <v>2020</v>
      </c>
      <c r="AQ1">
        <v>2021</v>
      </c>
      <c r="AR1">
        <v>2022</v>
      </c>
      <c r="AS1">
        <v>2023</v>
      </c>
    </row>
    <row r="3" spans="1:45" x14ac:dyDescent="0.25">
      <c r="A3" t="s">
        <v>5</v>
      </c>
      <c r="B3">
        <v>30.6</v>
      </c>
      <c r="C3">
        <v>29.8</v>
      </c>
      <c r="D3">
        <v>30.4</v>
      </c>
      <c r="E3">
        <v>30.2</v>
      </c>
      <c r="F3">
        <v>30</v>
      </c>
      <c r="G3">
        <v>30.2</v>
      </c>
      <c r="H3">
        <v>30.2</v>
      </c>
      <c r="I3">
        <v>30.6</v>
      </c>
      <c r="J3">
        <v>30.6</v>
      </c>
      <c r="K3">
        <v>30.4</v>
      </c>
      <c r="L3">
        <v>30.4</v>
      </c>
      <c r="M3">
        <v>28.2</v>
      </c>
      <c r="N3">
        <v>30.4</v>
      </c>
      <c r="O3">
        <v>29.8</v>
      </c>
      <c r="P3">
        <v>30.6</v>
      </c>
      <c r="Q3">
        <v>30</v>
      </c>
      <c r="R3">
        <v>30.6</v>
      </c>
      <c r="S3">
        <v>29.6</v>
      </c>
      <c r="T3">
        <v>29.8</v>
      </c>
      <c r="U3">
        <v>30.6</v>
      </c>
      <c r="V3">
        <v>30.6</v>
      </c>
      <c r="W3">
        <v>30.6</v>
      </c>
      <c r="X3">
        <v>30.6</v>
      </c>
      <c r="Y3">
        <v>30.2</v>
      </c>
      <c r="Z3">
        <v>30.2</v>
      </c>
      <c r="AA3">
        <v>29.8</v>
      </c>
      <c r="AB3">
        <v>30.6</v>
      </c>
      <c r="AC3">
        <v>30.6</v>
      </c>
      <c r="AD3">
        <v>30.6</v>
      </c>
      <c r="AE3">
        <v>30.2</v>
      </c>
      <c r="AF3">
        <v>30.2</v>
      </c>
      <c r="AG3">
        <v>30.4</v>
      </c>
      <c r="AH3">
        <v>30.2</v>
      </c>
      <c r="AI3">
        <v>29.8</v>
      </c>
      <c r="AJ3">
        <v>30.6</v>
      </c>
      <c r="AK3">
        <v>30.6</v>
      </c>
      <c r="AL3">
        <v>30.2</v>
      </c>
      <c r="AM3">
        <v>30.6</v>
      </c>
      <c r="AN3">
        <v>30.6</v>
      </c>
      <c r="AO3">
        <v>30.2</v>
      </c>
      <c r="AP3">
        <v>30.6</v>
      </c>
      <c r="AQ3">
        <v>30.6</v>
      </c>
      <c r="AR3">
        <v>30.4</v>
      </c>
      <c r="AS3">
        <v>29.8</v>
      </c>
    </row>
    <row r="4" spans="1:45" x14ac:dyDescent="0.25">
      <c r="A4" t="s">
        <v>42</v>
      </c>
      <c r="B4">
        <v>5</v>
      </c>
      <c r="C4">
        <v>4.4000000000000004</v>
      </c>
      <c r="D4">
        <v>1.2</v>
      </c>
      <c r="E4">
        <v>2</v>
      </c>
      <c r="F4">
        <v>0.8</v>
      </c>
      <c r="G4">
        <v>4.4000000000000004</v>
      </c>
      <c r="H4">
        <v>3.6</v>
      </c>
      <c r="I4">
        <v>7</v>
      </c>
      <c r="J4">
        <v>5.4</v>
      </c>
      <c r="K4">
        <v>2.4</v>
      </c>
      <c r="L4">
        <v>2.6</v>
      </c>
      <c r="M4">
        <v>2</v>
      </c>
      <c r="N4">
        <v>4.2</v>
      </c>
      <c r="O4">
        <v>4</v>
      </c>
      <c r="P4">
        <v>5</v>
      </c>
      <c r="Q4">
        <v>6.2</v>
      </c>
      <c r="R4">
        <v>9.4</v>
      </c>
      <c r="S4">
        <v>3.2</v>
      </c>
      <c r="T4">
        <v>11</v>
      </c>
      <c r="U4">
        <v>6.2</v>
      </c>
      <c r="V4">
        <v>8.1999999999999993</v>
      </c>
      <c r="W4">
        <v>8</v>
      </c>
      <c r="X4">
        <v>6.2</v>
      </c>
      <c r="Y4">
        <v>7.4</v>
      </c>
      <c r="Z4">
        <v>5.8</v>
      </c>
      <c r="AA4">
        <v>6.4</v>
      </c>
      <c r="AB4">
        <v>6.6</v>
      </c>
      <c r="AC4">
        <v>9.1999999999999993</v>
      </c>
      <c r="AD4">
        <v>12.2</v>
      </c>
      <c r="AE4">
        <v>8.4</v>
      </c>
      <c r="AF4">
        <v>13</v>
      </c>
      <c r="AG4">
        <v>6.8</v>
      </c>
      <c r="AH4">
        <v>13</v>
      </c>
      <c r="AI4">
        <v>4.8</v>
      </c>
      <c r="AJ4">
        <v>6.2</v>
      </c>
      <c r="AK4">
        <v>11</v>
      </c>
      <c r="AL4">
        <v>13.2</v>
      </c>
      <c r="AM4">
        <v>13.6</v>
      </c>
      <c r="AN4">
        <v>8.4</v>
      </c>
      <c r="AO4">
        <v>11.4</v>
      </c>
      <c r="AP4">
        <v>13.6</v>
      </c>
      <c r="AQ4">
        <v>12</v>
      </c>
      <c r="AR4">
        <v>9.8000000000000007</v>
      </c>
      <c r="AS4">
        <v>11.8</v>
      </c>
    </row>
    <row r="5" spans="1:45" x14ac:dyDescent="0.25">
      <c r="A5" t="s">
        <v>7</v>
      </c>
      <c r="B5">
        <v>0.8</v>
      </c>
      <c r="C5">
        <v>0.6</v>
      </c>
      <c r="D5">
        <v>0.2</v>
      </c>
      <c r="E5">
        <v>0</v>
      </c>
      <c r="F5">
        <v>0</v>
      </c>
      <c r="G5">
        <v>0.8</v>
      </c>
      <c r="H5">
        <v>1.2</v>
      </c>
      <c r="I5">
        <v>0.6</v>
      </c>
      <c r="J5">
        <v>0</v>
      </c>
      <c r="K5">
        <v>0.4</v>
      </c>
      <c r="L5">
        <v>0</v>
      </c>
      <c r="M5">
        <v>0.8</v>
      </c>
      <c r="N5">
        <v>0.2</v>
      </c>
      <c r="O5">
        <v>0.6</v>
      </c>
      <c r="P5">
        <v>0.8</v>
      </c>
      <c r="Q5">
        <v>0.6</v>
      </c>
      <c r="R5">
        <v>1.4</v>
      </c>
      <c r="S5">
        <v>0.2</v>
      </c>
      <c r="T5">
        <v>1.6</v>
      </c>
      <c r="U5">
        <v>1.6</v>
      </c>
      <c r="V5">
        <v>2.4</v>
      </c>
      <c r="W5">
        <v>3.2</v>
      </c>
      <c r="X5">
        <v>1.4</v>
      </c>
      <c r="Y5">
        <v>1.4</v>
      </c>
      <c r="Z5">
        <v>1</v>
      </c>
      <c r="AA5">
        <v>1.6</v>
      </c>
      <c r="AB5">
        <v>3.2</v>
      </c>
      <c r="AC5">
        <v>4</v>
      </c>
      <c r="AD5">
        <v>1.6</v>
      </c>
      <c r="AE5">
        <v>0.6</v>
      </c>
      <c r="AF5">
        <v>5.2</v>
      </c>
      <c r="AG5">
        <v>1.4</v>
      </c>
      <c r="AH5">
        <v>5.2</v>
      </c>
      <c r="AI5">
        <v>0</v>
      </c>
      <c r="AJ5">
        <v>2</v>
      </c>
      <c r="AK5">
        <v>0.6</v>
      </c>
      <c r="AL5">
        <v>1.8</v>
      </c>
      <c r="AM5">
        <v>2.4</v>
      </c>
      <c r="AN5">
        <v>1.2</v>
      </c>
      <c r="AO5">
        <v>0.6</v>
      </c>
      <c r="AP5">
        <v>2.4</v>
      </c>
      <c r="AQ5">
        <v>2.2000000000000002</v>
      </c>
      <c r="AR5">
        <v>1.4</v>
      </c>
      <c r="AS5">
        <v>3.2</v>
      </c>
    </row>
    <row r="6" spans="1:45" x14ac:dyDescent="0.25">
      <c r="A6" t="s">
        <v>8</v>
      </c>
      <c r="B6">
        <v>8.4</v>
      </c>
      <c r="C6">
        <v>4.8</v>
      </c>
      <c r="D6">
        <v>8.1999999999999993</v>
      </c>
      <c r="E6">
        <v>4.2</v>
      </c>
      <c r="F6">
        <v>5</v>
      </c>
      <c r="G6">
        <v>7.4</v>
      </c>
      <c r="H6">
        <v>8.8000000000000007</v>
      </c>
      <c r="I6">
        <v>9.6</v>
      </c>
      <c r="J6">
        <v>12.2</v>
      </c>
      <c r="K6">
        <v>6</v>
      </c>
      <c r="L6">
        <v>8.1999999999999993</v>
      </c>
      <c r="M6">
        <v>7</v>
      </c>
      <c r="N6">
        <v>8.1999999999999993</v>
      </c>
      <c r="O6">
        <v>9.1999999999999993</v>
      </c>
      <c r="P6">
        <v>11.6</v>
      </c>
      <c r="Q6">
        <v>8</v>
      </c>
      <c r="R6">
        <v>7.4</v>
      </c>
      <c r="S6">
        <v>8.8000000000000007</v>
      </c>
      <c r="T6">
        <v>11.2</v>
      </c>
      <c r="U6">
        <v>11.6</v>
      </c>
      <c r="V6">
        <v>8.4</v>
      </c>
      <c r="W6">
        <v>12</v>
      </c>
      <c r="X6">
        <v>9</v>
      </c>
      <c r="Y6">
        <v>12</v>
      </c>
      <c r="Z6">
        <v>10</v>
      </c>
      <c r="AA6">
        <v>9.6</v>
      </c>
      <c r="AB6">
        <v>10.6</v>
      </c>
      <c r="AC6">
        <v>13.6</v>
      </c>
      <c r="AD6">
        <v>13.8</v>
      </c>
      <c r="AE6">
        <v>9.4</v>
      </c>
      <c r="AF6">
        <v>14.4</v>
      </c>
      <c r="AG6">
        <v>12</v>
      </c>
      <c r="AH6">
        <v>14.4</v>
      </c>
      <c r="AI6">
        <v>11.2</v>
      </c>
      <c r="AJ6">
        <v>13</v>
      </c>
      <c r="AK6">
        <v>10.6</v>
      </c>
      <c r="AL6">
        <v>11.6</v>
      </c>
      <c r="AM6">
        <v>11.4</v>
      </c>
      <c r="AN6">
        <v>11.4</v>
      </c>
      <c r="AO6">
        <v>10.6</v>
      </c>
      <c r="AP6">
        <v>11.8</v>
      </c>
      <c r="AQ6">
        <v>13.2</v>
      </c>
      <c r="AR6">
        <v>11</v>
      </c>
      <c r="AS6">
        <v>12.4</v>
      </c>
    </row>
    <row r="7" spans="1:45" x14ac:dyDescent="0.25">
      <c r="A7" t="s">
        <v>9</v>
      </c>
      <c r="B7">
        <v>28.4</v>
      </c>
      <c r="C7">
        <v>27.8</v>
      </c>
      <c r="D7">
        <v>29</v>
      </c>
      <c r="E7">
        <v>30.2</v>
      </c>
      <c r="F7">
        <v>28.4</v>
      </c>
      <c r="G7">
        <v>29.8</v>
      </c>
      <c r="H7">
        <v>27.6</v>
      </c>
      <c r="I7">
        <v>30</v>
      </c>
      <c r="J7">
        <v>29.2</v>
      </c>
      <c r="K7">
        <v>30</v>
      </c>
      <c r="L7">
        <v>28.4</v>
      </c>
      <c r="M7">
        <v>28.2</v>
      </c>
      <c r="N7">
        <v>27</v>
      </c>
      <c r="O7">
        <v>27.6</v>
      </c>
      <c r="P7">
        <v>27.4</v>
      </c>
      <c r="Q7">
        <v>29</v>
      </c>
      <c r="R7">
        <v>30.4</v>
      </c>
      <c r="S7">
        <v>29.6</v>
      </c>
      <c r="T7">
        <v>29.4</v>
      </c>
      <c r="U7">
        <v>30.2</v>
      </c>
      <c r="V7">
        <v>29.8</v>
      </c>
      <c r="W7">
        <v>28.8</v>
      </c>
      <c r="X7">
        <v>29</v>
      </c>
      <c r="Y7">
        <v>29.4</v>
      </c>
      <c r="Z7">
        <v>28.4</v>
      </c>
      <c r="AA7">
        <v>29.6</v>
      </c>
      <c r="AB7">
        <v>30.4</v>
      </c>
      <c r="AC7">
        <v>30.2</v>
      </c>
      <c r="AD7">
        <v>29.2</v>
      </c>
      <c r="AE7">
        <v>29.2</v>
      </c>
      <c r="AF7">
        <v>29.8</v>
      </c>
      <c r="AG7">
        <v>29</v>
      </c>
      <c r="AH7">
        <v>29.8</v>
      </c>
      <c r="AI7">
        <v>27.8</v>
      </c>
      <c r="AJ7">
        <v>30.6</v>
      </c>
      <c r="AK7">
        <v>30.4</v>
      </c>
      <c r="AL7">
        <v>30</v>
      </c>
      <c r="AM7">
        <v>30.2</v>
      </c>
      <c r="AN7">
        <v>28.6</v>
      </c>
      <c r="AO7">
        <v>29.6</v>
      </c>
      <c r="AP7">
        <v>29.8</v>
      </c>
      <c r="AQ7">
        <v>30.6</v>
      </c>
      <c r="AR7">
        <v>28.8</v>
      </c>
      <c r="AS7">
        <v>29.6</v>
      </c>
    </row>
    <row r="8" spans="1:45" x14ac:dyDescent="0.25">
      <c r="A8" t="s">
        <v>10</v>
      </c>
      <c r="B8">
        <v>1.4</v>
      </c>
      <c r="C8">
        <v>1.6</v>
      </c>
      <c r="D8">
        <v>0.6</v>
      </c>
      <c r="E8">
        <v>0.8</v>
      </c>
      <c r="F8">
        <v>0.2</v>
      </c>
      <c r="G8">
        <v>3.4</v>
      </c>
      <c r="H8">
        <v>2</v>
      </c>
      <c r="I8">
        <v>3.8</v>
      </c>
      <c r="J8">
        <v>5</v>
      </c>
      <c r="K8">
        <v>0.4</v>
      </c>
      <c r="L8">
        <v>0.4</v>
      </c>
      <c r="M8">
        <v>0.2</v>
      </c>
      <c r="N8">
        <v>2.2000000000000002</v>
      </c>
      <c r="O8">
        <v>2.2000000000000002</v>
      </c>
      <c r="P8">
        <v>2.2000000000000002</v>
      </c>
      <c r="Q8">
        <v>2.8</v>
      </c>
      <c r="R8">
        <v>3.2</v>
      </c>
      <c r="S8">
        <v>0.2</v>
      </c>
      <c r="T8">
        <v>7</v>
      </c>
      <c r="U8">
        <v>4</v>
      </c>
      <c r="V8">
        <v>6</v>
      </c>
      <c r="W8">
        <v>3.8</v>
      </c>
      <c r="X8">
        <v>5.6</v>
      </c>
      <c r="Y8">
        <v>4.8</v>
      </c>
      <c r="Z8">
        <v>3</v>
      </c>
      <c r="AA8">
        <v>3.6</v>
      </c>
      <c r="AB8">
        <v>3.6</v>
      </c>
      <c r="AC8">
        <v>6.4</v>
      </c>
      <c r="AD8">
        <v>6.2</v>
      </c>
      <c r="AE8">
        <v>5.4</v>
      </c>
      <c r="AF8">
        <v>8.4</v>
      </c>
      <c r="AG8">
        <v>4.2</v>
      </c>
      <c r="AH8">
        <v>8.4</v>
      </c>
      <c r="AI8">
        <v>3.2</v>
      </c>
      <c r="AJ8">
        <v>3</v>
      </c>
      <c r="AK8">
        <v>9.6</v>
      </c>
      <c r="AL8">
        <v>8.8000000000000007</v>
      </c>
      <c r="AM8">
        <v>10.8</v>
      </c>
      <c r="AN8">
        <v>5.2</v>
      </c>
      <c r="AO8">
        <v>6.6</v>
      </c>
      <c r="AP8">
        <v>10.8</v>
      </c>
      <c r="AQ8">
        <v>10.4</v>
      </c>
      <c r="AR8">
        <v>6.4</v>
      </c>
      <c r="AS8">
        <v>9.6</v>
      </c>
    </row>
    <row r="9" spans="1:45" x14ac:dyDescent="0.25">
      <c r="A9" t="s">
        <v>11</v>
      </c>
      <c r="B9">
        <v>16.399999999999999</v>
      </c>
      <c r="C9">
        <v>13.8</v>
      </c>
      <c r="D9">
        <v>15.4</v>
      </c>
      <c r="E9">
        <v>14.6</v>
      </c>
      <c r="F9">
        <v>14.6</v>
      </c>
      <c r="G9">
        <v>18.600000000000001</v>
      </c>
      <c r="H9">
        <v>20.8</v>
      </c>
      <c r="I9">
        <v>18.600000000000001</v>
      </c>
      <c r="J9">
        <v>22.4</v>
      </c>
      <c r="K9">
        <v>20.6</v>
      </c>
      <c r="L9">
        <v>17.2</v>
      </c>
      <c r="M9">
        <v>15.4</v>
      </c>
      <c r="N9">
        <v>16.8</v>
      </c>
      <c r="O9">
        <v>18.399999999999999</v>
      </c>
      <c r="P9">
        <v>22.8</v>
      </c>
      <c r="Q9">
        <v>23.4</v>
      </c>
      <c r="R9">
        <v>20.6</v>
      </c>
      <c r="S9">
        <v>19.8</v>
      </c>
      <c r="T9">
        <v>21.6</v>
      </c>
      <c r="U9">
        <v>24.4</v>
      </c>
      <c r="V9">
        <v>21.4</v>
      </c>
      <c r="W9">
        <v>22</v>
      </c>
      <c r="X9">
        <v>22.4</v>
      </c>
      <c r="Y9">
        <v>22.8</v>
      </c>
      <c r="Z9">
        <v>19.399999999999999</v>
      </c>
      <c r="AA9">
        <v>22.2</v>
      </c>
      <c r="AB9">
        <v>23.2</v>
      </c>
      <c r="AC9">
        <v>21.6</v>
      </c>
      <c r="AD9">
        <v>24.8</v>
      </c>
      <c r="AE9">
        <v>24.8</v>
      </c>
      <c r="AF9">
        <v>24.4</v>
      </c>
      <c r="AG9">
        <v>24</v>
      </c>
      <c r="AH9">
        <v>24.4</v>
      </c>
      <c r="AI9">
        <v>22.8</v>
      </c>
      <c r="AJ9">
        <v>23</v>
      </c>
      <c r="AK9">
        <v>22.4</v>
      </c>
      <c r="AL9">
        <v>24.2</v>
      </c>
      <c r="AM9">
        <v>25.2</v>
      </c>
      <c r="AN9">
        <v>27.4</v>
      </c>
      <c r="AO9">
        <v>27</v>
      </c>
      <c r="AP9">
        <v>25.4</v>
      </c>
      <c r="AQ9">
        <v>23.8</v>
      </c>
      <c r="AR9">
        <v>24.8</v>
      </c>
      <c r="AS9">
        <v>25.2</v>
      </c>
    </row>
    <row r="10" spans="1:45" x14ac:dyDescent="0.25">
      <c r="A10" t="s">
        <v>12</v>
      </c>
      <c r="B10">
        <v>5.2</v>
      </c>
      <c r="C10">
        <v>6.8</v>
      </c>
      <c r="D10">
        <v>1</v>
      </c>
      <c r="E10">
        <v>2.2000000000000002</v>
      </c>
      <c r="F10">
        <v>1.4</v>
      </c>
      <c r="G10">
        <v>5.8</v>
      </c>
      <c r="H10">
        <v>5.8</v>
      </c>
      <c r="I10">
        <v>6.8</v>
      </c>
      <c r="J10">
        <v>5.8</v>
      </c>
      <c r="K10">
        <v>3</v>
      </c>
      <c r="L10">
        <v>3.2</v>
      </c>
      <c r="M10">
        <v>2.4</v>
      </c>
      <c r="N10">
        <v>4.8</v>
      </c>
      <c r="O10">
        <v>5.4</v>
      </c>
      <c r="P10">
        <v>4</v>
      </c>
      <c r="Q10">
        <v>5.8</v>
      </c>
      <c r="R10">
        <v>10.8</v>
      </c>
      <c r="S10">
        <v>2.8</v>
      </c>
      <c r="T10">
        <v>11.4</v>
      </c>
      <c r="U10">
        <v>7</v>
      </c>
      <c r="V10">
        <v>11</v>
      </c>
      <c r="W10">
        <v>10</v>
      </c>
      <c r="X10">
        <v>6</v>
      </c>
      <c r="Y10">
        <v>8.1999999999999993</v>
      </c>
      <c r="Z10">
        <v>6.4</v>
      </c>
      <c r="AA10">
        <v>5.8</v>
      </c>
      <c r="AB10">
        <v>7.8</v>
      </c>
      <c r="AC10">
        <v>10.199999999999999</v>
      </c>
      <c r="AD10">
        <v>11.2</v>
      </c>
      <c r="AE10">
        <v>6.2</v>
      </c>
      <c r="AF10">
        <v>12.8</v>
      </c>
      <c r="AG10">
        <v>9</v>
      </c>
      <c r="AH10">
        <v>12.8</v>
      </c>
      <c r="AI10">
        <v>7.4</v>
      </c>
      <c r="AJ10">
        <v>8.1999999999999993</v>
      </c>
      <c r="AK10">
        <v>11.6</v>
      </c>
      <c r="AL10">
        <v>13.8</v>
      </c>
      <c r="AM10">
        <v>14.2</v>
      </c>
      <c r="AN10">
        <v>9.8000000000000007</v>
      </c>
      <c r="AO10">
        <v>10.4</v>
      </c>
      <c r="AP10">
        <v>15</v>
      </c>
      <c r="AQ10">
        <v>12</v>
      </c>
      <c r="AR10">
        <v>12.4</v>
      </c>
      <c r="AS10">
        <v>12.2</v>
      </c>
    </row>
    <row r="11" spans="1:45" x14ac:dyDescent="0.25">
      <c r="A11" t="s">
        <v>13</v>
      </c>
      <c r="B11">
        <v>30.4</v>
      </c>
      <c r="C11">
        <v>29.8</v>
      </c>
      <c r="D11">
        <v>30.4</v>
      </c>
      <c r="E11">
        <v>30.4</v>
      </c>
      <c r="F11">
        <v>30</v>
      </c>
      <c r="G11">
        <v>30.2</v>
      </c>
      <c r="H11">
        <v>30</v>
      </c>
      <c r="I11">
        <v>30.6</v>
      </c>
      <c r="J11">
        <v>30.6</v>
      </c>
      <c r="K11">
        <v>30</v>
      </c>
      <c r="L11">
        <v>30.2</v>
      </c>
      <c r="M11">
        <v>28.4</v>
      </c>
      <c r="N11">
        <v>30</v>
      </c>
      <c r="O11">
        <v>29.2</v>
      </c>
      <c r="P11">
        <v>30</v>
      </c>
      <c r="Q11">
        <v>30</v>
      </c>
      <c r="R11">
        <v>30.6</v>
      </c>
      <c r="S11">
        <v>29.8</v>
      </c>
      <c r="T11">
        <v>30.6</v>
      </c>
      <c r="U11">
        <v>30.6</v>
      </c>
      <c r="V11">
        <v>30.6</v>
      </c>
      <c r="W11">
        <v>30.6</v>
      </c>
      <c r="X11">
        <v>30.6</v>
      </c>
      <c r="Y11">
        <v>30</v>
      </c>
      <c r="Z11">
        <v>30.4</v>
      </c>
      <c r="AA11">
        <v>29.8</v>
      </c>
      <c r="AB11">
        <v>30.6</v>
      </c>
      <c r="AC11">
        <v>30.6</v>
      </c>
      <c r="AD11">
        <v>30.6</v>
      </c>
      <c r="AE11">
        <v>30.4</v>
      </c>
      <c r="AF11">
        <v>30.2</v>
      </c>
      <c r="AG11">
        <v>30.2</v>
      </c>
      <c r="AH11">
        <v>30.2</v>
      </c>
      <c r="AI11">
        <v>30</v>
      </c>
      <c r="AJ11">
        <v>30.6</v>
      </c>
      <c r="AK11">
        <v>30.6</v>
      </c>
      <c r="AL11">
        <v>30.4</v>
      </c>
      <c r="AM11">
        <v>30.6</v>
      </c>
      <c r="AN11">
        <v>30.6</v>
      </c>
      <c r="AO11">
        <v>30.6</v>
      </c>
      <c r="AP11">
        <v>30.6</v>
      </c>
      <c r="AQ11">
        <v>30.6</v>
      </c>
      <c r="AR11">
        <v>30.2</v>
      </c>
      <c r="AS11">
        <v>29.6</v>
      </c>
    </row>
    <row r="12" spans="1:45" x14ac:dyDescent="0.25">
      <c r="A12" t="s">
        <v>31</v>
      </c>
      <c r="B12">
        <v>0</v>
      </c>
      <c r="C12">
        <v>0</v>
      </c>
      <c r="D12">
        <v>0.2</v>
      </c>
      <c r="E12">
        <v>0</v>
      </c>
      <c r="F12">
        <v>0.2</v>
      </c>
      <c r="G12">
        <v>0</v>
      </c>
      <c r="H12">
        <v>0</v>
      </c>
      <c r="I12">
        <v>0.8</v>
      </c>
      <c r="J12">
        <v>0.4</v>
      </c>
      <c r="K12">
        <v>0</v>
      </c>
      <c r="L12">
        <v>0</v>
      </c>
      <c r="M12">
        <v>0.2</v>
      </c>
      <c r="N12">
        <v>0.2</v>
      </c>
      <c r="O12">
        <v>0</v>
      </c>
      <c r="P12">
        <v>0.4</v>
      </c>
      <c r="Q12">
        <v>0</v>
      </c>
      <c r="R12">
        <v>0.2</v>
      </c>
      <c r="S12">
        <v>0</v>
      </c>
      <c r="T12">
        <v>0.8</v>
      </c>
      <c r="U12">
        <v>0.4</v>
      </c>
      <c r="V12">
        <v>0.6</v>
      </c>
      <c r="W12">
        <v>0.2</v>
      </c>
      <c r="X12">
        <v>1.8</v>
      </c>
      <c r="Y12">
        <v>0.6</v>
      </c>
      <c r="Z12">
        <v>0</v>
      </c>
      <c r="AA12">
        <v>0</v>
      </c>
      <c r="AB12">
        <v>0.8</v>
      </c>
      <c r="AC12">
        <v>1.8</v>
      </c>
      <c r="AD12">
        <v>0.4</v>
      </c>
      <c r="AE12">
        <v>0.6</v>
      </c>
      <c r="AF12">
        <v>3.6</v>
      </c>
      <c r="AG12">
        <v>0.6</v>
      </c>
      <c r="AH12">
        <v>3.6</v>
      </c>
      <c r="AI12">
        <v>0.4</v>
      </c>
      <c r="AJ12">
        <v>1.4</v>
      </c>
      <c r="AK12">
        <v>1.4</v>
      </c>
      <c r="AL12">
        <v>0.6</v>
      </c>
      <c r="AM12">
        <v>1.2</v>
      </c>
      <c r="AN12">
        <v>0.6</v>
      </c>
      <c r="AO12">
        <v>0.2</v>
      </c>
      <c r="AP12">
        <v>0</v>
      </c>
      <c r="AQ12">
        <v>2.6</v>
      </c>
      <c r="AR12">
        <v>0.2</v>
      </c>
      <c r="AS12">
        <v>2</v>
      </c>
    </row>
    <row r="13" spans="1:45" x14ac:dyDescent="0.25">
      <c r="A13" t="s">
        <v>15</v>
      </c>
      <c r="B13">
        <v>7.4</v>
      </c>
      <c r="C13">
        <v>7.8</v>
      </c>
      <c r="D13">
        <v>3.8</v>
      </c>
      <c r="E13">
        <v>4.4000000000000004</v>
      </c>
      <c r="F13">
        <v>4.4000000000000004</v>
      </c>
      <c r="G13">
        <v>7</v>
      </c>
      <c r="H13">
        <v>10.8</v>
      </c>
      <c r="I13">
        <v>10.4</v>
      </c>
      <c r="J13">
        <v>12.2</v>
      </c>
      <c r="K13">
        <v>6.6</v>
      </c>
      <c r="L13">
        <v>5.2</v>
      </c>
      <c r="M13">
        <v>4</v>
      </c>
      <c r="N13">
        <v>6.2</v>
      </c>
      <c r="O13">
        <v>9.1999999999999993</v>
      </c>
      <c r="P13">
        <v>10</v>
      </c>
      <c r="Q13">
        <v>9.8000000000000007</v>
      </c>
      <c r="R13">
        <v>12.2</v>
      </c>
      <c r="S13">
        <v>8.6</v>
      </c>
      <c r="T13">
        <v>15.2</v>
      </c>
      <c r="U13">
        <v>13</v>
      </c>
      <c r="V13">
        <v>14.2</v>
      </c>
      <c r="W13">
        <v>11.8</v>
      </c>
      <c r="X13">
        <v>13.6</v>
      </c>
      <c r="Y13">
        <v>14</v>
      </c>
      <c r="Z13">
        <v>13.8</v>
      </c>
      <c r="AA13">
        <v>11.6</v>
      </c>
      <c r="AB13">
        <v>14.6</v>
      </c>
      <c r="AC13">
        <v>14.6</v>
      </c>
      <c r="AD13">
        <v>19</v>
      </c>
      <c r="AE13">
        <v>17.2</v>
      </c>
      <c r="AF13">
        <v>20.399999999999999</v>
      </c>
      <c r="AG13">
        <v>15.6</v>
      </c>
      <c r="AH13">
        <v>20.399999999999999</v>
      </c>
      <c r="AI13">
        <v>13.8</v>
      </c>
      <c r="AJ13">
        <v>12.8</v>
      </c>
      <c r="AK13">
        <v>16.8</v>
      </c>
      <c r="AL13">
        <v>18.399999999999999</v>
      </c>
      <c r="AM13">
        <v>18</v>
      </c>
      <c r="AN13">
        <v>16.399999999999999</v>
      </c>
      <c r="AO13">
        <v>18.8</v>
      </c>
      <c r="AP13">
        <v>19.8</v>
      </c>
      <c r="AQ13">
        <v>17.600000000000001</v>
      </c>
      <c r="AR13">
        <v>17.8</v>
      </c>
      <c r="AS13">
        <v>18.8</v>
      </c>
    </row>
    <row r="14" spans="1:45" x14ac:dyDescent="0.25">
      <c r="A14" t="s">
        <v>36</v>
      </c>
      <c r="B14">
        <v>29</v>
      </c>
      <c r="C14">
        <v>28.8</v>
      </c>
      <c r="D14">
        <v>30.4</v>
      </c>
      <c r="E14">
        <v>30.2</v>
      </c>
      <c r="F14">
        <v>29.2</v>
      </c>
      <c r="G14">
        <v>30</v>
      </c>
      <c r="H14">
        <v>29.8</v>
      </c>
      <c r="I14">
        <v>30.6</v>
      </c>
      <c r="J14">
        <v>30.6</v>
      </c>
      <c r="K14">
        <v>29.4</v>
      </c>
      <c r="L14">
        <v>29.6</v>
      </c>
      <c r="M14">
        <v>28</v>
      </c>
      <c r="N14">
        <v>27.4</v>
      </c>
      <c r="O14">
        <v>28.6</v>
      </c>
      <c r="P14">
        <v>29.4</v>
      </c>
      <c r="Q14">
        <v>28.8</v>
      </c>
      <c r="R14">
        <v>30.6</v>
      </c>
      <c r="S14">
        <v>30</v>
      </c>
      <c r="T14">
        <v>30.4</v>
      </c>
      <c r="U14">
        <v>30.4</v>
      </c>
      <c r="V14">
        <v>30</v>
      </c>
      <c r="W14">
        <v>30.4</v>
      </c>
      <c r="X14">
        <v>30</v>
      </c>
      <c r="Y14">
        <v>30.2</v>
      </c>
      <c r="Z14">
        <v>29.8</v>
      </c>
      <c r="AA14">
        <v>29.6</v>
      </c>
      <c r="AB14">
        <v>30.6</v>
      </c>
      <c r="AC14">
        <v>30.4</v>
      </c>
      <c r="AD14">
        <v>30</v>
      </c>
      <c r="AE14">
        <v>30.2</v>
      </c>
      <c r="AF14">
        <v>29.8</v>
      </c>
      <c r="AG14">
        <v>29.8</v>
      </c>
      <c r="AH14">
        <v>29.8</v>
      </c>
      <c r="AI14">
        <v>28.8</v>
      </c>
      <c r="AJ14">
        <v>30.4</v>
      </c>
      <c r="AK14">
        <v>30.6</v>
      </c>
      <c r="AL14">
        <v>30.4</v>
      </c>
      <c r="AM14">
        <v>30.6</v>
      </c>
      <c r="AN14">
        <v>30.4</v>
      </c>
      <c r="AO14">
        <v>30.6</v>
      </c>
      <c r="AP14">
        <v>30.4</v>
      </c>
      <c r="AQ14">
        <v>30.6</v>
      </c>
      <c r="AR14">
        <v>29.8</v>
      </c>
      <c r="AS14">
        <v>29.8</v>
      </c>
    </row>
    <row r="15" spans="1:45" x14ac:dyDescent="0.25">
      <c r="A15" t="s">
        <v>17</v>
      </c>
      <c r="B15">
        <v>28.2</v>
      </c>
      <c r="C15">
        <v>27.4</v>
      </c>
      <c r="D15">
        <v>27.6</v>
      </c>
      <c r="E15">
        <v>27.8</v>
      </c>
      <c r="F15">
        <v>26.2</v>
      </c>
      <c r="G15">
        <v>28.8</v>
      </c>
      <c r="H15">
        <v>27.8</v>
      </c>
      <c r="I15">
        <v>28.6</v>
      </c>
      <c r="J15">
        <v>27.8</v>
      </c>
      <c r="K15">
        <v>27.4</v>
      </c>
      <c r="L15">
        <v>26.8</v>
      </c>
      <c r="M15">
        <v>21.8</v>
      </c>
      <c r="N15">
        <v>26.4</v>
      </c>
      <c r="O15">
        <v>27.2</v>
      </c>
      <c r="P15">
        <v>27</v>
      </c>
      <c r="Q15">
        <v>28.2</v>
      </c>
      <c r="R15">
        <v>30</v>
      </c>
      <c r="S15">
        <v>27.8</v>
      </c>
      <c r="T15">
        <v>28.4</v>
      </c>
      <c r="U15">
        <v>29</v>
      </c>
      <c r="V15">
        <v>29.4</v>
      </c>
      <c r="W15">
        <v>29.2</v>
      </c>
      <c r="X15">
        <v>29</v>
      </c>
      <c r="Y15">
        <v>28.2</v>
      </c>
      <c r="Z15">
        <v>27.2</v>
      </c>
      <c r="AA15">
        <v>28</v>
      </c>
      <c r="AB15">
        <v>30.2</v>
      </c>
      <c r="AC15">
        <v>29.2</v>
      </c>
      <c r="AD15">
        <v>29.4</v>
      </c>
      <c r="AE15">
        <v>27.4</v>
      </c>
      <c r="AF15">
        <v>29.4</v>
      </c>
      <c r="AG15">
        <v>29.2</v>
      </c>
      <c r="AH15">
        <v>29.4</v>
      </c>
      <c r="AI15">
        <v>27.8</v>
      </c>
      <c r="AJ15">
        <v>29.4</v>
      </c>
      <c r="AK15">
        <v>29.2</v>
      </c>
      <c r="AL15">
        <v>30</v>
      </c>
      <c r="AM15">
        <v>30.4</v>
      </c>
      <c r="AN15">
        <v>28.6</v>
      </c>
      <c r="AO15">
        <v>28.2</v>
      </c>
      <c r="AP15">
        <v>28.4</v>
      </c>
      <c r="AQ15">
        <v>30.2</v>
      </c>
      <c r="AR15">
        <v>26.6</v>
      </c>
      <c r="AS15">
        <v>28.6</v>
      </c>
    </row>
    <row r="16" spans="1:45" x14ac:dyDescent="0.25">
      <c r="A16" t="s">
        <v>43</v>
      </c>
      <c r="B16">
        <v>30.6</v>
      </c>
      <c r="C16">
        <v>30.2</v>
      </c>
      <c r="D16">
        <v>30</v>
      </c>
      <c r="E16">
        <v>29.8</v>
      </c>
      <c r="F16">
        <v>30.6</v>
      </c>
      <c r="G16">
        <v>30.2</v>
      </c>
      <c r="H16">
        <v>30.4</v>
      </c>
      <c r="I16">
        <v>30.6</v>
      </c>
      <c r="J16">
        <v>30.2</v>
      </c>
      <c r="K16">
        <v>29.4</v>
      </c>
      <c r="L16">
        <v>30.6</v>
      </c>
      <c r="M16">
        <v>29.8</v>
      </c>
      <c r="N16">
        <v>30.4</v>
      </c>
      <c r="O16">
        <v>30.6</v>
      </c>
      <c r="P16">
        <v>30.6</v>
      </c>
      <c r="Q16">
        <v>30.6</v>
      </c>
      <c r="R16">
        <v>30.2</v>
      </c>
      <c r="S16">
        <v>30</v>
      </c>
      <c r="T16">
        <v>30.4</v>
      </c>
      <c r="U16">
        <v>30</v>
      </c>
      <c r="V16">
        <v>30.6</v>
      </c>
      <c r="W16">
        <v>30</v>
      </c>
      <c r="X16">
        <v>30.4</v>
      </c>
      <c r="Y16">
        <v>30</v>
      </c>
      <c r="Z16">
        <v>29.6</v>
      </c>
      <c r="AA16">
        <v>29.8</v>
      </c>
      <c r="AB16">
        <v>30.6</v>
      </c>
      <c r="AC16">
        <v>30.6</v>
      </c>
      <c r="AD16">
        <v>30.2</v>
      </c>
      <c r="AE16">
        <v>30.6</v>
      </c>
      <c r="AF16">
        <v>30.4</v>
      </c>
      <c r="AG16">
        <v>30.6</v>
      </c>
      <c r="AH16">
        <v>30.4</v>
      </c>
      <c r="AI16">
        <v>30.6</v>
      </c>
      <c r="AJ16">
        <v>30.6</v>
      </c>
      <c r="AK16">
        <v>30.6</v>
      </c>
      <c r="AL16">
        <v>30.2</v>
      </c>
      <c r="AM16">
        <v>30.6</v>
      </c>
      <c r="AN16">
        <v>30.6</v>
      </c>
      <c r="AO16">
        <v>30.2</v>
      </c>
      <c r="AP16">
        <v>30.6</v>
      </c>
      <c r="AQ16">
        <v>30.6</v>
      </c>
      <c r="AR16">
        <v>30.6</v>
      </c>
      <c r="AS16">
        <v>30.6</v>
      </c>
    </row>
    <row r="17" spans="1:45" x14ac:dyDescent="0.25">
      <c r="A17" t="s">
        <v>19</v>
      </c>
      <c r="B17">
        <v>17.600000000000001</v>
      </c>
      <c r="C17">
        <v>17</v>
      </c>
      <c r="D17">
        <v>16.8</v>
      </c>
      <c r="E17">
        <v>15.6</v>
      </c>
      <c r="F17">
        <v>15.2</v>
      </c>
      <c r="G17">
        <v>18</v>
      </c>
      <c r="H17">
        <v>18.8</v>
      </c>
      <c r="I17">
        <v>18.8</v>
      </c>
      <c r="J17">
        <v>18.8</v>
      </c>
      <c r="K17">
        <v>18.399999999999999</v>
      </c>
      <c r="L17">
        <v>19.399999999999999</v>
      </c>
      <c r="M17">
        <v>17.399999999999999</v>
      </c>
      <c r="N17">
        <v>14.8</v>
      </c>
      <c r="O17">
        <v>18.2</v>
      </c>
      <c r="P17">
        <v>22.8</v>
      </c>
      <c r="Q17">
        <v>21</v>
      </c>
      <c r="R17">
        <v>20.2</v>
      </c>
      <c r="S17">
        <v>17.8</v>
      </c>
      <c r="T17">
        <v>20</v>
      </c>
      <c r="U17">
        <v>21.8</v>
      </c>
      <c r="V17">
        <v>20.2</v>
      </c>
      <c r="W17">
        <v>22.8</v>
      </c>
      <c r="X17">
        <v>19.399999999999999</v>
      </c>
      <c r="Y17">
        <v>20.8</v>
      </c>
      <c r="Z17">
        <v>20.399999999999999</v>
      </c>
      <c r="AA17">
        <v>19.600000000000001</v>
      </c>
      <c r="AB17">
        <v>22</v>
      </c>
      <c r="AC17">
        <v>21</v>
      </c>
      <c r="AD17">
        <v>21.4</v>
      </c>
      <c r="AE17">
        <v>21.2</v>
      </c>
      <c r="AF17">
        <v>22.4</v>
      </c>
      <c r="AG17">
        <v>20.6</v>
      </c>
      <c r="AH17">
        <v>22.4</v>
      </c>
      <c r="AI17">
        <v>21.2</v>
      </c>
      <c r="AJ17">
        <v>19.2</v>
      </c>
      <c r="AK17">
        <v>19.2</v>
      </c>
      <c r="AL17">
        <v>20.8</v>
      </c>
      <c r="AM17">
        <v>22</v>
      </c>
      <c r="AN17">
        <v>24.2</v>
      </c>
      <c r="AO17">
        <v>24.2</v>
      </c>
      <c r="AP17">
        <v>22.4</v>
      </c>
      <c r="AQ17">
        <v>19.8</v>
      </c>
      <c r="AR17">
        <v>21</v>
      </c>
      <c r="AS17">
        <v>21</v>
      </c>
    </row>
    <row r="18" spans="1:45" x14ac:dyDescent="0.25">
      <c r="A18" t="s">
        <v>44</v>
      </c>
      <c r="B18">
        <v>30.2</v>
      </c>
      <c r="C18">
        <v>29.4</v>
      </c>
      <c r="D18">
        <v>29.8</v>
      </c>
      <c r="E18">
        <v>30.4</v>
      </c>
      <c r="F18">
        <v>30.2</v>
      </c>
      <c r="G18">
        <v>29.8</v>
      </c>
      <c r="H18">
        <v>29.8</v>
      </c>
      <c r="I18">
        <v>30.6</v>
      </c>
      <c r="J18">
        <v>30.6</v>
      </c>
      <c r="K18">
        <v>29.8</v>
      </c>
      <c r="L18">
        <v>30</v>
      </c>
      <c r="M18">
        <v>29.6</v>
      </c>
      <c r="N18">
        <v>28.6</v>
      </c>
      <c r="O18">
        <v>29.2</v>
      </c>
      <c r="P18">
        <v>29.4</v>
      </c>
      <c r="Q18">
        <v>29.8</v>
      </c>
      <c r="R18">
        <v>30.6</v>
      </c>
      <c r="S18">
        <v>29.6</v>
      </c>
      <c r="T18">
        <v>30.2</v>
      </c>
      <c r="U18">
        <v>30.6</v>
      </c>
      <c r="V18">
        <v>30.4</v>
      </c>
      <c r="W18">
        <v>30.6</v>
      </c>
      <c r="X18">
        <v>30</v>
      </c>
      <c r="Y18">
        <v>30.4</v>
      </c>
      <c r="Z18">
        <v>30.2</v>
      </c>
      <c r="AA18">
        <v>30</v>
      </c>
      <c r="AB18">
        <v>30.6</v>
      </c>
      <c r="AC18">
        <v>30.6</v>
      </c>
      <c r="AD18">
        <v>30.6</v>
      </c>
      <c r="AE18">
        <v>30.4</v>
      </c>
      <c r="AF18">
        <v>29.6</v>
      </c>
      <c r="AG18">
        <v>30.4</v>
      </c>
      <c r="AH18">
        <v>29.6</v>
      </c>
      <c r="AI18">
        <v>28.6</v>
      </c>
      <c r="AJ18">
        <v>30.6</v>
      </c>
      <c r="AK18">
        <v>30.4</v>
      </c>
      <c r="AL18">
        <v>30.6</v>
      </c>
      <c r="AM18">
        <v>30.6</v>
      </c>
      <c r="AN18">
        <v>30.6</v>
      </c>
      <c r="AO18">
        <v>30.4</v>
      </c>
      <c r="AP18">
        <v>30.2</v>
      </c>
      <c r="AQ18">
        <v>30.6</v>
      </c>
      <c r="AR18">
        <v>30</v>
      </c>
      <c r="AS18">
        <v>30</v>
      </c>
    </row>
    <row r="19" spans="1:45" x14ac:dyDescent="0.25">
      <c r="A19" t="s">
        <v>21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row>
    <row r="20" spans="1:45" x14ac:dyDescent="0.25">
      <c r="A20" t="s">
        <v>22</v>
      </c>
      <c r="B20">
        <v>0</v>
      </c>
      <c r="C20">
        <v>0</v>
      </c>
      <c r="D20">
        <v>0</v>
      </c>
      <c r="E20">
        <v>0.2</v>
      </c>
      <c r="F20">
        <v>0</v>
      </c>
      <c r="G20">
        <v>0</v>
      </c>
      <c r="H20">
        <v>0</v>
      </c>
      <c r="I20">
        <v>0</v>
      </c>
      <c r="J20">
        <v>0</v>
      </c>
      <c r="K20">
        <v>1.2</v>
      </c>
      <c r="L20">
        <v>0.4</v>
      </c>
      <c r="M20">
        <v>1</v>
      </c>
      <c r="N20">
        <v>0.6</v>
      </c>
      <c r="O20">
        <v>0.2</v>
      </c>
      <c r="P20">
        <v>1.8</v>
      </c>
      <c r="Q20">
        <v>3.2</v>
      </c>
      <c r="R20">
        <v>0</v>
      </c>
      <c r="S20">
        <v>1.4</v>
      </c>
      <c r="T20">
        <v>0.6</v>
      </c>
      <c r="U20">
        <v>0.4</v>
      </c>
      <c r="V20">
        <v>0</v>
      </c>
      <c r="W20">
        <v>0.2</v>
      </c>
      <c r="X20">
        <v>0.2</v>
      </c>
      <c r="Y20">
        <v>1.2</v>
      </c>
      <c r="Z20">
        <v>0.2</v>
      </c>
      <c r="AA20">
        <v>2.2000000000000002</v>
      </c>
      <c r="AB20">
        <v>2.2000000000000002</v>
      </c>
      <c r="AC20">
        <v>0.6</v>
      </c>
      <c r="AD20">
        <v>1.8</v>
      </c>
      <c r="AE20">
        <v>1.4</v>
      </c>
      <c r="AF20">
        <v>2.8</v>
      </c>
      <c r="AG20">
        <v>3.2</v>
      </c>
      <c r="AH20">
        <v>2.8</v>
      </c>
      <c r="AI20">
        <v>3</v>
      </c>
      <c r="AJ20">
        <v>3.6</v>
      </c>
      <c r="AK20">
        <v>1.8</v>
      </c>
      <c r="AL20">
        <v>2.4</v>
      </c>
      <c r="AM20">
        <v>0.6</v>
      </c>
      <c r="AN20">
        <v>3</v>
      </c>
      <c r="AO20">
        <v>2.6</v>
      </c>
      <c r="AP20">
        <v>0.2</v>
      </c>
      <c r="AQ20">
        <v>2</v>
      </c>
      <c r="AR20">
        <v>2</v>
      </c>
      <c r="AS20">
        <v>1</v>
      </c>
    </row>
    <row r="28" spans="1:45" x14ac:dyDescent="0.25">
      <c r="A28" s="60" t="s">
        <v>27</v>
      </c>
      <c r="B28">
        <v>1980</v>
      </c>
      <c r="C28">
        <v>1981</v>
      </c>
      <c r="D28">
        <v>1982</v>
      </c>
      <c r="E28">
        <v>1983</v>
      </c>
      <c r="F28">
        <v>1984</v>
      </c>
      <c r="G28">
        <v>1985</v>
      </c>
      <c r="H28">
        <v>1986</v>
      </c>
      <c r="I28">
        <v>1987</v>
      </c>
      <c r="J28">
        <v>1988</v>
      </c>
      <c r="K28">
        <v>1989</v>
      </c>
      <c r="L28">
        <v>1990</v>
      </c>
      <c r="M28">
        <v>1991</v>
      </c>
      <c r="N28">
        <v>1992</v>
      </c>
      <c r="O28">
        <v>1993</v>
      </c>
      <c r="P28">
        <v>1994</v>
      </c>
      <c r="Q28">
        <v>1995</v>
      </c>
      <c r="R28">
        <v>1996</v>
      </c>
      <c r="S28">
        <v>1997</v>
      </c>
      <c r="T28">
        <v>1998</v>
      </c>
      <c r="U28">
        <v>1999</v>
      </c>
      <c r="V28">
        <v>2000</v>
      </c>
      <c r="W28">
        <v>2001</v>
      </c>
      <c r="X28">
        <v>2002</v>
      </c>
      <c r="Y28">
        <v>2003</v>
      </c>
      <c r="Z28">
        <v>2004</v>
      </c>
      <c r="AA28">
        <v>2005</v>
      </c>
      <c r="AB28">
        <v>2006</v>
      </c>
      <c r="AC28">
        <v>2007</v>
      </c>
      <c r="AD28">
        <v>2008</v>
      </c>
      <c r="AE28">
        <v>2009</v>
      </c>
      <c r="AF28">
        <v>2010</v>
      </c>
      <c r="AG28">
        <v>2011</v>
      </c>
      <c r="AH28">
        <v>2012</v>
      </c>
      <c r="AI28">
        <v>2013</v>
      </c>
      <c r="AJ28">
        <v>2014</v>
      </c>
      <c r="AK28">
        <v>2015</v>
      </c>
      <c r="AL28">
        <v>2016</v>
      </c>
      <c r="AM28">
        <v>2017</v>
      </c>
      <c r="AN28">
        <v>2018</v>
      </c>
      <c r="AO28">
        <v>2019</v>
      </c>
      <c r="AP28">
        <v>2020</v>
      </c>
      <c r="AQ28">
        <v>2021</v>
      </c>
      <c r="AR28">
        <v>2022</v>
      </c>
      <c r="AS28">
        <v>2023</v>
      </c>
    </row>
    <row r="30" spans="1:45" x14ac:dyDescent="0.25">
      <c r="A30" t="s">
        <v>5</v>
      </c>
      <c r="B30">
        <v>30.6</v>
      </c>
      <c r="C30">
        <v>30.6</v>
      </c>
      <c r="D30">
        <v>30.6</v>
      </c>
      <c r="E30">
        <v>30.6</v>
      </c>
      <c r="F30">
        <v>30.6</v>
      </c>
      <c r="G30">
        <v>30.6</v>
      </c>
      <c r="H30">
        <v>30.6</v>
      </c>
      <c r="I30">
        <v>30.6</v>
      </c>
      <c r="J30">
        <v>30.6</v>
      </c>
      <c r="K30">
        <v>30.6</v>
      </c>
      <c r="L30">
        <v>30.6</v>
      </c>
      <c r="M30">
        <v>30.6</v>
      </c>
      <c r="N30">
        <v>30.6</v>
      </c>
      <c r="O30">
        <v>30.6</v>
      </c>
      <c r="P30">
        <v>30.6</v>
      </c>
      <c r="Q30">
        <v>30.6</v>
      </c>
      <c r="R30">
        <v>30.6</v>
      </c>
      <c r="S30">
        <v>30.6</v>
      </c>
      <c r="T30">
        <v>30.6</v>
      </c>
      <c r="U30">
        <v>30.6</v>
      </c>
      <c r="V30">
        <v>30.6</v>
      </c>
      <c r="W30">
        <v>30.6</v>
      </c>
      <c r="X30">
        <v>30.6</v>
      </c>
      <c r="Y30">
        <v>30.6</v>
      </c>
      <c r="Z30">
        <v>30.6</v>
      </c>
      <c r="AA30">
        <v>30.6</v>
      </c>
      <c r="AB30">
        <v>30.6</v>
      </c>
      <c r="AC30">
        <v>30.6</v>
      </c>
      <c r="AD30">
        <v>30.6</v>
      </c>
      <c r="AE30">
        <v>30.6</v>
      </c>
      <c r="AF30">
        <v>30.6</v>
      </c>
      <c r="AG30">
        <v>30.6</v>
      </c>
      <c r="AH30">
        <v>30.6</v>
      </c>
      <c r="AI30">
        <v>30.6</v>
      </c>
      <c r="AJ30">
        <v>30.6</v>
      </c>
      <c r="AK30">
        <v>30.6</v>
      </c>
      <c r="AL30">
        <v>30.6</v>
      </c>
      <c r="AM30">
        <v>30.6</v>
      </c>
      <c r="AN30">
        <v>30.6</v>
      </c>
      <c r="AO30">
        <v>30.6</v>
      </c>
      <c r="AP30">
        <v>30.6</v>
      </c>
      <c r="AQ30">
        <v>30.6</v>
      </c>
      <c r="AR30">
        <v>30.6</v>
      </c>
      <c r="AS30">
        <v>30.6</v>
      </c>
    </row>
    <row r="31" spans="1:45" x14ac:dyDescent="0.25">
      <c r="A31" t="s">
        <v>42</v>
      </c>
      <c r="B31">
        <v>19</v>
      </c>
      <c r="C31">
        <v>17.8</v>
      </c>
      <c r="D31">
        <v>16</v>
      </c>
      <c r="E31">
        <v>15.8</v>
      </c>
      <c r="F31">
        <v>13.6</v>
      </c>
      <c r="G31">
        <v>18.8</v>
      </c>
      <c r="H31">
        <v>20.6</v>
      </c>
      <c r="I31">
        <v>21</v>
      </c>
      <c r="J31">
        <v>21.2</v>
      </c>
      <c r="K31">
        <v>20.2</v>
      </c>
      <c r="L31">
        <v>18</v>
      </c>
      <c r="M31">
        <v>18</v>
      </c>
      <c r="N31">
        <v>14.4</v>
      </c>
      <c r="O31">
        <v>19</v>
      </c>
      <c r="P31">
        <v>22.6</v>
      </c>
      <c r="Q31">
        <v>24</v>
      </c>
      <c r="R31">
        <v>23.6</v>
      </c>
      <c r="S31">
        <v>20.2</v>
      </c>
      <c r="T31">
        <v>22.2</v>
      </c>
      <c r="U31">
        <v>23.8</v>
      </c>
      <c r="V31">
        <v>22.4</v>
      </c>
      <c r="W31">
        <v>23.4</v>
      </c>
      <c r="X31">
        <v>20.8</v>
      </c>
      <c r="Y31">
        <v>21.6</v>
      </c>
      <c r="Z31">
        <v>21.6</v>
      </c>
      <c r="AA31">
        <v>20.399999999999999</v>
      </c>
      <c r="AB31">
        <v>22.6</v>
      </c>
      <c r="AC31">
        <v>23.8</v>
      </c>
      <c r="AD31">
        <v>22.2</v>
      </c>
      <c r="AE31">
        <v>23</v>
      </c>
      <c r="AF31">
        <v>24</v>
      </c>
      <c r="AG31">
        <v>21.6</v>
      </c>
      <c r="AH31">
        <v>24</v>
      </c>
      <c r="AI31">
        <v>21.4</v>
      </c>
      <c r="AJ31">
        <v>21.4</v>
      </c>
      <c r="AK31">
        <v>22.4</v>
      </c>
      <c r="AL31">
        <v>23</v>
      </c>
      <c r="AM31">
        <v>23.6</v>
      </c>
      <c r="AN31">
        <v>25.6</v>
      </c>
      <c r="AO31">
        <v>26.4</v>
      </c>
      <c r="AP31">
        <v>24.4</v>
      </c>
      <c r="AQ31">
        <v>22.6</v>
      </c>
      <c r="AR31">
        <v>24.8</v>
      </c>
      <c r="AS31">
        <v>22.6</v>
      </c>
    </row>
    <row r="32" spans="1:45" x14ac:dyDescent="0.25">
      <c r="A32" t="s">
        <v>7</v>
      </c>
      <c r="B32">
        <v>4.5999999999999996</v>
      </c>
      <c r="C32">
        <v>3</v>
      </c>
      <c r="D32">
        <v>0.4</v>
      </c>
      <c r="E32">
        <v>1.6</v>
      </c>
      <c r="F32">
        <v>1.8</v>
      </c>
      <c r="G32">
        <v>2.6</v>
      </c>
      <c r="H32">
        <v>3</v>
      </c>
      <c r="I32">
        <v>3.6</v>
      </c>
      <c r="J32">
        <v>3.8</v>
      </c>
      <c r="K32">
        <v>4.4000000000000004</v>
      </c>
      <c r="L32">
        <v>3</v>
      </c>
      <c r="M32">
        <v>5.6</v>
      </c>
      <c r="N32">
        <v>1.8</v>
      </c>
      <c r="O32">
        <v>2.2000000000000002</v>
      </c>
      <c r="P32">
        <v>4.4000000000000004</v>
      </c>
      <c r="Q32">
        <v>3.2</v>
      </c>
      <c r="R32">
        <v>6</v>
      </c>
      <c r="S32">
        <v>3</v>
      </c>
      <c r="T32">
        <v>8.4</v>
      </c>
      <c r="U32">
        <v>7.4</v>
      </c>
      <c r="V32">
        <v>7.6</v>
      </c>
      <c r="W32">
        <v>9</v>
      </c>
      <c r="X32">
        <v>7.2</v>
      </c>
      <c r="Y32">
        <v>3.8</v>
      </c>
      <c r="Z32">
        <v>3.2</v>
      </c>
      <c r="AA32">
        <v>8.4</v>
      </c>
      <c r="AB32">
        <v>6</v>
      </c>
      <c r="AC32">
        <v>8.8000000000000007</v>
      </c>
      <c r="AD32">
        <v>6</v>
      </c>
      <c r="AE32">
        <v>2.6</v>
      </c>
      <c r="AF32">
        <v>11</v>
      </c>
      <c r="AG32">
        <v>3.8</v>
      </c>
      <c r="AH32">
        <v>11</v>
      </c>
      <c r="AI32">
        <v>2</v>
      </c>
      <c r="AJ32">
        <v>8.6</v>
      </c>
      <c r="AK32">
        <v>7.6</v>
      </c>
      <c r="AL32">
        <v>8.4</v>
      </c>
      <c r="AM32">
        <v>8.1999999999999993</v>
      </c>
      <c r="AN32">
        <v>6.6</v>
      </c>
      <c r="AO32">
        <v>3.6</v>
      </c>
      <c r="AP32">
        <v>6.8</v>
      </c>
      <c r="AQ32">
        <v>5</v>
      </c>
      <c r="AR32">
        <v>7</v>
      </c>
      <c r="AS32">
        <v>8.6</v>
      </c>
    </row>
    <row r="33" spans="1:45" x14ac:dyDescent="0.25">
      <c r="A33" t="s">
        <v>8</v>
      </c>
      <c r="B33">
        <v>18.8</v>
      </c>
      <c r="C33">
        <v>21</v>
      </c>
      <c r="D33">
        <v>20.8</v>
      </c>
      <c r="E33">
        <v>20</v>
      </c>
      <c r="F33">
        <v>18.8</v>
      </c>
      <c r="G33">
        <v>22.4</v>
      </c>
      <c r="H33">
        <v>21.2</v>
      </c>
      <c r="I33">
        <v>20.6</v>
      </c>
      <c r="J33">
        <v>21.4</v>
      </c>
      <c r="K33">
        <v>18.2</v>
      </c>
      <c r="L33">
        <v>22.2</v>
      </c>
      <c r="M33">
        <v>18.600000000000001</v>
      </c>
      <c r="N33">
        <v>18.2</v>
      </c>
      <c r="O33">
        <v>23</v>
      </c>
      <c r="P33">
        <v>24.6</v>
      </c>
      <c r="Q33">
        <v>23</v>
      </c>
      <c r="R33">
        <v>21</v>
      </c>
      <c r="S33">
        <v>18.600000000000001</v>
      </c>
      <c r="T33">
        <v>21.4</v>
      </c>
      <c r="U33">
        <v>25</v>
      </c>
      <c r="V33">
        <v>21</v>
      </c>
      <c r="W33">
        <v>22.2</v>
      </c>
      <c r="X33">
        <v>21</v>
      </c>
      <c r="Y33">
        <v>21.4</v>
      </c>
      <c r="Z33">
        <v>20.399999999999999</v>
      </c>
      <c r="AA33">
        <v>22.2</v>
      </c>
      <c r="AB33">
        <v>21.6</v>
      </c>
      <c r="AC33">
        <v>22.2</v>
      </c>
      <c r="AD33">
        <v>22.4</v>
      </c>
      <c r="AE33">
        <v>22.2</v>
      </c>
      <c r="AF33">
        <v>23</v>
      </c>
      <c r="AG33">
        <v>22.4</v>
      </c>
      <c r="AH33">
        <v>23</v>
      </c>
      <c r="AI33">
        <v>23.8</v>
      </c>
      <c r="AJ33">
        <v>23.2</v>
      </c>
      <c r="AK33">
        <v>22.8</v>
      </c>
      <c r="AL33">
        <v>22.2</v>
      </c>
      <c r="AM33">
        <v>21.8</v>
      </c>
      <c r="AN33">
        <v>25.2</v>
      </c>
      <c r="AO33">
        <v>23.2</v>
      </c>
      <c r="AP33">
        <v>24.2</v>
      </c>
      <c r="AQ33">
        <v>21.6</v>
      </c>
      <c r="AR33">
        <v>24</v>
      </c>
      <c r="AS33">
        <v>21.8</v>
      </c>
    </row>
    <row r="34" spans="1:45" x14ac:dyDescent="0.25">
      <c r="A34" t="s">
        <v>9</v>
      </c>
      <c r="B34">
        <v>29.2</v>
      </c>
      <c r="C34">
        <v>28.6</v>
      </c>
      <c r="D34">
        <v>30.2</v>
      </c>
      <c r="E34">
        <v>30.6</v>
      </c>
      <c r="F34">
        <v>29.2</v>
      </c>
      <c r="G34">
        <v>30</v>
      </c>
      <c r="H34">
        <v>29.2</v>
      </c>
      <c r="I34">
        <v>30.4</v>
      </c>
      <c r="J34">
        <v>30</v>
      </c>
      <c r="K34">
        <v>30.4</v>
      </c>
      <c r="L34">
        <v>29.2</v>
      </c>
      <c r="M34">
        <v>29.2</v>
      </c>
      <c r="N34">
        <v>28.4</v>
      </c>
      <c r="O34">
        <v>29.2</v>
      </c>
      <c r="P34">
        <v>30.4</v>
      </c>
      <c r="Q34">
        <v>30</v>
      </c>
      <c r="R34">
        <v>30.6</v>
      </c>
      <c r="S34">
        <v>30</v>
      </c>
      <c r="T34">
        <v>30.2</v>
      </c>
      <c r="U34">
        <v>30.4</v>
      </c>
      <c r="V34">
        <v>29.8</v>
      </c>
      <c r="W34">
        <v>30.4</v>
      </c>
      <c r="X34">
        <v>30.6</v>
      </c>
      <c r="Y34">
        <v>29.4</v>
      </c>
      <c r="Z34">
        <v>30</v>
      </c>
      <c r="AA34">
        <v>29.8</v>
      </c>
      <c r="AB34">
        <v>30.6</v>
      </c>
      <c r="AC34">
        <v>30.4</v>
      </c>
      <c r="AD34">
        <v>29.6</v>
      </c>
      <c r="AE34">
        <v>29.8</v>
      </c>
      <c r="AF34">
        <v>30.4</v>
      </c>
      <c r="AG34">
        <v>30</v>
      </c>
      <c r="AH34">
        <v>30.4</v>
      </c>
      <c r="AI34">
        <v>30.6</v>
      </c>
      <c r="AJ34">
        <v>30.6</v>
      </c>
      <c r="AK34">
        <v>30.6</v>
      </c>
      <c r="AL34">
        <v>30.6</v>
      </c>
      <c r="AM34">
        <v>30.6</v>
      </c>
      <c r="AN34">
        <v>30.4</v>
      </c>
      <c r="AO34">
        <v>30.4</v>
      </c>
      <c r="AP34">
        <v>30.4</v>
      </c>
      <c r="AQ34">
        <v>30.6</v>
      </c>
      <c r="AR34">
        <v>30</v>
      </c>
      <c r="AS34">
        <v>29.6</v>
      </c>
    </row>
    <row r="35" spans="1:45" x14ac:dyDescent="0.25">
      <c r="A35" t="s">
        <v>10</v>
      </c>
      <c r="B35">
        <v>25</v>
      </c>
      <c r="C35">
        <v>23.8</v>
      </c>
      <c r="D35">
        <v>22.8</v>
      </c>
      <c r="E35">
        <v>25</v>
      </c>
      <c r="F35">
        <v>25.6</v>
      </c>
      <c r="G35">
        <v>27</v>
      </c>
      <c r="H35">
        <v>24.6</v>
      </c>
      <c r="I35">
        <v>25.2</v>
      </c>
      <c r="J35">
        <v>26</v>
      </c>
      <c r="K35">
        <v>25.6</v>
      </c>
      <c r="L35">
        <v>24.4</v>
      </c>
      <c r="M35">
        <v>23.4</v>
      </c>
      <c r="N35">
        <v>23.4</v>
      </c>
      <c r="O35">
        <v>24.6</v>
      </c>
      <c r="P35">
        <v>26.6</v>
      </c>
      <c r="Q35">
        <v>27.2</v>
      </c>
      <c r="R35">
        <v>26.2</v>
      </c>
      <c r="S35">
        <v>26.2</v>
      </c>
      <c r="T35">
        <v>26.4</v>
      </c>
      <c r="U35">
        <v>27</v>
      </c>
      <c r="V35">
        <v>25.2</v>
      </c>
      <c r="W35">
        <v>26.4</v>
      </c>
      <c r="X35">
        <v>25</v>
      </c>
      <c r="Y35">
        <v>27.4</v>
      </c>
      <c r="Z35">
        <v>24</v>
      </c>
      <c r="AA35">
        <v>24.8</v>
      </c>
      <c r="AB35">
        <v>25.4</v>
      </c>
      <c r="AC35">
        <v>26.2</v>
      </c>
      <c r="AD35">
        <v>25.6</v>
      </c>
      <c r="AE35">
        <v>26.4</v>
      </c>
      <c r="AF35">
        <v>27.4</v>
      </c>
      <c r="AG35">
        <v>26</v>
      </c>
      <c r="AH35">
        <v>27.4</v>
      </c>
      <c r="AI35">
        <v>28.6</v>
      </c>
      <c r="AJ35">
        <v>25.6</v>
      </c>
      <c r="AK35">
        <v>26</v>
      </c>
      <c r="AL35">
        <v>25.8</v>
      </c>
      <c r="AM35">
        <v>25.8</v>
      </c>
      <c r="AN35">
        <v>28.8</v>
      </c>
      <c r="AO35">
        <v>27.4</v>
      </c>
      <c r="AP35">
        <v>26</v>
      </c>
      <c r="AQ35">
        <v>28.6</v>
      </c>
      <c r="AR35">
        <v>26.8</v>
      </c>
      <c r="AS35">
        <v>25.6</v>
      </c>
    </row>
    <row r="36" spans="1:45" x14ac:dyDescent="0.25">
      <c r="A36" t="s">
        <v>11</v>
      </c>
      <c r="B36">
        <v>27</v>
      </c>
      <c r="C36">
        <v>26.2</v>
      </c>
      <c r="D36">
        <v>25.8</v>
      </c>
      <c r="E36">
        <v>27.8</v>
      </c>
      <c r="F36">
        <v>28.2</v>
      </c>
      <c r="G36">
        <v>28.6</v>
      </c>
      <c r="H36">
        <v>26.2</v>
      </c>
      <c r="I36">
        <v>28.2</v>
      </c>
      <c r="J36">
        <v>29.4</v>
      </c>
      <c r="K36">
        <v>28.6</v>
      </c>
      <c r="L36">
        <v>24</v>
      </c>
      <c r="M36">
        <v>27</v>
      </c>
      <c r="N36">
        <v>26.8</v>
      </c>
      <c r="O36">
        <v>27.4</v>
      </c>
      <c r="P36">
        <v>28.2</v>
      </c>
      <c r="Q36">
        <v>27.8</v>
      </c>
      <c r="R36">
        <v>29.6</v>
      </c>
      <c r="S36">
        <v>29.2</v>
      </c>
      <c r="T36">
        <v>29</v>
      </c>
      <c r="U36">
        <v>30</v>
      </c>
      <c r="V36">
        <v>29</v>
      </c>
      <c r="W36">
        <v>28.2</v>
      </c>
      <c r="X36">
        <v>29</v>
      </c>
      <c r="Y36">
        <v>30.4</v>
      </c>
      <c r="Z36">
        <v>28.4</v>
      </c>
      <c r="AA36">
        <v>28.6</v>
      </c>
      <c r="AB36">
        <v>27.8</v>
      </c>
      <c r="AC36">
        <v>30.2</v>
      </c>
      <c r="AD36">
        <v>29</v>
      </c>
      <c r="AE36">
        <v>28.2</v>
      </c>
      <c r="AF36">
        <v>29.6</v>
      </c>
      <c r="AG36">
        <v>28.4</v>
      </c>
      <c r="AH36">
        <v>29.6</v>
      </c>
      <c r="AI36">
        <v>30</v>
      </c>
      <c r="AJ36">
        <v>29</v>
      </c>
      <c r="AK36">
        <v>28.8</v>
      </c>
      <c r="AL36">
        <v>29.2</v>
      </c>
      <c r="AM36">
        <v>29.6</v>
      </c>
      <c r="AN36">
        <v>29.4</v>
      </c>
      <c r="AO36">
        <v>29.2</v>
      </c>
      <c r="AP36">
        <v>28</v>
      </c>
      <c r="AQ36">
        <v>30.4</v>
      </c>
      <c r="AR36">
        <v>29</v>
      </c>
      <c r="AS36">
        <v>28.6</v>
      </c>
    </row>
    <row r="37" spans="1:45" x14ac:dyDescent="0.25">
      <c r="A37" t="s">
        <v>12</v>
      </c>
      <c r="B37">
        <v>14.6</v>
      </c>
      <c r="C37">
        <v>13</v>
      </c>
      <c r="D37">
        <v>11.6</v>
      </c>
      <c r="E37">
        <v>11.2</v>
      </c>
      <c r="F37">
        <v>8.6</v>
      </c>
      <c r="G37">
        <v>14.2</v>
      </c>
      <c r="H37">
        <v>16.600000000000001</v>
      </c>
      <c r="I37">
        <v>14</v>
      </c>
      <c r="J37">
        <v>16.600000000000001</v>
      </c>
      <c r="K37">
        <v>13.6</v>
      </c>
      <c r="L37">
        <v>12.6</v>
      </c>
      <c r="M37">
        <v>12.2</v>
      </c>
      <c r="N37">
        <v>11.4</v>
      </c>
      <c r="O37">
        <v>15.6</v>
      </c>
      <c r="P37">
        <v>17.600000000000001</v>
      </c>
      <c r="Q37">
        <v>18</v>
      </c>
      <c r="R37">
        <v>17.2</v>
      </c>
      <c r="S37">
        <v>13.8</v>
      </c>
      <c r="T37">
        <v>18.2</v>
      </c>
      <c r="U37">
        <v>18</v>
      </c>
      <c r="V37">
        <v>19.2</v>
      </c>
      <c r="W37">
        <v>20.2</v>
      </c>
      <c r="X37">
        <v>17</v>
      </c>
      <c r="Y37">
        <v>16.600000000000001</v>
      </c>
      <c r="Z37">
        <v>17.2</v>
      </c>
      <c r="AA37">
        <v>14.8</v>
      </c>
      <c r="AB37">
        <v>18.600000000000001</v>
      </c>
      <c r="AC37">
        <v>19.399999999999999</v>
      </c>
      <c r="AD37">
        <v>19</v>
      </c>
      <c r="AE37">
        <v>17.8</v>
      </c>
      <c r="AF37">
        <v>21.2</v>
      </c>
      <c r="AG37">
        <v>17.2</v>
      </c>
      <c r="AH37">
        <v>21.2</v>
      </c>
      <c r="AI37">
        <v>17.600000000000001</v>
      </c>
      <c r="AJ37">
        <v>16.2</v>
      </c>
      <c r="AK37">
        <v>17.600000000000001</v>
      </c>
      <c r="AL37">
        <v>20.2</v>
      </c>
      <c r="AM37">
        <v>21.4</v>
      </c>
      <c r="AN37">
        <v>21</v>
      </c>
      <c r="AO37">
        <v>22.4</v>
      </c>
      <c r="AP37">
        <v>22.4</v>
      </c>
      <c r="AQ37">
        <v>19.2</v>
      </c>
      <c r="AR37">
        <v>21.2</v>
      </c>
      <c r="AS37">
        <v>19.399999999999999</v>
      </c>
    </row>
    <row r="38" spans="1:45" x14ac:dyDescent="0.25">
      <c r="A38" t="s">
        <v>13</v>
      </c>
      <c r="B38">
        <v>30.6</v>
      </c>
      <c r="C38">
        <v>30.6</v>
      </c>
      <c r="D38">
        <v>30.6</v>
      </c>
      <c r="E38">
        <v>30.6</v>
      </c>
      <c r="F38">
        <v>30.4</v>
      </c>
      <c r="G38">
        <v>30.6</v>
      </c>
      <c r="H38">
        <v>30.6</v>
      </c>
      <c r="I38">
        <v>30.6</v>
      </c>
      <c r="J38">
        <v>30.6</v>
      </c>
      <c r="K38">
        <v>30.6</v>
      </c>
      <c r="L38">
        <v>30.6</v>
      </c>
      <c r="M38">
        <v>30.6</v>
      </c>
      <c r="N38">
        <v>30.6</v>
      </c>
      <c r="O38">
        <v>30.6</v>
      </c>
      <c r="P38">
        <v>30.6</v>
      </c>
      <c r="Q38">
        <v>30.6</v>
      </c>
      <c r="R38">
        <v>30.6</v>
      </c>
      <c r="S38">
        <v>30.6</v>
      </c>
      <c r="T38">
        <v>30.6</v>
      </c>
      <c r="U38">
        <v>30.6</v>
      </c>
      <c r="V38">
        <v>30.6</v>
      </c>
      <c r="W38">
        <v>30.6</v>
      </c>
      <c r="X38">
        <v>30.6</v>
      </c>
      <c r="Y38">
        <v>30.6</v>
      </c>
      <c r="Z38">
        <v>30.6</v>
      </c>
      <c r="AA38">
        <v>30.6</v>
      </c>
      <c r="AB38">
        <v>30.6</v>
      </c>
      <c r="AC38">
        <v>30.6</v>
      </c>
      <c r="AD38">
        <v>30.6</v>
      </c>
      <c r="AE38">
        <v>30.6</v>
      </c>
      <c r="AF38">
        <v>30.6</v>
      </c>
      <c r="AG38">
        <v>30.6</v>
      </c>
      <c r="AH38">
        <v>30.6</v>
      </c>
      <c r="AI38">
        <v>30.6</v>
      </c>
      <c r="AJ38">
        <v>30.6</v>
      </c>
      <c r="AK38">
        <v>30.6</v>
      </c>
      <c r="AL38">
        <v>30.6</v>
      </c>
      <c r="AM38">
        <v>30.6</v>
      </c>
      <c r="AN38">
        <v>30.6</v>
      </c>
      <c r="AO38">
        <v>30.6</v>
      </c>
      <c r="AP38">
        <v>30.6</v>
      </c>
      <c r="AQ38">
        <v>30.6</v>
      </c>
      <c r="AR38">
        <v>30.6</v>
      </c>
      <c r="AS38">
        <v>30.6</v>
      </c>
    </row>
    <row r="39" spans="1:45" x14ac:dyDescent="0.25">
      <c r="A39" t="s">
        <v>31</v>
      </c>
      <c r="B39">
        <v>13.6</v>
      </c>
      <c r="C39">
        <v>14.6</v>
      </c>
      <c r="D39">
        <v>16.399999999999999</v>
      </c>
      <c r="E39">
        <v>12</v>
      </c>
      <c r="F39">
        <v>13.8</v>
      </c>
      <c r="G39">
        <v>11.6</v>
      </c>
      <c r="H39">
        <v>18.2</v>
      </c>
      <c r="I39">
        <v>12.6</v>
      </c>
      <c r="J39">
        <v>16.8</v>
      </c>
      <c r="K39">
        <v>13.6</v>
      </c>
      <c r="L39">
        <v>16.2</v>
      </c>
      <c r="M39">
        <v>15</v>
      </c>
      <c r="N39">
        <v>13.8</v>
      </c>
      <c r="O39">
        <v>12.8</v>
      </c>
      <c r="P39">
        <v>21</v>
      </c>
      <c r="Q39">
        <v>19</v>
      </c>
      <c r="R39">
        <v>14.2</v>
      </c>
      <c r="S39">
        <v>13</v>
      </c>
      <c r="T39">
        <v>16</v>
      </c>
      <c r="U39">
        <v>17.399999999999999</v>
      </c>
      <c r="V39">
        <v>14.8</v>
      </c>
      <c r="W39">
        <v>18.8</v>
      </c>
      <c r="X39">
        <v>18.8</v>
      </c>
      <c r="Y39">
        <v>16.8</v>
      </c>
      <c r="Z39">
        <v>15.8</v>
      </c>
      <c r="AA39">
        <v>16.399999999999999</v>
      </c>
      <c r="AB39">
        <v>16.8</v>
      </c>
      <c r="AC39">
        <v>18.2</v>
      </c>
      <c r="AD39">
        <v>19.2</v>
      </c>
      <c r="AE39">
        <v>18</v>
      </c>
      <c r="AF39">
        <v>21</v>
      </c>
      <c r="AG39">
        <v>19</v>
      </c>
      <c r="AH39">
        <v>21</v>
      </c>
      <c r="AI39">
        <v>17.399999999999999</v>
      </c>
      <c r="AJ39">
        <v>19.2</v>
      </c>
      <c r="AK39">
        <v>20.2</v>
      </c>
      <c r="AL39">
        <v>20.6</v>
      </c>
      <c r="AM39">
        <v>18.8</v>
      </c>
      <c r="AN39">
        <v>21.2</v>
      </c>
      <c r="AO39">
        <v>20.6</v>
      </c>
      <c r="AP39">
        <v>21.2</v>
      </c>
      <c r="AQ39">
        <v>17</v>
      </c>
      <c r="AR39">
        <v>20.6</v>
      </c>
      <c r="AS39">
        <v>19.2</v>
      </c>
    </row>
    <row r="40" spans="1:45" x14ac:dyDescent="0.25">
      <c r="A40" t="s">
        <v>15</v>
      </c>
      <c r="B40">
        <v>25.2</v>
      </c>
      <c r="C40">
        <v>23.6</v>
      </c>
      <c r="D40">
        <v>21.6</v>
      </c>
      <c r="E40">
        <v>24.2</v>
      </c>
      <c r="F40">
        <v>25</v>
      </c>
      <c r="G40">
        <v>25.6</v>
      </c>
      <c r="H40">
        <v>23.8</v>
      </c>
      <c r="I40">
        <v>25.4</v>
      </c>
      <c r="J40">
        <v>26</v>
      </c>
      <c r="K40">
        <v>25.4</v>
      </c>
      <c r="L40">
        <v>24.4</v>
      </c>
      <c r="M40">
        <v>24.6</v>
      </c>
      <c r="N40">
        <v>22.4</v>
      </c>
      <c r="O40">
        <v>24</v>
      </c>
      <c r="P40">
        <v>26</v>
      </c>
      <c r="Q40">
        <v>26.6</v>
      </c>
      <c r="R40">
        <v>26.8</v>
      </c>
      <c r="S40">
        <v>25.8</v>
      </c>
      <c r="T40">
        <v>25.8</v>
      </c>
      <c r="U40">
        <v>27.6</v>
      </c>
      <c r="V40">
        <v>25.6</v>
      </c>
      <c r="W40">
        <v>26.2</v>
      </c>
      <c r="X40">
        <v>24.6</v>
      </c>
      <c r="Y40">
        <v>28.4</v>
      </c>
      <c r="Z40">
        <v>24.2</v>
      </c>
      <c r="AA40">
        <v>25.6</v>
      </c>
      <c r="AB40">
        <v>25.8</v>
      </c>
      <c r="AC40">
        <v>27.2</v>
      </c>
      <c r="AD40">
        <v>26</v>
      </c>
      <c r="AE40">
        <v>27.4</v>
      </c>
      <c r="AF40">
        <v>27.6</v>
      </c>
      <c r="AG40">
        <v>26.8</v>
      </c>
      <c r="AH40">
        <v>27.6</v>
      </c>
      <c r="AI40">
        <v>28.4</v>
      </c>
      <c r="AJ40">
        <v>25.6</v>
      </c>
      <c r="AK40">
        <v>26.2</v>
      </c>
      <c r="AL40">
        <v>26.2</v>
      </c>
      <c r="AM40">
        <v>26.8</v>
      </c>
      <c r="AN40">
        <v>28.4</v>
      </c>
      <c r="AO40">
        <v>27.8</v>
      </c>
      <c r="AP40">
        <v>26.8</v>
      </c>
      <c r="AQ40">
        <v>28.4</v>
      </c>
      <c r="AR40">
        <v>26.8</v>
      </c>
      <c r="AS40">
        <v>26.4</v>
      </c>
    </row>
    <row r="41" spans="1:45" x14ac:dyDescent="0.25">
      <c r="A41" t="s">
        <v>36</v>
      </c>
      <c r="B41">
        <v>30.2</v>
      </c>
      <c r="C41">
        <v>29.6</v>
      </c>
      <c r="D41">
        <v>30.6</v>
      </c>
      <c r="E41">
        <v>30.4</v>
      </c>
      <c r="F41">
        <v>30</v>
      </c>
      <c r="G41">
        <v>30.2</v>
      </c>
      <c r="H41">
        <v>30.4</v>
      </c>
      <c r="I41">
        <v>30.6</v>
      </c>
      <c r="J41">
        <v>30.6</v>
      </c>
      <c r="K41">
        <v>30.4</v>
      </c>
      <c r="L41">
        <v>30</v>
      </c>
      <c r="M41">
        <v>29.4</v>
      </c>
      <c r="N41">
        <v>29.2</v>
      </c>
      <c r="O41">
        <v>30</v>
      </c>
      <c r="P41">
        <v>30</v>
      </c>
      <c r="Q41">
        <v>29.8</v>
      </c>
      <c r="R41">
        <v>30.6</v>
      </c>
      <c r="S41">
        <v>30</v>
      </c>
      <c r="T41">
        <v>30.6</v>
      </c>
      <c r="U41">
        <v>30.6</v>
      </c>
      <c r="V41">
        <v>30.2</v>
      </c>
      <c r="W41">
        <v>30.4</v>
      </c>
      <c r="X41">
        <v>30.6</v>
      </c>
      <c r="Y41">
        <v>30.2</v>
      </c>
      <c r="Z41">
        <v>30.2</v>
      </c>
      <c r="AA41">
        <v>29.6</v>
      </c>
      <c r="AB41">
        <v>30.6</v>
      </c>
      <c r="AC41">
        <v>30.4</v>
      </c>
      <c r="AD41">
        <v>30.6</v>
      </c>
      <c r="AE41">
        <v>30.6</v>
      </c>
      <c r="AF41">
        <v>30.6</v>
      </c>
      <c r="AG41">
        <v>30.6</v>
      </c>
      <c r="AH41">
        <v>30.6</v>
      </c>
      <c r="AI41">
        <v>30.6</v>
      </c>
      <c r="AJ41">
        <v>30.6</v>
      </c>
      <c r="AK41">
        <v>30.6</v>
      </c>
      <c r="AL41">
        <v>30.4</v>
      </c>
      <c r="AM41">
        <v>30.6</v>
      </c>
      <c r="AN41">
        <v>30.6</v>
      </c>
      <c r="AO41">
        <v>30.6</v>
      </c>
      <c r="AP41">
        <v>30.6</v>
      </c>
      <c r="AQ41">
        <v>30.6</v>
      </c>
      <c r="AR41">
        <v>30.4</v>
      </c>
      <c r="AS41">
        <v>30.6</v>
      </c>
    </row>
    <row r="42" spans="1:45" x14ac:dyDescent="0.25">
      <c r="A42" t="s">
        <v>17</v>
      </c>
      <c r="B42">
        <v>30.6</v>
      </c>
      <c r="C42">
        <v>30.6</v>
      </c>
      <c r="D42">
        <v>30.6</v>
      </c>
      <c r="E42">
        <v>30.6</v>
      </c>
      <c r="F42">
        <v>30.4</v>
      </c>
      <c r="G42">
        <v>30.6</v>
      </c>
      <c r="H42">
        <v>30.6</v>
      </c>
      <c r="I42">
        <v>30.6</v>
      </c>
      <c r="J42">
        <v>30.6</v>
      </c>
      <c r="K42">
        <v>30.6</v>
      </c>
      <c r="L42">
        <v>30.6</v>
      </c>
      <c r="M42">
        <v>30.6</v>
      </c>
      <c r="N42">
        <v>30.6</v>
      </c>
      <c r="O42">
        <v>30.6</v>
      </c>
      <c r="P42">
        <v>30.6</v>
      </c>
      <c r="Q42">
        <v>30.6</v>
      </c>
      <c r="R42">
        <v>30.6</v>
      </c>
      <c r="S42">
        <v>30.6</v>
      </c>
      <c r="T42">
        <v>30.6</v>
      </c>
      <c r="U42">
        <v>30.6</v>
      </c>
      <c r="V42">
        <v>30.6</v>
      </c>
      <c r="W42">
        <v>30.6</v>
      </c>
      <c r="X42">
        <v>30.6</v>
      </c>
      <c r="Y42">
        <v>30.6</v>
      </c>
      <c r="Z42">
        <v>30.6</v>
      </c>
      <c r="AA42">
        <v>30.6</v>
      </c>
      <c r="AB42">
        <v>30.6</v>
      </c>
      <c r="AC42">
        <v>30.6</v>
      </c>
      <c r="AD42">
        <v>30.6</v>
      </c>
      <c r="AE42">
        <v>30.6</v>
      </c>
      <c r="AF42">
        <v>30.6</v>
      </c>
      <c r="AG42">
        <v>30.6</v>
      </c>
      <c r="AH42">
        <v>30.6</v>
      </c>
      <c r="AI42">
        <v>30.6</v>
      </c>
      <c r="AJ42">
        <v>30.6</v>
      </c>
      <c r="AK42">
        <v>30.6</v>
      </c>
      <c r="AL42">
        <v>30.6</v>
      </c>
      <c r="AM42">
        <v>30.6</v>
      </c>
      <c r="AN42">
        <v>30.6</v>
      </c>
      <c r="AO42">
        <v>30.6</v>
      </c>
      <c r="AP42">
        <v>30.6</v>
      </c>
      <c r="AQ42">
        <v>30.6</v>
      </c>
      <c r="AR42">
        <v>30.6</v>
      </c>
      <c r="AS42">
        <v>30.6</v>
      </c>
    </row>
    <row r="43" spans="1:45" x14ac:dyDescent="0.25">
      <c r="A43" t="s">
        <v>43</v>
      </c>
      <c r="B43">
        <v>30.6</v>
      </c>
      <c r="C43">
        <v>30.6</v>
      </c>
      <c r="D43">
        <v>30.6</v>
      </c>
      <c r="E43">
        <v>30.6</v>
      </c>
      <c r="F43">
        <v>30.6</v>
      </c>
      <c r="G43">
        <v>30.6</v>
      </c>
      <c r="H43">
        <v>30.6</v>
      </c>
      <c r="I43">
        <v>30.6</v>
      </c>
      <c r="J43">
        <v>30.6</v>
      </c>
      <c r="K43">
        <v>30.6</v>
      </c>
      <c r="L43">
        <v>30.6</v>
      </c>
      <c r="M43">
        <v>30.6</v>
      </c>
      <c r="N43">
        <v>30.6</v>
      </c>
      <c r="O43">
        <v>30.6</v>
      </c>
      <c r="P43">
        <v>30.6</v>
      </c>
      <c r="Q43">
        <v>30.6</v>
      </c>
      <c r="R43">
        <v>30.6</v>
      </c>
      <c r="S43">
        <v>30.6</v>
      </c>
      <c r="T43">
        <v>30.6</v>
      </c>
      <c r="U43">
        <v>30.6</v>
      </c>
      <c r="V43">
        <v>30.6</v>
      </c>
      <c r="W43">
        <v>30.6</v>
      </c>
      <c r="X43">
        <v>30.6</v>
      </c>
      <c r="Y43">
        <v>30.6</v>
      </c>
      <c r="Z43">
        <v>30.6</v>
      </c>
      <c r="AA43">
        <v>30.6</v>
      </c>
      <c r="AB43">
        <v>30.6</v>
      </c>
      <c r="AC43">
        <v>30.6</v>
      </c>
      <c r="AD43">
        <v>30.6</v>
      </c>
      <c r="AE43">
        <v>30.6</v>
      </c>
      <c r="AF43">
        <v>30.6</v>
      </c>
      <c r="AG43">
        <v>30.6</v>
      </c>
      <c r="AH43">
        <v>30.6</v>
      </c>
      <c r="AI43">
        <v>30.6</v>
      </c>
      <c r="AJ43">
        <v>30.6</v>
      </c>
      <c r="AK43">
        <v>30.6</v>
      </c>
      <c r="AL43">
        <v>30.6</v>
      </c>
      <c r="AM43">
        <v>30.6</v>
      </c>
      <c r="AN43">
        <v>30.6</v>
      </c>
      <c r="AO43">
        <v>30.6</v>
      </c>
      <c r="AP43">
        <v>30.6</v>
      </c>
      <c r="AQ43">
        <v>30.6</v>
      </c>
      <c r="AR43">
        <v>30.6</v>
      </c>
      <c r="AS43">
        <v>30.6</v>
      </c>
    </row>
    <row r="44" spans="1:45" x14ac:dyDescent="0.25">
      <c r="A44" t="s">
        <v>19</v>
      </c>
      <c r="B44">
        <v>23.6</v>
      </c>
      <c r="C44">
        <v>24.4</v>
      </c>
      <c r="D44">
        <v>24.6</v>
      </c>
      <c r="E44">
        <v>26</v>
      </c>
      <c r="F44">
        <v>26.4</v>
      </c>
      <c r="G44">
        <v>27.6</v>
      </c>
      <c r="H44">
        <v>25.4</v>
      </c>
      <c r="I44">
        <v>25</v>
      </c>
      <c r="J44">
        <v>27.6</v>
      </c>
      <c r="K44">
        <v>26.8</v>
      </c>
      <c r="L44">
        <v>25.4</v>
      </c>
      <c r="M44">
        <v>24.6</v>
      </c>
      <c r="N44">
        <v>24.6</v>
      </c>
      <c r="O44">
        <v>25.8</v>
      </c>
      <c r="P44">
        <v>27</v>
      </c>
      <c r="Q44">
        <v>26.8</v>
      </c>
      <c r="R44">
        <v>28.4</v>
      </c>
      <c r="S44">
        <v>27.8</v>
      </c>
      <c r="T44">
        <v>27.2</v>
      </c>
      <c r="U44">
        <v>28.8</v>
      </c>
      <c r="V44">
        <v>27.2</v>
      </c>
      <c r="W44">
        <v>27.2</v>
      </c>
      <c r="X44">
        <v>24.8</v>
      </c>
      <c r="Y44">
        <v>28.8</v>
      </c>
      <c r="Z44">
        <v>26.2</v>
      </c>
      <c r="AA44">
        <v>27.6</v>
      </c>
      <c r="AB44">
        <v>26.8</v>
      </c>
      <c r="AC44">
        <v>28.8</v>
      </c>
      <c r="AD44">
        <v>26.6</v>
      </c>
      <c r="AE44">
        <v>26.6</v>
      </c>
      <c r="AF44">
        <v>28.4</v>
      </c>
      <c r="AG44">
        <v>27</v>
      </c>
      <c r="AH44">
        <v>28.4</v>
      </c>
      <c r="AI44">
        <v>29.4</v>
      </c>
      <c r="AJ44">
        <v>27.4</v>
      </c>
      <c r="AK44">
        <v>28</v>
      </c>
      <c r="AL44">
        <v>26.6</v>
      </c>
      <c r="AM44">
        <v>28.2</v>
      </c>
      <c r="AN44">
        <v>29.6</v>
      </c>
      <c r="AO44">
        <v>28</v>
      </c>
      <c r="AP44">
        <v>25.8</v>
      </c>
      <c r="AQ44">
        <v>29.6</v>
      </c>
      <c r="AR44">
        <v>27.4</v>
      </c>
      <c r="AS44">
        <v>27.6</v>
      </c>
    </row>
    <row r="45" spans="1:45" x14ac:dyDescent="0.25">
      <c r="A45" t="s">
        <v>44</v>
      </c>
      <c r="B45">
        <v>30.6</v>
      </c>
      <c r="C45">
        <v>30.4</v>
      </c>
      <c r="D45">
        <v>30</v>
      </c>
      <c r="E45">
        <v>30.6</v>
      </c>
      <c r="F45">
        <v>30.2</v>
      </c>
      <c r="G45">
        <v>30</v>
      </c>
      <c r="H45">
        <v>30</v>
      </c>
      <c r="I45">
        <v>30.6</v>
      </c>
      <c r="J45">
        <v>30.6</v>
      </c>
      <c r="K45">
        <v>30</v>
      </c>
      <c r="L45">
        <v>30.2</v>
      </c>
      <c r="M45">
        <v>29.4</v>
      </c>
      <c r="N45">
        <v>29.8</v>
      </c>
      <c r="O45">
        <v>30.2</v>
      </c>
      <c r="P45">
        <v>30.4</v>
      </c>
      <c r="Q45">
        <v>30.2</v>
      </c>
      <c r="R45">
        <v>30.6</v>
      </c>
      <c r="S45">
        <v>30</v>
      </c>
      <c r="T45">
        <v>30.6</v>
      </c>
      <c r="U45">
        <v>30.4</v>
      </c>
      <c r="V45">
        <v>30.6</v>
      </c>
      <c r="W45">
        <v>30.6</v>
      </c>
      <c r="X45">
        <v>30.4</v>
      </c>
      <c r="Y45">
        <v>30.4</v>
      </c>
      <c r="Z45">
        <v>30.2</v>
      </c>
      <c r="AA45">
        <v>30</v>
      </c>
      <c r="AB45">
        <v>30.6</v>
      </c>
      <c r="AC45">
        <v>30.6</v>
      </c>
      <c r="AD45">
        <v>30.6</v>
      </c>
      <c r="AE45">
        <v>30.6</v>
      </c>
      <c r="AF45">
        <v>30.6</v>
      </c>
      <c r="AG45">
        <v>30.6</v>
      </c>
      <c r="AH45">
        <v>30.6</v>
      </c>
      <c r="AI45">
        <v>30.6</v>
      </c>
      <c r="AJ45">
        <v>30.6</v>
      </c>
      <c r="AK45">
        <v>30.6</v>
      </c>
      <c r="AL45">
        <v>30.6</v>
      </c>
      <c r="AM45">
        <v>30.6</v>
      </c>
      <c r="AN45">
        <v>30.6</v>
      </c>
      <c r="AO45">
        <v>30.6</v>
      </c>
      <c r="AP45">
        <v>30.6</v>
      </c>
      <c r="AQ45">
        <v>30.6</v>
      </c>
      <c r="AR45">
        <v>30.4</v>
      </c>
      <c r="AS45">
        <v>30.4</v>
      </c>
    </row>
    <row r="46" spans="1:45" x14ac:dyDescent="0.25">
      <c r="A46" t="s">
        <v>21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row>
    <row r="47" spans="1:45" x14ac:dyDescent="0.25">
      <c r="A47" t="s">
        <v>22</v>
      </c>
      <c r="B47">
        <v>1</v>
      </c>
      <c r="C47">
        <v>0.8</v>
      </c>
      <c r="D47">
        <v>1.6</v>
      </c>
      <c r="E47">
        <v>2.8</v>
      </c>
      <c r="F47">
        <v>0</v>
      </c>
      <c r="G47">
        <v>0</v>
      </c>
      <c r="H47">
        <v>0.2</v>
      </c>
      <c r="I47">
        <v>0.4</v>
      </c>
      <c r="J47">
        <v>1.8</v>
      </c>
      <c r="K47">
        <v>2.8</v>
      </c>
      <c r="L47">
        <v>3.2</v>
      </c>
      <c r="M47">
        <v>1.8</v>
      </c>
      <c r="N47">
        <v>2.2000000000000002</v>
      </c>
      <c r="O47">
        <v>1.2</v>
      </c>
      <c r="P47">
        <v>6</v>
      </c>
      <c r="Q47">
        <v>6</v>
      </c>
      <c r="R47">
        <v>0</v>
      </c>
      <c r="S47">
        <v>4.4000000000000004</v>
      </c>
      <c r="T47">
        <v>4</v>
      </c>
      <c r="U47">
        <v>1.4</v>
      </c>
      <c r="V47">
        <v>2.2000000000000002</v>
      </c>
      <c r="W47">
        <v>2.8</v>
      </c>
      <c r="X47">
        <v>1.6</v>
      </c>
      <c r="Y47">
        <v>4.4000000000000004</v>
      </c>
      <c r="Z47">
        <v>3</v>
      </c>
      <c r="AA47">
        <v>5.6</v>
      </c>
      <c r="AB47">
        <v>6</v>
      </c>
      <c r="AC47">
        <v>3.6</v>
      </c>
      <c r="AD47">
        <v>3.4</v>
      </c>
      <c r="AE47">
        <v>4.5999999999999996</v>
      </c>
      <c r="AF47">
        <v>4.5999999999999996</v>
      </c>
      <c r="AG47">
        <v>6.2</v>
      </c>
      <c r="AH47">
        <v>4.5999999999999996</v>
      </c>
      <c r="AI47">
        <v>6</v>
      </c>
      <c r="AJ47">
        <v>6</v>
      </c>
      <c r="AK47">
        <v>3</v>
      </c>
      <c r="AL47">
        <v>4</v>
      </c>
      <c r="AM47">
        <v>1</v>
      </c>
      <c r="AN47">
        <v>5.4</v>
      </c>
      <c r="AO47">
        <v>4.8</v>
      </c>
      <c r="AP47">
        <v>1.8</v>
      </c>
      <c r="AQ47">
        <v>4.4000000000000004</v>
      </c>
      <c r="AR47">
        <v>4.5999999999999996</v>
      </c>
      <c r="AS47">
        <v>4</v>
      </c>
    </row>
    <row r="50" spans="1:45" x14ac:dyDescent="0.25">
      <c r="A50" s="60" t="s">
        <v>45</v>
      </c>
    </row>
    <row r="51" spans="1:45" x14ac:dyDescent="0.25">
      <c r="B51" s="60">
        <v>1980</v>
      </c>
      <c r="C51" s="60">
        <v>1981</v>
      </c>
      <c r="D51" s="60">
        <v>1982</v>
      </c>
      <c r="E51" s="60">
        <v>1983</v>
      </c>
      <c r="F51" s="60">
        <v>1984</v>
      </c>
      <c r="G51" s="60">
        <v>1985</v>
      </c>
      <c r="H51" s="60">
        <v>1986</v>
      </c>
      <c r="I51" s="60">
        <v>1987</v>
      </c>
      <c r="J51" s="60">
        <v>1988</v>
      </c>
      <c r="K51" s="60">
        <v>1989</v>
      </c>
      <c r="L51" s="60">
        <v>1990</v>
      </c>
      <c r="M51" s="60">
        <v>1991</v>
      </c>
      <c r="N51" s="60">
        <v>1992</v>
      </c>
      <c r="O51" s="60">
        <v>1993</v>
      </c>
      <c r="P51" s="60">
        <v>1994</v>
      </c>
      <c r="Q51" s="60">
        <v>1995</v>
      </c>
      <c r="R51" s="60">
        <v>1996</v>
      </c>
      <c r="S51" s="60">
        <v>1997</v>
      </c>
      <c r="T51" s="60">
        <v>1998</v>
      </c>
      <c r="U51" s="60">
        <v>1999</v>
      </c>
      <c r="V51" s="60">
        <v>2000</v>
      </c>
      <c r="W51" s="60">
        <v>2001</v>
      </c>
      <c r="X51" s="60">
        <v>2002</v>
      </c>
      <c r="Y51" s="60">
        <v>2003</v>
      </c>
      <c r="Z51" s="60">
        <v>2004</v>
      </c>
      <c r="AA51" s="60">
        <v>2005</v>
      </c>
      <c r="AB51" s="60">
        <v>2006</v>
      </c>
      <c r="AC51" s="60">
        <v>2007</v>
      </c>
      <c r="AD51" s="60">
        <v>2008</v>
      </c>
      <c r="AE51" s="60">
        <v>2009</v>
      </c>
      <c r="AF51" s="60">
        <v>2010</v>
      </c>
      <c r="AG51" s="60">
        <v>2011</v>
      </c>
      <c r="AH51" s="60">
        <v>2012</v>
      </c>
      <c r="AI51" s="60">
        <v>2013</v>
      </c>
      <c r="AJ51" s="60">
        <v>2014</v>
      </c>
      <c r="AK51" s="60">
        <v>2015</v>
      </c>
      <c r="AL51" s="60">
        <v>2016</v>
      </c>
      <c r="AM51" s="60">
        <v>2017</v>
      </c>
      <c r="AN51" s="60">
        <v>2018</v>
      </c>
      <c r="AO51" s="60">
        <v>2019</v>
      </c>
      <c r="AP51" s="60">
        <v>2020</v>
      </c>
      <c r="AQ51" s="60">
        <v>2021</v>
      </c>
      <c r="AR51" s="60">
        <v>2022</v>
      </c>
      <c r="AS51" s="60">
        <v>2023</v>
      </c>
    </row>
    <row r="52" spans="1:45" x14ac:dyDescent="0.25">
      <c r="A52" t="s">
        <v>5</v>
      </c>
      <c r="B52">
        <f>(B3-AVERAGE($B$3:$AS$3))</f>
        <v>0.33181818181818912</v>
      </c>
      <c r="C52">
        <f t="shared" ref="C52:AS52" si="0">(C3-AVERAGE($B$3:$AS$3))</f>
        <v>-0.46818181818181159</v>
      </c>
      <c r="D52">
        <f t="shared" si="0"/>
        <v>0.13181818181818628</v>
      </c>
      <c r="E52">
        <f t="shared" si="0"/>
        <v>-6.8181818181813014E-2</v>
      </c>
      <c r="F52">
        <f t="shared" si="0"/>
        <v>-0.2681818181818123</v>
      </c>
      <c r="G52">
        <f t="shared" si="0"/>
        <v>-6.8181818181813014E-2</v>
      </c>
      <c r="H52">
        <f t="shared" si="0"/>
        <v>-6.8181818181813014E-2</v>
      </c>
      <c r="I52">
        <f t="shared" si="0"/>
        <v>0.33181818181818912</v>
      </c>
      <c r="J52">
        <f t="shared" si="0"/>
        <v>0.33181818181818912</v>
      </c>
      <c r="K52">
        <f t="shared" si="0"/>
        <v>0.13181818181818628</v>
      </c>
      <c r="L52">
        <f t="shared" si="0"/>
        <v>0.13181818181818628</v>
      </c>
      <c r="M52">
        <f t="shared" si="0"/>
        <v>-2.068181818181813</v>
      </c>
      <c r="N52">
        <f t="shared" si="0"/>
        <v>0.13181818181818628</v>
      </c>
      <c r="O52">
        <f t="shared" si="0"/>
        <v>-0.46818181818181159</v>
      </c>
      <c r="P52">
        <f t="shared" si="0"/>
        <v>0.33181818181818912</v>
      </c>
      <c r="Q52">
        <f t="shared" si="0"/>
        <v>-0.2681818181818123</v>
      </c>
      <c r="R52">
        <f t="shared" si="0"/>
        <v>0.33181818181818912</v>
      </c>
      <c r="S52">
        <f t="shared" si="0"/>
        <v>-0.66818181818181088</v>
      </c>
      <c r="T52">
        <f t="shared" si="0"/>
        <v>-0.46818181818181159</v>
      </c>
      <c r="U52">
        <f t="shared" si="0"/>
        <v>0.33181818181818912</v>
      </c>
      <c r="V52">
        <f t="shared" si="0"/>
        <v>0.33181818181818912</v>
      </c>
      <c r="W52">
        <f t="shared" si="0"/>
        <v>0.33181818181818912</v>
      </c>
      <c r="X52">
        <f t="shared" si="0"/>
        <v>0.33181818181818912</v>
      </c>
      <c r="Y52">
        <f t="shared" si="0"/>
        <v>-6.8181818181813014E-2</v>
      </c>
      <c r="Z52">
        <f t="shared" si="0"/>
        <v>-6.8181818181813014E-2</v>
      </c>
      <c r="AA52">
        <f t="shared" si="0"/>
        <v>-0.46818181818181159</v>
      </c>
      <c r="AB52">
        <f t="shared" si="0"/>
        <v>0.33181818181818912</v>
      </c>
      <c r="AC52">
        <f t="shared" si="0"/>
        <v>0.33181818181818912</v>
      </c>
      <c r="AD52">
        <f t="shared" si="0"/>
        <v>0.33181818181818912</v>
      </c>
      <c r="AE52">
        <f t="shared" si="0"/>
        <v>-6.8181818181813014E-2</v>
      </c>
      <c r="AF52">
        <f t="shared" si="0"/>
        <v>-6.8181818181813014E-2</v>
      </c>
      <c r="AG52">
        <f t="shared" si="0"/>
        <v>0.13181818181818628</v>
      </c>
      <c r="AH52">
        <f t="shared" si="0"/>
        <v>-6.8181818181813014E-2</v>
      </c>
      <c r="AI52">
        <f t="shared" si="0"/>
        <v>-0.46818181818181159</v>
      </c>
      <c r="AJ52">
        <f t="shared" si="0"/>
        <v>0.33181818181818912</v>
      </c>
      <c r="AK52">
        <f t="shared" si="0"/>
        <v>0.33181818181818912</v>
      </c>
      <c r="AL52">
        <f t="shared" si="0"/>
        <v>-6.8181818181813014E-2</v>
      </c>
      <c r="AM52">
        <f t="shared" si="0"/>
        <v>0.33181818181818912</v>
      </c>
      <c r="AN52">
        <f t="shared" si="0"/>
        <v>0.33181818181818912</v>
      </c>
      <c r="AO52">
        <f t="shared" si="0"/>
        <v>-6.8181818181813014E-2</v>
      </c>
      <c r="AP52">
        <f t="shared" si="0"/>
        <v>0.33181818181818912</v>
      </c>
      <c r="AQ52">
        <f t="shared" si="0"/>
        <v>0.33181818181818912</v>
      </c>
      <c r="AR52">
        <f t="shared" si="0"/>
        <v>0.13181818181818628</v>
      </c>
      <c r="AS52">
        <f t="shared" si="0"/>
        <v>-0.46818181818181159</v>
      </c>
    </row>
    <row r="53" spans="1:45" x14ac:dyDescent="0.25">
      <c r="A53" t="s">
        <v>42</v>
      </c>
      <c r="B53">
        <f>(B4-AVERAGE($B$4:$AS$4))</f>
        <v>-2.2045454545454541</v>
      </c>
      <c r="C53">
        <f t="shared" ref="C53:AS53" si="1">(C4-AVERAGE($B$4:$AS$4))</f>
        <v>-2.8045454545454538</v>
      </c>
      <c r="D53">
        <f t="shared" si="1"/>
        <v>-6.004545454545454</v>
      </c>
      <c r="E53">
        <f t="shared" si="1"/>
        <v>-5.2045454545454541</v>
      </c>
      <c r="F53">
        <f t="shared" si="1"/>
        <v>-6.4045454545454543</v>
      </c>
      <c r="G53">
        <f t="shared" si="1"/>
        <v>-2.8045454545454538</v>
      </c>
      <c r="H53">
        <f t="shared" si="1"/>
        <v>-3.6045454545454541</v>
      </c>
      <c r="I53">
        <f t="shared" si="1"/>
        <v>-0.20454545454545414</v>
      </c>
      <c r="J53">
        <f t="shared" si="1"/>
        <v>-1.8045454545454538</v>
      </c>
      <c r="K53">
        <f t="shared" si="1"/>
        <v>-4.8045454545454547</v>
      </c>
      <c r="L53">
        <f t="shared" si="1"/>
        <v>-4.6045454545454536</v>
      </c>
      <c r="M53">
        <f t="shared" si="1"/>
        <v>-5.2045454545454541</v>
      </c>
      <c r="N53">
        <f t="shared" si="1"/>
        <v>-3.004545454545454</v>
      </c>
      <c r="O53">
        <f t="shared" si="1"/>
        <v>-3.2045454545454541</v>
      </c>
      <c r="P53">
        <f t="shared" si="1"/>
        <v>-2.2045454545454541</v>
      </c>
      <c r="Q53">
        <f t="shared" si="1"/>
        <v>-1.004545454545454</v>
      </c>
      <c r="R53">
        <f t="shared" si="1"/>
        <v>2.1954545454545462</v>
      </c>
      <c r="S53">
        <f t="shared" si="1"/>
        <v>-4.004545454545454</v>
      </c>
      <c r="T53">
        <f t="shared" si="1"/>
        <v>3.7954545454545459</v>
      </c>
      <c r="U53">
        <f t="shared" si="1"/>
        <v>-1.004545454545454</v>
      </c>
      <c r="V53">
        <f t="shared" si="1"/>
        <v>0.99545454545454515</v>
      </c>
      <c r="W53">
        <f t="shared" si="1"/>
        <v>0.79545454545454586</v>
      </c>
      <c r="X53">
        <f t="shared" si="1"/>
        <v>-1.004545454545454</v>
      </c>
      <c r="Y53">
        <f t="shared" si="1"/>
        <v>0.19545454545454621</v>
      </c>
      <c r="Z53">
        <f t="shared" si="1"/>
        <v>-1.4045454545454543</v>
      </c>
      <c r="AA53">
        <f t="shared" si="1"/>
        <v>-0.80454545454545379</v>
      </c>
      <c r="AB53">
        <f t="shared" si="1"/>
        <v>-0.6045454545454545</v>
      </c>
      <c r="AC53">
        <f t="shared" si="1"/>
        <v>1.9954545454545451</v>
      </c>
      <c r="AD53">
        <f t="shared" si="1"/>
        <v>4.9954545454545451</v>
      </c>
      <c r="AE53">
        <f t="shared" si="1"/>
        <v>1.1954545454545462</v>
      </c>
      <c r="AF53">
        <f t="shared" si="1"/>
        <v>5.7954545454545459</v>
      </c>
      <c r="AG53">
        <f t="shared" si="1"/>
        <v>-0.40454545454545432</v>
      </c>
      <c r="AH53">
        <f t="shared" si="1"/>
        <v>5.7954545454545459</v>
      </c>
      <c r="AI53">
        <f t="shared" si="1"/>
        <v>-2.4045454545454543</v>
      </c>
      <c r="AJ53">
        <f t="shared" si="1"/>
        <v>-1.004545454545454</v>
      </c>
      <c r="AK53">
        <f t="shared" si="1"/>
        <v>3.7954545454545459</v>
      </c>
      <c r="AL53">
        <f t="shared" si="1"/>
        <v>5.9954545454545451</v>
      </c>
      <c r="AM53">
        <f t="shared" si="1"/>
        <v>6.3954545454545455</v>
      </c>
      <c r="AN53">
        <f t="shared" si="1"/>
        <v>1.1954545454545462</v>
      </c>
      <c r="AO53">
        <f t="shared" si="1"/>
        <v>4.1954545454545462</v>
      </c>
      <c r="AP53">
        <f t="shared" si="1"/>
        <v>6.3954545454545455</v>
      </c>
      <c r="AQ53">
        <f t="shared" si="1"/>
        <v>4.7954545454545459</v>
      </c>
      <c r="AR53">
        <f t="shared" si="1"/>
        <v>2.5954545454545466</v>
      </c>
      <c r="AS53">
        <f t="shared" si="1"/>
        <v>4.5954545454545466</v>
      </c>
    </row>
    <row r="54" spans="1:45" x14ac:dyDescent="0.25">
      <c r="A54" t="s">
        <v>7</v>
      </c>
      <c r="B54">
        <f>(B5-AVERAGE($B$5:$AS$5))</f>
        <v>-0.61818181818181817</v>
      </c>
      <c r="C54">
        <f t="shared" ref="C54:AS54" si="2">(C5-AVERAGE($B$5:$AS$5))</f>
        <v>-0.81818181818181823</v>
      </c>
      <c r="D54">
        <f t="shared" si="2"/>
        <v>-1.2181818181818183</v>
      </c>
      <c r="E54">
        <f t="shared" si="2"/>
        <v>-1.4181818181818182</v>
      </c>
      <c r="F54">
        <f t="shared" si="2"/>
        <v>-1.4181818181818182</v>
      </c>
      <c r="G54">
        <f t="shared" si="2"/>
        <v>-0.61818181818181817</v>
      </c>
      <c r="H54">
        <f t="shared" si="2"/>
        <v>-0.21818181818181825</v>
      </c>
      <c r="I54">
        <f t="shared" si="2"/>
        <v>-0.81818181818181823</v>
      </c>
      <c r="J54">
        <f t="shared" si="2"/>
        <v>-1.4181818181818182</v>
      </c>
      <c r="K54">
        <f t="shared" si="2"/>
        <v>-1.0181818181818181</v>
      </c>
      <c r="L54">
        <f t="shared" si="2"/>
        <v>-1.4181818181818182</v>
      </c>
      <c r="M54">
        <f t="shared" si="2"/>
        <v>-0.61818181818181817</v>
      </c>
      <c r="N54">
        <f t="shared" si="2"/>
        <v>-1.2181818181818183</v>
      </c>
      <c r="O54">
        <f t="shared" si="2"/>
        <v>-0.81818181818181823</v>
      </c>
      <c r="P54">
        <f t="shared" si="2"/>
        <v>-0.61818181818181817</v>
      </c>
      <c r="Q54">
        <f t="shared" si="2"/>
        <v>-0.81818181818181823</v>
      </c>
      <c r="R54">
        <f t="shared" si="2"/>
        <v>-1.8181818181818299E-2</v>
      </c>
      <c r="S54">
        <f t="shared" si="2"/>
        <v>-1.2181818181818183</v>
      </c>
      <c r="T54">
        <f t="shared" si="2"/>
        <v>0.18181818181818188</v>
      </c>
      <c r="U54">
        <f t="shared" si="2"/>
        <v>0.18181818181818188</v>
      </c>
      <c r="V54">
        <f t="shared" si="2"/>
        <v>0.9818181818181817</v>
      </c>
      <c r="W54">
        <f t="shared" si="2"/>
        <v>1.781818181818182</v>
      </c>
      <c r="X54">
        <f t="shared" si="2"/>
        <v>-1.8181818181818299E-2</v>
      </c>
      <c r="Y54">
        <f t="shared" si="2"/>
        <v>-1.8181818181818299E-2</v>
      </c>
      <c r="Z54">
        <f t="shared" si="2"/>
        <v>-0.41818181818181821</v>
      </c>
      <c r="AA54">
        <f t="shared" si="2"/>
        <v>0.18181818181818188</v>
      </c>
      <c r="AB54">
        <f t="shared" si="2"/>
        <v>1.781818181818182</v>
      </c>
      <c r="AC54">
        <f t="shared" si="2"/>
        <v>2.581818181818182</v>
      </c>
      <c r="AD54">
        <f t="shared" si="2"/>
        <v>0.18181818181818188</v>
      </c>
      <c r="AE54">
        <f t="shared" si="2"/>
        <v>-0.81818181818181823</v>
      </c>
      <c r="AF54">
        <f t="shared" si="2"/>
        <v>3.7818181818181822</v>
      </c>
      <c r="AG54">
        <f t="shared" si="2"/>
        <v>-1.8181818181818299E-2</v>
      </c>
      <c r="AH54">
        <f t="shared" si="2"/>
        <v>3.7818181818181822</v>
      </c>
      <c r="AI54">
        <f t="shared" si="2"/>
        <v>-1.4181818181818182</v>
      </c>
      <c r="AJ54">
        <f t="shared" si="2"/>
        <v>0.58181818181818179</v>
      </c>
      <c r="AK54">
        <f t="shared" si="2"/>
        <v>-0.81818181818181823</v>
      </c>
      <c r="AL54">
        <f t="shared" si="2"/>
        <v>0.38181818181818183</v>
      </c>
      <c r="AM54">
        <f t="shared" si="2"/>
        <v>0.9818181818181817</v>
      </c>
      <c r="AN54">
        <f t="shared" si="2"/>
        <v>-0.21818181818181825</v>
      </c>
      <c r="AO54">
        <f t="shared" si="2"/>
        <v>-0.81818181818181823</v>
      </c>
      <c r="AP54">
        <f t="shared" si="2"/>
        <v>0.9818181818181817</v>
      </c>
      <c r="AQ54">
        <f t="shared" si="2"/>
        <v>0.78181818181818197</v>
      </c>
      <c r="AR54">
        <f t="shared" si="2"/>
        <v>-1.8181818181818299E-2</v>
      </c>
      <c r="AS54">
        <f t="shared" si="2"/>
        <v>1.781818181818182</v>
      </c>
    </row>
    <row r="55" spans="1:45" x14ac:dyDescent="0.25">
      <c r="A55" t="s">
        <v>8</v>
      </c>
      <c r="B55">
        <f>(B6-AVERAGE($B$6:$AS$6))</f>
        <v>-1.6727272727272702</v>
      </c>
      <c r="C55">
        <f t="shared" ref="C55:AS55" si="3">(C6-AVERAGE($B$6:$AS$6))</f>
        <v>-5.2727272727272707</v>
      </c>
      <c r="D55">
        <f t="shared" si="3"/>
        <v>-1.8727272727272712</v>
      </c>
      <c r="E55">
        <f t="shared" si="3"/>
        <v>-5.8727272727272704</v>
      </c>
      <c r="F55">
        <f t="shared" si="3"/>
        <v>-5.0727272727272705</v>
      </c>
      <c r="G55">
        <f t="shared" si="3"/>
        <v>-2.6727272727272702</v>
      </c>
      <c r="H55">
        <f t="shared" si="3"/>
        <v>-1.2727272727272698</v>
      </c>
      <c r="I55">
        <f t="shared" si="3"/>
        <v>-0.47272727272727089</v>
      </c>
      <c r="J55">
        <f t="shared" si="3"/>
        <v>2.1272727272727288</v>
      </c>
      <c r="K55">
        <f t="shared" si="3"/>
        <v>-4.0727272727272705</v>
      </c>
      <c r="L55">
        <f t="shared" si="3"/>
        <v>-1.8727272727272712</v>
      </c>
      <c r="M55">
        <f t="shared" si="3"/>
        <v>-3.0727272727272705</v>
      </c>
      <c r="N55">
        <f t="shared" si="3"/>
        <v>-1.8727272727272712</v>
      </c>
      <c r="O55">
        <f t="shared" si="3"/>
        <v>-0.87272727272727124</v>
      </c>
      <c r="P55">
        <f t="shared" si="3"/>
        <v>1.5272727272727291</v>
      </c>
      <c r="Q55">
        <f t="shared" si="3"/>
        <v>-2.0727272727272705</v>
      </c>
      <c r="R55">
        <f t="shared" si="3"/>
        <v>-2.6727272727272702</v>
      </c>
      <c r="S55">
        <f t="shared" si="3"/>
        <v>-1.2727272727272698</v>
      </c>
      <c r="T55">
        <f t="shared" si="3"/>
        <v>1.1272727272727288</v>
      </c>
      <c r="U55">
        <f t="shared" si="3"/>
        <v>1.5272727272727291</v>
      </c>
      <c r="V55">
        <f t="shared" si="3"/>
        <v>-1.6727272727272702</v>
      </c>
      <c r="W55">
        <f t="shared" si="3"/>
        <v>1.9272727272727295</v>
      </c>
      <c r="X55">
        <f t="shared" si="3"/>
        <v>-1.0727272727272705</v>
      </c>
      <c r="Y55">
        <f t="shared" si="3"/>
        <v>1.9272727272727295</v>
      </c>
      <c r="Z55">
        <f t="shared" si="3"/>
        <v>-7.2727272727270531E-2</v>
      </c>
      <c r="AA55">
        <f t="shared" si="3"/>
        <v>-0.47272727272727089</v>
      </c>
      <c r="AB55">
        <f t="shared" si="3"/>
        <v>0.52727272727272911</v>
      </c>
      <c r="AC55">
        <f t="shared" si="3"/>
        <v>3.5272727272727291</v>
      </c>
      <c r="AD55">
        <f t="shared" si="3"/>
        <v>3.7272727272727302</v>
      </c>
      <c r="AE55">
        <f t="shared" si="3"/>
        <v>-0.67272727272727018</v>
      </c>
      <c r="AF55">
        <f t="shared" si="3"/>
        <v>4.3272727272727298</v>
      </c>
      <c r="AG55">
        <f t="shared" si="3"/>
        <v>1.9272727272727295</v>
      </c>
      <c r="AH55">
        <f t="shared" si="3"/>
        <v>4.3272727272727298</v>
      </c>
      <c r="AI55">
        <f t="shared" si="3"/>
        <v>1.1272727272727288</v>
      </c>
      <c r="AJ55">
        <f t="shared" si="3"/>
        <v>2.9272727272727295</v>
      </c>
      <c r="AK55">
        <f t="shared" si="3"/>
        <v>0.52727272727272911</v>
      </c>
      <c r="AL55">
        <f t="shared" si="3"/>
        <v>1.5272727272727291</v>
      </c>
      <c r="AM55">
        <f t="shared" si="3"/>
        <v>1.3272727272727298</v>
      </c>
      <c r="AN55">
        <f t="shared" si="3"/>
        <v>1.3272727272727298</v>
      </c>
      <c r="AO55">
        <f t="shared" si="3"/>
        <v>0.52727272727272911</v>
      </c>
      <c r="AP55">
        <f t="shared" si="3"/>
        <v>1.7272727272727302</v>
      </c>
      <c r="AQ55">
        <f t="shared" si="3"/>
        <v>3.1272727272727288</v>
      </c>
      <c r="AR55">
        <f t="shared" si="3"/>
        <v>0.92727272727272947</v>
      </c>
      <c r="AS55">
        <f t="shared" si="3"/>
        <v>2.3272727272727298</v>
      </c>
    </row>
    <row r="56" spans="1:45" x14ac:dyDescent="0.25">
      <c r="A56" t="s">
        <v>9</v>
      </c>
      <c r="B56">
        <f>(B7-AVERAGE($B$7:$AS$7))</f>
        <v>-0.83181818181817491</v>
      </c>
      <c r="C56">
        <f t="shared" ref="C56:AS56" si="4">(C7-AVERAGE($B$7:$AS$7))</f>
        <v>-1.4318181818181728</v>
      </c>
      <c r="D56">
        <f t="shared" si="4"/>
        <v>-0.23181818181817349</v>
      </c>
      <c r="E56">
        <f t="shared" si="4"/>
        <v>0.9681818181818258</v>
      </c>
      <c r="F56">
        <f t="shared" si="4"/>
        <v>-0.83181818181817491</v>
      </c>
      <c r="G56">
        <f t="shared" si="4"/>
        <v>0.56818181818182723</v>
      </c>
      <c r="H56">
        <f t="shared" si="4"/>
        <v>-1.6318181818181721</v>
      </c>
      <c r="I56">
        <f t="shared" si="4"/>
        <v>0.76818181818182651</v>
      </c>
      <c r="J56">
        <f t="shared" si="4"/>
        <v>-3.1818181818174196E-2</v>
      </c>
      <c r="K56">
        <f t="shared" si="4"/>
        <v>0.76818181818182651</v>
      </c>
      <c r="L56">
        <f t="shared" si="4"/>
        <v>-0.83181818181817491</v>
      </c>
      <c r="M56">
        <f t="shared" si="4"/>
        <v>-1.0318181818181742</v>
      </c>
      <c r="N56">
        <f t="shared" si="4"/>
        <v>-2.2318181818181735</v>
      </c>
      <c r="O56">
        <f t="shared" si="4"/>
        <v>-1.6318181818181721</v>
      </c>
      <c r="P56">
        <f t="shared" si="4"/>
        <v>-1.8318181818181749</v>
      </c>
      <c r="Q56">
        <f t="shared" si="4"/>
        <v>-0.23181818181817349</v>
      </c>
      <c r="R56">
        <f t="shared" si="4"/>
        <v>1.1681818181818251</v>
      </c>
      <c r="S56">
        <f t="shared" si="4"/>
        <v>0.36818181818182794</v>
      </c>
      <c r="T56">
        <f t="shared" si="4"/>
        <v>0.16818181818182509</v>
      </c>
      <c r="U56">
        <f t="shared" si="4"/>
        <v>0.9681818181818258</v>
      </c>
      <c r="V56">
        <f t="shared" si="4"/>
        <v>0.56818181818182723</v>
      </c>
      <c r="W56">
        <f t="shared" si="4"/>
        <v>-0.43181818181817277</v>
      </c>
      <c r="X56">
        <f t="shared" si="4"/>
        <v>-0.23181818181817349</v>
      </c>
      <c r="Y56">
        <f t="shared" si="4"/>
        <v>0.16818181818182509</v>
      </c>
      <c r="Z56">
        <f t="shared" si="4"/>
        <v>-0.83181818181817491</v>
      </c>
      <c r="AA56">
        <f t="shared" si="4"/>
        <v>0.36818181818182794</v>
      </c>
      <c r="AB56">
        <f t="shared" si="4"/>
        <v>1.1681818181818251</v>
      </c>
      <c r="AC56">
        <f t="shared" si="4"/>
        <v>0.9681818181818258</v>
      </c>
      <c r="AD56">
        <f t="shared" si="4"/>
        <v>-3.1818181818174196E-2</v>
      </c>
      <c r="AE56">
        <f t="shared" si="4"/>
        <v>-3.1818181818174196E-2</v>
      </c>
      <c r="AF56">
        <f t="shared" si="4"/>
        <v>0.56818181818182723</v>
      </c>
      <c r="AG56">
        <f t="shared" si="4"/>
        <v>-0.23181818181817349</v>
      </c>
      <c r="AH56">
        <f t="shared" si="4"/>
        <v>0.56818181818182723</v>
      </c>
      <c r="AI56">
        <f t="shared" si="4"/>
        <v>-1.4318181818181728</v>
      </c>
      <c r="AJ56">
        <f t="shared" si="4"/>
        <v>1.3681818181818279</v>
      </c>
      <c r="AK56">
        <f t="shared" si="4"/>
        <v>1.1681818181818251</v>
      </c>
      <c r="AL56">
        <f t="shared" si="4"/>
        <v>0.76818181818182651</v>
      </c>
      <c r="AM56">
        <f t="shared" si="4"/>
        <v>0.9681818181818258</v>
      </c>
      <c r="AN56">
        <f t="shared" si="4"/>
        <v>-0.63181818181817206</v>
      </c>
      <c r="AO56">
        <f t="shared" si="4"/>
        <v>0.36818181818182794</v>
      </c>
      <c r="AP56">
        <f t="shared" si="4"/>
        <v>0.56818181818182723</v>
      </c>
      <c r="AQ56">
        <f t="shared" si="4"/>
        <v>1.3681818181818279</v>
      </c>
      <c r="AR56">
        <f t="shared" si="4"/>
        <v>-0.43181818181817277</v>
      </c>
      <c r="AS56">
        <f t="shared" si="4"/>
        <v>0.36818181818182794</v>
      </c>
    </row>
    <row r="57" spans="1:45" x14ac:dyDescent="0.25">
      <c r="A57" t="s">
        <v>10</v>
      </c>
      <c r="B57">
        <f>(B8-AVERAGE($B$8:$AS$8))</f>
        <v>-3.0863636363636373</v>
      </c>
      <c r="C57">
        <f t="shared" ref="C57:AS57" si="5">(C8-AVERAGE($B$8:$AS$8))</f>
        <v>-2.8863636363636371</v>
      </c>
      <c r="D57">
        <f t="shared" si="5"/>
        <v>-3.8863636363636371</v>
      </c>
      <c r="E57">
        <f t="shared" si="5"/>
        <v>-3.6863636363636374</v>
      </c>
      <c r="F57">
        <f t="shared" si="5"/>
        <v>-4.286363636363637</v>
      </c>
      <c r="G57">
        <f t="shared" si="5"/>
        <v>-1.0863636363636373</v>
      </c>
      <c r="H57">
        <f t="shared" si="5"/>
        <v>-2.4863636363636372</v>
      </c>
      <c r="I57">
        <f t="shared" si="5"/>
        <v>-0.6863636363636374</v>
      </c>
      <c r="J57">
        <f t="shared" si="5"/>
        <v>0.51363636363636278</v>
      </c>
      <c r="K57">
        <f t="shared" si="5"/>
        <v>-4.0863636363636369</v>
      </c>
      <c r="L57">
        <f t="shared" si="5"/>
        <v>-4.0863636363636369</v>
      </c>
      <c r="M57">
        <f t="shared" si="5"/>
        <v>-4.286363636363637</v>
      </c>
      <c r="N57">
        <f t="shared" si="5"/>
        <v>-2.286363636363637</v>
      </c>
      <c r="O57">
        <f t="shared" si="5"/>
        <v>-2.286363636363637</v>
      </c>
      <c r="P57">
        <f t="shared" si="5"/>
        <v>-2.286363636363637</v>
      </c>
      <c r="Q57">
        <f t="shared" si="5"/>
        <v>-1.6863636363636374</v>
      </c>
      <c r="R57">
        <f t="shared" si="5"/>
        <v>-1.286363636363637</v>
      </c>
      <c r="S57">
        <f t="shared" si="5"/>
        <v>-4.286363636363637</v>
      </c>
      <c r="T57">
        <f t="shared" si="5"/>
        <v>2.5136363636363628</v>
      </c>
      <c r="U57">
        <f t="shared" si="5"/>
        <v>-0.48636363636363722</v>
      </c>
      <c r="V57">
        <f t="shared" si="5"/>
        <v>1.5136363636363628</v>
      </c>
      <c r="W57">
        <f t="shared" si="5"/>
        <v>-0.6863636363636374</v>
      </c>
      <c r="X57">
        <f t="shared" si="5"/>
        <v>1.1136363636363624</v>
      </c>
      <c r="Y57">
        <f t="shared" si="5"/>
        <v>0.3136363636363626</v>
      </c>
      <c r="Z57">
        <f t="shared" si="5"/>
        <v>-1.4863636363636372</v>
      </c>
      <c r="AA57">
        <f t="shared" si="5"/>
        <v>-0.88636363636363713</v>
      </c>
      <c r="AB57">
        <f t="shared" si="5"/>
        <v>-0.88636363636363713</v>
      </c>
      <c r="AC57">
        <f t="shared" si="5"/>
        <v>1.9136363636363631</v>
      </c>
      <c r="AD57">
        <f t="shared" si="5"/>
        <v>1.713636363636363</v>
      </c>
      <c r="AE57">
        <f t="shared" si="5"/>
        <v>0.91363636363636314</v>
      </c>
      <c r="AF57">
        <f t="shared" si="5"/>
        <v>3.9136363636363631</v>
      </c>
      <c r="AG57">
        <f t="shared" si="5"/>
        <v>-0.28636363636363704</v>
      </c>
      <c r="AH57">
        <f t="shared" si="5"/>
        <v>3.9136363636363631</v>
      </c>
      <c r="AI57">
        <f t="shared" si="5"/>
        <v>-1.286363636363637</v>
      </c>
      <c r="AJ57">
        <f t="shared" si="5"/>
        <v>-1.4863636363636372</v>
      </c>
      <c r="AK57">
        <f t="shared" si="5"/>
        <v>5.1136363636363624</v>
      </c>
      <c r="AL57">
        <f t="shared" si="5"/>
        <v>4.3136363636363635</v>
      </c>
      <c r="AM57">
        <f t="shared" si="5"/>
        <v>6.3136363636363635</v>
      </c>
      <c r="AN57">
        <f t="shared" si="5"/>
        <v>0.71363636363636296</v>
      </c>
      <c r="AO57">
        <f t="shared" si="5"/>
        <v>2.1136363636363624</v>
      </c>
      <c r="AP57">
        <f t="shared" si="5"/>
        <v>6.3136363636363635</v>
      </c>
      <c r="AQ57">
        <f t="shared" si="5"/>
        <v>5.9136363636363631</v>
      </c>
      <c r="AR57">
        <f t="shared" si="5"/>
        <v>1.9136363636363631</v>
      </c>
      <c r="AS57">
        <f t="shared" si="5"/>
        <v>5.1136363636363624</v>
      </c>
    </row>
    <row r="58" spans="1:45" x14ac:dyDescent="0.25">
      <c r="A58" t="s">
        <v>11</v>
      </c>
      <c r="B58">
        <f>(B9-AVERAGE($B$9:$AS$9))</f>
        <v>-5.0727272727272705</v>
      </c>
      <c r="C58">
        <f t="shared" ref="C58:AS58" si="6">(C9-AVERAGE($B$9:$AS$9))</f>
        <v>-7.6727272727272684</v>
      </c>
      <c r="D58">
        <f t="shared" si="6"/>
        <v>-6.0727272727272688</v>
      </c>
      <c r="E58">
        <f t="shared" si="6"/>
        <v>-6.8727272727272695</v>
      </c>
      <c r="F58">
        <f t="shared" si="6"/>
        <v>-6.8727272727272695</v>
      </c>
      <c r="G58">
        <f t="shared" si="6"/>
        <v>-2.8727272727272677</v>
      </c>
      <c r="H58">
        <f t="shared" si="6"/>
        <v>-0.6727272727272684</v>
      </c>
      <c r="I58">
        <f t="shared" si="6"/>
        <v>-2.8727272727272677</v>
      </c>
      <c r="J58">
        <f t="shared" si="6"/>
        <v>0.92727272727272947</v>
      </c>
      <c r="K58">
        <f t="shared" si="6"/>
        <v>-0.87272727272726769</v>
      </c>
      <c r="L58">
        <f t="shared" si="6"/>
        <v>-4.2727272727272698</v>
      </c>
      <c r="M58">
        <f t="shared" si="6"/>
        <v>-6.0727272727272688</v>
      </c>
      <c r="N58">
        <f t="shared" si="6"/>
        <v>-4.6727272727272684</v>
      </c>
      <c r="O58">
        <f t="shared" si="6"/>
        <v>-3.0727272727272705</v>
      </c>
      <c r="P58">
        <f t="shared" si="6"/>
        <v>1.3272727272727316</v>
      </c>
      <c r="Q58">
        <f t="shared" si="6"/>
        <v>1.9272727272727295</v>
      </c>
      <c r="R58">
        <f t="shared" si="6"/>
        <v>-0.87272727272726769</v>
      </c>
      <c r="S58">
        <f t="shared" si="6"/>
        <v>-1.6727272727272684</v>
      </c>
      <c r="T58">
        <f t="shared" si="6"/>
        <v>0.12727272727273231</v>
      </c>
      <c r="U58">
        <f t="shared" si="6"/>
        <v>2.9272727272727295</v>
      </c>
      <c r="V58">
        <f t="shared" si="6"/>
        <v>-7.2727272727270531E-2</v>
      </c>
      <c r="W58">
        <f t="shared" si="6"/>
        <v>0.52727272727273089</v>
      </c>
      <c r="X58">
        <f t="shared" si="6"/>
        <v>0.92727272727272947</v>
      </c>
      <c r="Y58">
        <f t="shared" si="6"/>
        <v>1.3272727272727316</v>
      </c>
      <c r="Z58">
        <f t="shared" si="6"/>
        <v>-2.0727272727272705</v>
      </c>
      <c r="AA58">
        <f t="shared" si="6"/>
        <v>0.72727272727273018</v>
      </c>
      <c r="AB58">
        <f t="shared" si="6"/>
        <v>1.7272727272727302</v>
      </c>
      <c r="AC58">
        <f t="shared" si="6"/>
        <v>0.12727272727273231</v>
      </c>
      <c r="AD58">
        <f t="shared" si="6"/>
        <v>3.3272727272727316</v>
      </c>
      <c r="AE58">
        <f t="shared" si="6"/>
        <v>3.3272727272727316</v>
      </c>
      <c r="AF58">
        <f t="shared" si="6"/>
        <v>2.9272727272727295</v>
      </c>
      <c r="AG58">
        <f t="shared" si="6"/>
        <v>2.5272727272727309</v>
      </c>
      <c r="AH58">
        <f t="shared" si="6"/>
        <v>2.9272727272727295</v>
      </c>
      <c r="AI58">
        <f t="shared" si="6"/>
        <v>1.3272727272727316</v>
      </c>
      <c r="AJ58">
        <f t="shared" si="6"/>
        <v>1.5272727272727309</v>
      </c>
      <c r="AK58">
        <f t="shared" si="6"/>
        <v>0.92727272727272947</v>
      </c>
      <c r="AL58">
        <f t="shared" si="6"/>
        <v>2.7272727272727302</v>
      </c>
      <c r="AM58">
        <f t="shared" si="6"/>
        <v>3.7272727272727302</v>
      </c>
      <c r="AN58">
        <f t="shared" si="6"/>
        <v>5.9272727272727295</v>
      </c>
      <c r="AO58">
        <f t="shared" si="6"/>
        <v>5.5272727272727309</v>
      </c>
      <c r="AP58">
        <f t="shared" si="6"/>
        <v>3.9272727272727295</v>
      </c>
      <c r="AQ58">
        <f t="shared" si="6"/>
        <v>2.3272727272727316</v>
      </c>
      <c r="AR58">
        <f t="shared" si="6"/>
        <v>3.3272727272727316</v>
      </c>
      <c r="AS58">
        <f t="shared" si="6"/>
        <v>3.7272727272727302</v>
      </c>
    </row>
    <row r="59" spans="1:45" x14ac:dyDescent="0.25">
      <c r="A59" t="s">
        <v>12</v>
      </c>
      <c r="B59">
        <f>(B10-AVERAGE($B$10:$AS$10))</f>
        <v>-2.6590909090909065</v>
      </c>
      <c r="C59">
        <f t="shared" ref="C59:AS59" si="7">(C10-AVERAGE($B$10:$AS$10))</f>
        <v>-1.0590909090909069</v>
      </c>
      <c r="D59">
        <f t="shared" si="7"/>
        <v>-6.8590909090909067</v>
      </c>
      <c r="E59">
        <f t="shared" si="7"/>
        <v>-5.6590909090909065</v>
      </c>
      <c r="F59">
        <f t="shared" si="7"/>
        <v>-6.4590909090909072</v>
      </c>
      <c r="G59">
        <f t="shared" si="7"/>
        <v>-2.0590909090909069</v>
      </c>
      <c r="H59">
        <f t="shared" si="7"/>
        <v>-2.0590909090909069</v>
      </c>
      <c r="I59">
        <f t="shared" si="7"/>
        <v>-1.0590909090909069</v>
      </c>
      <c r="J59">
        <f t="shared" si="7"/>
        <v>-2.0590909090909069</v>
      </c>
      <c r="K59">
        <f t="shared" si="7"/>
        <v>-4.8590909090909067</v>
      </c>
      <c r="L59">
        <f t="shared" si="7"/>
        <v>-4.6590909090909065</v>
      </c>
      <c r="M59">
        <f t="shared" si="7"/>
        <v>-5.4590909090909072</v>
      </c>
      <c r="N59">
        <f t="shared" si="7"/>
        <v>-3.0590909090909069</v>
      </c>
      <c r="O59">
        <f t="shared" si="7"/>
        <v>-2.4590909090909063</v>
      </c>
      <c r="P59">
        <f t="shared" si="7"/>
        <v>-3.8590909090909067</v>
      </c>
      <c r="Q59">
        <f t="shared" si="7"/>
        <v>-2.0590909090909069</v>
      </c>
      <c r="R59">
        <f t="shared" si="7"/>
        <v>2.940909090909094</v>
      </c>
      <c r="S59">
        <f t="shared" si="7"/>
        <v>-5.0590909090909069</v>
      </c>
      <c r="T59">
        <f t="shared" si="7"/>
        <v>3.5409090909090937</v>
      </c>
      <c r="U59">
        <f t="shared" si="7"/>
        <v>-0.85909090909090668</v>
      </c>
      <c r="V59">
        <f t="shared" si="7"/>
        <v>3.1409090909090933</v>
      </c>
      <c r="W59">
        <f t="shared" si="7"/>
        <v>2.1409090909090933</v>
      </c>
      <c r="X59">
        <f t="shared" si="7"/>
        <v>-1.8590909090909067</v>
      </c>
      <c r="Y59">
        <f t="shared" si="7"/>
        <v>0.3409090909090926</v>
      </c>
      <c r="Z59">
        <f t="shared" si="7"/>
        <v>-1.4590909090909063</v>
      </c>
      <c r="AA59">
        <f t="shared" si="7"/>
        <v>-2.0590909090909069</v>
      </c>
      <c r="AB59">
        <f t="shared" si="7"/>
        <v>-5.9090909090906862E-2</v>
      </c>
      <c r="AC59">
        <f t="shared" si="7"/>
        <v>2.3409090909090926</v>
      </c>
      <c r="AD59">
        <f t="shared" si="7"/>
        <v>3.3409090909090926</v>
      </c>
      <c r="AE59">
        <f t="shared" si="7"/>
        <v>-1.6590909090909065</v>
      </c>
      <c r="AF59">
        <f t="shared" si="7"/>
        <v>4.940909090909094</v>
      </c>
      <c r="AG59">
        <f t="shared" si="7"/>
        <v>1.1409090909090933</v>
      </c>
      <c r="AH59">
        <f t="shared" si="7"/>
        <v>4.940909090909094</v>
      </c>
      <c r="AI59">
        <f t="shared" si="7"/>
        <v>-0.45909090909090633</v>
      </c>
      <c r="AJ59">
        <f t="shared" si="7"/>
        <v>0.3409090909090926</v>
      </c>
      <c r="AK59">
        <f t="shared" si="7"/>
        <v>3.740909090909093</v>
      </c>
      <c r="AL59">
        <f t="shared" si="7"/>
        <v>5.940909090909094</v>
      </c>
      <c r="AM59">
        <f t="shared" si="7"/>
        <v>6.3409090909090926</v>
      </c>
      <c r="AN59">
        <f t="shared" si="7"/>
        <v>1.940909090909094</v>
      </c>
      <c r="AO59">
        <f t="shared" si="7"/>
        <v>2.5409090909090937</v>
      </c>
      <c r="AP59">
        <f t="shared" si="7"/>
        <v>7.1409090909090933</v>
      </c>
      <c r="AQ59">
        <f t="shared" si="7"/>
        <v>4.1409090909090933</v>
      </c>
      <c r="AR59">
        <f t="shared" si="7"/>
        <v>4.5409090909090937</v>
      </c>
      <c r="AS59">
        <f t="shared" si="7"/>
        <v>4.3409090909090926</v>
      </c>
    </row>
    <row r="60" spans="1:45" x14ac:dyDescent="0.25">
      <c r="A60" t="s">
        <v>13</v>
      </c>
      <c r="B60">
        <f>(B11-AVERAGE($B$11:$AS$11))</f>
        <v>0.15000000000000924</v>
      </c>
      <c r="C60">
        <f t="shared" ref="C60:AS60" si="8">(C11-AVERAGE($B$11:$AS$11))</f>
        <v>-0.44999999999998863</v>
      </c>
      <c r="D60">
        <f t="shared" si="8"/>
        <v>0.15000000000000924</v>
      </c>
      <c r="E60">
        <f t="shared" si="8"/>
        <v>0.15000000000000924</v>
      </c>
      <c r="F60">
        <f t="shared" si="8"/>
        <v>-0.24999999999998934</v>
      </c>
      <c r="G60">
        <f t="shared" si="8"/>
        <v>-4.9999999999990052E-2</v>
      </c>
      <c r="H60">
        <f t="shared" si="8"/>
        <v>-0.24999999999998934</v>
      </c>
      <c r="I60">
        <f t="shared" si="8"/>
        <v>0.35000000000001208</v>
      </c>
      <c r="J60">
        <f t="shared" si="8"/>
        <v>0.35000000000001208</v>
      </c>
      <c r="K60">
        <f t="shared" si="8"/>
        <v>-0.24999999999998934</v>
      </c>
      <c r="L60">
        <f t="shared" si="8"/>
        <v>-4.9999999999990052E-2</v>
      </c>
      <c r="M60">
        <f t="shared" si="8"/>
        <v>-1.8499999999999908</v>
      </c>
      <c r="N60">
        <f t="shared" si="8"/>
        <v>-0.24999999999998934</v>
      </c>
      <c r="O60">
        <f t="shared" si="8"/>
        <v>-1.0499999999999901</v>
      </c>
      <c r="P60">
        <f t="shared" si="8"/>
        <v>-0.24999999999998934</v>
      </c>
      <c r="Q60">
        <f t="shared" si="8"/>
        <v>-0.24999999999998934</v>
      </c>
      <c r="R60">
        <f t="shared" si="8"/>
        <v>0.35000000000001208</v>
      </c>
      <c r="S60">
        <f t="shared" si="8"/>
        <v>-0.44999999999998863</v>
      </c>
      <c r="T60">
        <f t="shared" si="8"/>
        <v>0.35000000000001208</v>
      </c>
      <c r="U60">
        <f t="shared" si="8"/>
        <v>0.35000000000001208</v>
      </c>
      <c r="V60">
        <f t="shared" si="8"/>
        <v>0.35000000000001208</v>
      </c>
      <c r="W60">
        <f t="shared" si="8"/>
        <v>0.35000000000001208</v>
      </c>
      <c r="X60">
        <f t="shared" si="8"/>
        <v>0.35000000000001208</v>
      </c>
      <c r="Y60">
        <f t="shared" si="8"/>
        <v>-0.24999999999998934</v>
      </c>
      <c r="Z60">
        <f t="shared" si="8"/>
        <v>0.15000000000000924</v>
      </c>
      <c r="AA60">
        <f t="shared" si="8"/>
        <v>-0.44999999999998863</v>
      </c>
      <c r="AB60">
        <f t="shared" si="8"/>
        <v>0.35000000000001208</v>
      </c>
      <c r="AC60">
        <f t="shared" si="8"/>
        <v>0.35000000000001208</v>
      </c>
      <c r="AD60">
        <f t="shared" si="8"/>
        <v>0.35000000000001208</v>
      </c>
      <c r="AE60">
        <f t="shared" si="8"/>
        <v>0.15000000000000924</v>
      </c>
      <c r="AF60">
        <f t="shared" si="8"/>
        <v>-4.9999999999990052E-2</v>
      </c>
      <c r="AG60">
        <f t="shared" si="8"/>
        <v>-4.9999999999990052E-2</v>
      </c>
      <c r="AH60">
        <f t="shared" si="8"/>
        <v>-4.9999999999990052E-2</v>
      </c>
      <c r="AI60">
        <f t="shared" si="8"/>
        <v>-0.24999999999998934</v>
      </c>
      <c r="AJ60">
        <f t="shared" si="8"/>
        <v>0.35000000000001208</v>
      </c>
      <c r="AK60">
        <f t="shared" si="8"/>
        <v>0.35000000000001208</v>
      </c>
      <c r="AL60">
        <f t="shared" si="8"/>
        <v>0.15000000000000924</v>
      </c>
      <c r="AM60">
        <f t="shared" si="8"/>
        <v>0.35000000000001208</v>
      </c>
      <c r="AN60">
        <f t="shared" si="8"/>
        <v>0.35000000000001208</v>
      </c>
      <c r="AO60">
        <f t="shared" si="8"/>
        <v>0.35000000000001208</v>
      </c>
      <c r="AP60">
        <f t="shared" si="8"/>
        <v>0.35000000000001208</v>
      </c>
      <c r="AQ60">
        <f t="shared" si="8"/>
        <v>0.35000000000001208</v>
      </c>
      <c r="AR60">
        <f t="shared" si="8"/>
        <v>-4.9999999999990052E-2</v>
      </c>
      <c r="AS60">
        <f t="shared" si="8"/>
        <v>-0.64999999999998792</v>
      </c>
    </row>
    <row r="61" spans="1:45" x14ac:dyDescent="0.25">
      <c r="A61" t="s">
        <v>31</v>
      </c>
      <c r="B61">
        <f>(B12-AVERAGE($B$12:$AS$12))</f>
        <v>-0.65909090909090906</v>
      </c>
      <c r="C61">
        <f t="shared" ref="C61:AS61" si="9">(C12-AVERAGE($B$12:$AS$12))</f>
        <v>-0.65909090909090906</v>
      </c>
      <c r="D61">
        <f t="shared" si="9"/>
        <v>-0.45909090909090905</v>
      </c>
      <c r="E61">
        <f t="shared" si="9"/>
        <v>-0.65909090909090906</v>
      </c>
      <c r="F61">
        <f t="shared" si="9"/>
        <v>-0.45909090909090905</v>
      </c>
      <c r="G61">
        <f t="shared" si="9"/>
        <v>-0.65909090909090906</v>
      </c>
      <c r="H61">
        <f t="shared" si="9"/>
        <v>-0.65909090909090906</v>
      </c>
      <c r="I61">
        <f t="shared" si="9"/>
        <v>0.14090909090909098</v>
      </c>
      <c r="J61">
        <f t="shared" si="9"/>
        <v>-0.25909090909090904</v>
      </c>
      <c r="K61">
        <f t="shared" si="9"/>
        <v>-0.65909090909090906</v>
      </c>
      <c r="L61">
        <f t="shared" si="9"/>
        <v>-0.65909090909090906</v>
      </c>
      <c r="M61">
        <f t="shared" si="9"/>
        <v>-0.45909090909090905</v>
      </c>
      <c r="N61">
        <f t="shared" si="9"/>
        <v>-0.45909090909090905</v>
      </c>
      <c r="O61">
        <f t="shared" si="9"/>
        <v>-0.65909090909090906</v>
      </c>
      <c r="P61">
        <f t="shared" si="9"/>
        <v>-0.25909090909090904</v>
      </c>
      <c r="Q61">
        <f t="shared" si="9"/>
        <v>-0.65909090909090906</v>
      </c>
      <c r="R61">
        <f t="shared" si="9"/>
        <v>-0.45909090909090905</v>
      </c>
      <c r="S61">
        <f t="shared" si="9"/>
        <v>-0.65909090909090906</v>
      </c>
      <c r="T61">
        <f t="shared" si="9"/>
        <v>0.14090909090909098</v>
      </c>
      <c r="U61">
        <f t="shared" si="9"/>
        <v>-0.25909090909090904</v>
      </c>
      <c r="V61">
        <f t="shared" si="9"/>
        <v>-5.9090909090909083E-2</v>
      </c>
      <c r="W61">
        <f t="shared" si="9"/>
        <v>-0.45909090909090905</v>
      </c>
      <c r="X61">
        <f t="shared" si="9"/>
        <v>1.1409090909090911</v>
      </c>
      <c r="Y61">
        <f t="shared" si="9"/>
        <v>-5.9090909090909083E-2</v>
      </c>
      <c r="Z61">
        <f t="shared" si="9"/>
        <v>-0.65909090909090906</v>
      </c>
      <c r="AA61">
        <f t="shared" si="9"/>
        <v>-0.65909090909090906</v>
      </c>
      <c r="AB61">
        <f t="shared" si="9"/>
        <v>0.14090909090909098</v>
      </c>
      <c r="AC61">
        <f t="shared" si="9"/>
        <v>1.1409090909090911</v>
      </c>
      <c r="AD61">
        <f t="shared" si="9"/>
        <v>-0.25909090909090904</v>
      </c>
      <c r="AE61">
        <f t="shared" si="9"/>
        <v>-5.9090909090909083E-2</v>
      </c>
      <c r="AF61">
        <f t="shared" si="9"/>
        <v>2.9409090909090909</v>
      </c>
      <c r="AG61">
        <f t="shared" si="9"/>
        <v>-5.9090909090909083E-2</v>
      </c>
      <c r="AH61">
        <f t="shared" si="9"/>
        <v>2.9409090909090909</v>
      </c>
      <c r="AI61">
        <f t="shared" si="9"/>
        <v>-0.25909090909090904</v>
      </c>
      <c r="AJ61">
        <f t="shared" si="9"/>
        <v>0.74090909090909085</v>
      </c>
      <c r="AK61">
        <f t="shared" si="9"/>
        <v>0.74090909090909085</v>
      </c>
      <c r="AL61">
        <f t="shared" si="9"/>
        <v>-5.9090909090909083E-2</v>
      </c>
      <c r="AM61">
        <f t="shared" si="9"/>
        <v>0.54090909090909089</v>
      </c>
      <c r="AN61">
        <f t="shared" si="9"/>
        <v>-5.9090909090909083E-2</v>
      </c>
      <c r="AO61">
        <f t="shared" si="9"/>
        <v>-0.45909090909090905</v>
      </c>
      <c r="AP61">
        <f t="shared" si="9"/>
        <v>-0.65909090909090906</v>
      </c>
      <c r="AQ61">
        <f t="shared" si="9"/>
        <v>1.9409090909090909</v>
      </c>
      <c r="AR61">
        <f t="shared" si="9"/>
        <v>-0.45909090909090905</v>
      </c>
      <c r="AS61">
        <f t="shared" si="9"/>
        <v>1.3409090909090908</v>
      </c>
    </row>
    <row r="62" spans="1:45" x14ac:dyDescent="0.25">
      <c r="A62" t="s">
        <v>15</v>
      </c>
      <c r="B62">
        <f>(B13-AVERAGE($B$13:$AS$13))</f>
        <v>-5.2818181818181795</v>
      </c>
      <c r="C62">
        <f t="shared" ref="C62:AS62" si="10">(C13-AVERAGE($B$13:$AS$13))</f>
        <v>-4.8818181818181801</v>
      </c>
      <c r="D62">
        <f t="shared" si="10"/>
        <v>-8.8818181818181792</v>
      </c>
      <c r="E62">
        <f t="shared" si="10"/>
        <v>-8.2818181818181795</v>
      </c>
      <c r="F62">
        <f t="shared" si="10"/>
        <v>-8.2818181818181795</v>
      </c>
      <c r="G62">
        <f t="shared" si="10"/>
        <v>-5.6818181818181799</v>
      </c>
      <c r="H62">
        <f t="shared" si="10"/>
        <v>-1.8818181818181792</v>
      </c>
      <c r="I62">
        <f t="shared" si="10"/>
        <v>-2.2818181818181795</v>
      </c>
      <c r="J62">
        <f t="shared" si="10"/>
        <v>-0.48181818181818059</v>
      </c>
      <c r="K62">
        <f t="shared" si="10"/>
        <v>-6.0818181818181802</v>
      </c>
      <c r="L62">
        <f t="shared" si="10"/>
        <v>-7.4818181818181797</v>
      </c>
      <c r="M62">
        <f t="shared" si="10"/>
        <v>-8.6818181818181799</v>
      </c>
      <c r="N62">
        <f t="shared" si="10"/>
        <v>-6.4818181818181797</v>
      </c>
      <c r="O62">
        <f t="shared" si="10"/>
        <v>-3.4818181818181806</v>
      </c>
      <c r="P62">
        <f t="shared" si="10"/>
        <v>-2.6818181818181799</v>
      </c>
      <c r="Q62">
        <f t="shared" si="10"/>
        <v>-2.8818181818181792</v>
      </c>
      <c r="R62">
        <f t="shared" si="10"/>
        <v>-0.48181818181818059</v>
      </c>
      <c r="S62">
        <f t="shared" si="10"/>
        <v>-4.0818181818181802</v>
      </c>
      <c r="T62">
        <f t="shared" si="10"/>
        <v>2.5181818181818194</v>
      </c>
      <c r="U62">
        <f t="shared" si="10"/>
        <v>0.31818181818182012</v>
      </c>
      <c r="V62">
        <f t="shared" si="10"/>
        <v>1.5181818181818194</v>
      </c>
      <c r="W62">
        <f t="shared" si="10"/>
        <v>-0.88181818181817917</v>
      </c>
      <c r="X62">
        <f t="shared" si="10"/>
        <v>0.91818181818181976</v>
      </c>
      <c r="Y62">
        <f t="shared" si="10"/>
        <v>1.3181818181818201</v>
      </c>
      <c r="Z62">
        <f t="shared" si="10"/>
        <v>1.1181818181818208</v>
      </c>
      <c r="AA62">
        <f t="shared" si="10"/>
        <v>-1.0818181818181802</v>
      </c>
      <c r="AB62">
        <f t="shared" si="10"/>
        <v>1.9181818181818198</v>
      </c>
      <c r="AC62">
        <f t="shared" si="10"/>
        <v>1.9181818181818198</v>
      </c>
      <c r="AD62">
        <f t="shared" si="10"/>
        <v>6.3181818181818201</v>
      </c>
      <c r="AE62">
        <f t="shared" si="10"/>
        <v>4.5181818181818194</v>
      </c>
      <c r="AF62">
        <f t="shared" si="10"/>
        <v>7.7181818181818187</v>
      </c>
      <c r="AG62">
        <f t="shared" si="10"/>
        <v>2.9181818181818198</v>
      </c>
      <c r="AH62">
        <f t="shared" si="10"/>
        <v>7.7181818181818187</v>
      </c>
      <c r="AI62">
        <f t="shared" si="10"/>
        <v>1.1181818181818208</v>
      </c>
      <c r="AJ62">
        <f t="shared" si="10"/>
        <v>0.11818181818182083</v>
      </c>
      <c r="AK62">
        <f t="shared" si="10"/>
        <v>4.1181818181818208</v>
      </c>
      <c r="AL62">
        <f t="shared" si="10"/>
        <v>5.7181818181818187</v>
      </c>
      <c r="AM62">
        <f t="shared" si="10"/>
        <v>5.3181818181818201</v>
      </c>
      <c r="AN62">
        <f t="shared" si="10"/>
        <v>3.7181818181818187</v>
      </c>
      <c r="AO62">
        <f t="shared" si="10"/>
        <v>6.1181818181818208</v>
      </c>
      <c r="AP62">
        <f t="shared" si="10"/>
        <v>7.1181818181818208</v>
      </c>
      <c r="AQ62">
        <f t="shared" si="10"/>
        <v>4.9181818181818215</v>
      </c>
      <c r="AR62">
        <f t="shared" si="10"/>
        <v>5.1181818181818208</v>
      </c>
      <c r="AS62">
        <f t="shared" si="10"/>
        <v>6.1181818181818208</v>
      </c>
    </row>
    <row r="63" spans="1:45" x14ac:dyDescent="0.25">
      <c r="A63" t="s">
        <v>36</v>
      </c>
      <c r="B63">
        <f>(B14-AVERAGE($B$14:$AS$14))</f>
        <v>-0.86818181818181372</v>
      </c>
      <c r="C63">
        <f t="shared" ref="C63:AS63" si="11">(C14-AVERAGE($B$14:$AS$14))</f>
        <v>-1.068181818181813</v>
      </c>
      <c r="D63">
        <f t="shared" si="11"/>
        <v>0.53181818181818485</v>
      </c>
      <c r="E63">
        <f t="shared" si="11"/>
        <v>0.33181818181818556</v>
      </c>
      <c r="F63">
        <f t="shared" si="11"/>
        <v>-0.66818181818181444</v>
      </c>
      <c r="G63">
        <f t="shared" si="11"/>
        <v>0.13181818181818628</v>
      </c>
      <c r="H63">
        <f t="shared" si="11"/>
        <v>-6.8181818181813014E-2</v>
      </c>
      <c r="I63">
        <f t="shared" si="11"/>
        <v>0.7318181818181877</v>
      </c>
      <c r="J63">
        <f t="shared" si="11"/>
        <v>0.7318181818181877</v>
      </c>
      <c r="K63">
        <f t="shared" si="11"/>
        <v>-0.46818181818181515</v>
      </c>
      <c r="L63">
        <f t="shared" si="11"/>
        <v>-0.2681818181818123</v>
      </c>
      <c r="M63">
        <f t="shared" si="11"/>
        <v>-1.8681818181818137</v>
      </c>
      <c r="N63">
        <f t="shared" si="11"/>
        <v>-2.4681818181818151</v>
      </c>
      <c r="O63">
        <f t="shared" si="11"/>
        <v>-1.2681818181818123</v>
      </c>
      <c r="P63">
        <f t="shared" si="11"/>
        <v>-0.46818181818181515</v>
      </c>
      <c r="Q63">
        <f t="shared" si="11"/>
        <v>-1.068181818181813</v>
      </c>
      <c r="R63">
        <f t="shared" si="11"/>
        <v>0.7318181818181877</v>
      </c>
      <c r="S63">
        <f t="shared" si="11"/>
        <v>0.13181818181818628</v>
      </c>
      <c r="T63">
        <f t="shared" si="11"/>
        <v>0.53181818181818485</v>
      </c>
      <c r="U63">
        <f t="shared" si="11"/>
        <v>0.53181818181818485</v>
      </c>
      <c r="V63">
        <f t="shared" si="11"/>
        <v>0.13181818181818628</v>
      </c>
      <c r="W63">
        <f t="shared" si="11"/>
        <v>0.53181818181818485</v>
      </c>
      <c r="X63">
        <f t="shared" si="11"/>
        <v>0.13181818181818628</v>
      </c>
      <c r="Y63">
        <f t="shared" si="11"/>
        <v>0.33181818181818556</v>
      </c>
      <c r="Z63">
        <f t="shared" si="11"/>
        <v>-6.8181818181813014E-2</v>
      </c>
      <c r="AA63">
        <f t="shared" si="11"/>
        <v>-0.2681818181818123</v>
      </c>
      <c r="AB63">
        <f t="shared" si="11"/>
        <v>0.7318181818181877</v>
      </c>
      <c r="AC63">
        <f t="shared" si="11"/>
        <v>0.53181818181818485</v>
      </c>
      <c r="AD63">
        <f t="shared" si="11"/>
        <v>0.13181818181818628</v>
      </c>
      <c r="AE63">
        <f t="shared" si="11"/>
        <v>0.33181818181818556</v>
      </c>
      <c r="AF63">
        <f t="shared" si="11"/>
        <v>-6.8181818181813014E-2</v>
      </c>
      <c r="AG63">
        <f t="shared" si="11"/>
        <v>-6.8181818181813014E-2</v>
      </c>
      <c r="AH63">
        <f t="shared" si="11"/>
        <v>-6.8181818181813014E-2</v>
      </c>
      <c r="AI63">
        <f t="shared" si="11"/>
        <v>-1.068181818181813</v>
      </c>
      <c r="AJ63">
        <f t="shared" si="11"/>
        <v>0.53181818181818485</v>
      </c>
      <c r="AK63">
        <f t="shared" si="11"/>
        <v>0.7318181818181877</v>
      </c>
      <c r="AL63">
        <f t="shared" si="11"/>
        <v>0.53181818181818485</v>
      </c>
      <c r="AM63">
        <f t="shared" si="11"/>
        <v>0.7318181818181877</v>
      </c>
      <c r="AN63">
        <f t="shared" si="11"/>
        <v>0.53181818181818485</v>
      </c>
      <c r="AO63">
        <f t="shared" si="11"/>
        <v>0.7318181818181877</v>
      </c>
      <c r="AP63">
        <f t="shared" si="11"/>
        <v>0.53181818181818485</v>
      </c>
      <c r="AQ63">
        <f t="shared" si="11"/>
        <v>0.7318181818181877</v>
      </c>
      <c r="AR63">
        <f t="shared" si="11"/>
        <v>-6.8181818181813014E-2</v>
      </c>
      <c r="AS63">
        <f t="shared" si="11"/>
        <v>-6.8181818181813014E-2</v>
      </c>
    </row>
    <row r="64" spans="1:45" x14ac:dyDescent="0.25">
      <c r="A64" t="s">
        <v>17</v>
      </c>
      <c r="B64">
        <f>(B15-AVERAGE($B$15:$AS$15))</f>
        <v>-4.5454545454550299E-2</v>
      </c>
      <c r="C64">
        <f t="shared" ref="C64:AS64" si="12">(C15-AVERAGE($B$15:$AS$15))</f>
        <v>-0.84545454545455101</v>
      </c>
      <c r="D64">
        <f t="shared" si="12"/>
        <v>-0.64545454545454817</v>
      </c>
      <c r="E64">
        <f t="shared" si="12"/>
        <v>-0.44545454545454888</v>
      </c>
      <c r="F64">
        <f t="shared" si="12"/>
        <v>-2.0454545454545503</v>
      </c>
      <c r="G64">
        <f t="shared" si="12"/>
        <v>0.55454545454545112</v>
      </c>
      <c r="H64">
        <f t="shared" si="12"/>
        <v>-0.44545454545454888</v>
      </c>
      <c r="I64">
        <f t="shared" si="12"/>
        <v>0.35454545454545183</v>
      </c>
      <c r="J64">
        <f t="shared" si="12"/>
        <v>-0.44545454545454888</v>
      </c>
      <c r="K64">
        <f t="shared" si="12"/>
        <v>-0.84545454545455101</v>
      </c>
      <c r="L64">
        <f t="shared" si="12"/>
        <v>-1.4454545454545489</v>
      </c>
      <c r="M64">
        <f t="shared" si="12"/>
        <v>-6.4454545454545489</v>
      </c>
      <c r="N64">
        <f t="shared" si="12"/>
        <v>-1.845454545454551</v>
      </c>
      <c r="O64">
        <f t="shared" si="12"/>
        <v>-1.0454545454545503</v>
      </c>
      <c r="P64">
        <f t="shared" si="12"/>
        <v>-1.2454545454545496</v>
      </c>
      <c r="Q64">
        <f t="shared" si="12"/>
        <v>-4.5454545454550299E-2</v>
      </c>
      <c r="R64">
        <f t="shared" si="12"/>
        <v>1.7545454545454504</v>
      </c>
      <c r="S64">
        <f t="shared" si="12"/>
        <v>-0.44545454545454888</v>
      </c>
      <c r="T64">
        <f t="shared" si="12"/>
        <v>0.15454545454544899</v>
      </c>
      <c r="U64">
        <f t="shared" si="12"/>
        <v>0.75454545454545041</v>
      </c>
      <c r="V64">
        <f t="shared" si="12"/>
        <v>1.154545454545449</v>
      </c>
      <c r="W64">
        <f t="shared" si="12"/>
        <v>0.9545454545454497</v>
      </c>
      <c r="X64">
        <f t="shared" si="12"/>
        <v>0.75454545454545041</v>
      </c>
      <c r="Y64">
        <f t="shared" si="12"/>
        <v>-4.5454545454550299E-2</v>
      </c>
      <c r="Z64">
        <f t="shared" si="12"/>
        <v>-1.0454545454545503</v>
      </c>
      <c r="AA64">
        <f t="shared" si="12"/>
        <v>-0.24545454545454959</v>
      </c>
      <c r="AB64">
        <f t="shared" si="12"/>
        <v>1.9545454545454497</v>
      </c>
      <c r="AC64">
        <f t="shared" si="12"/>
        <v>0.9545454545454497</v>
      </c>
      <c r="AD64">
        <f t="shared" si="12"/>
        <v>1.154545454545449</v>
      </c>
      <c r="AE64">
        <f t="shared" si="12"/>
        <v>-0.84545454545455101</v>
      </c>
      <c r="AF64">
        <f t="shared" si="12"/>
        <v>1.154545454545449</v>
      </c>
      <c r="AG64">
        <f t="shared" si="12"/>
        <v>0.9545454545454497</v>
      </c>
      <c r="AH64">
        <f t="shared" si="12"/>
        <v>1.154545454545449</v>
      </c>
      <c r="AI64">
        <f t="shared" si="12"/>
        <v>-0.44545454545454888</v>
      </c>
      <c r="AJ64">
        <f t="shared" si="12"/>
        <v>1.154545454545449</v>
      </c>
      <c r="AK64">
        <f t="shared" si="12"/>
        <v>0.9545454545454497</v>
      </c>
      <c r="AL64">
        <f t="shared" si="12"/>
        <v>1.7545454545454504</v>
      </c>
      <c r="AM64">
        <f t="shared" si="12"/>
        <v>2.154545454545449</v>
      </c>
      <c r="AN64">
        <f t="shared" si="12"/>
        <v>0.35454545454545183</v>
      </c>
      <c r="AO64">
        <f t="shared" si="12"/>
        <v>-4.5454545454550299E-2</v>
      </c>
      <c r="AP64">
        <f t="shared" si="12"/>
        <v>0.15454545454544899</v>
      </c>
      <c r="AQ64">
        <f t="shared" si="12"/>
        <v>1.9545454545454497</v>
      </c>
      <c r="AR64">
        <f t="shared" si="12"/>
        <v>-1.6454545454545482</v>
      </c>
      <c r="AS64">
        <f t="shared" si="12"/>
        <v>0.35454545454545183</v>
      </c>
    </row>
    <row r="65" spans="1:45" x14ac:dyDescent="0.25">
      <c r="A65" t="s">
        <v>43</v>
      </c>
      <c r="B65">
        <f>(B16-AVERAGE($B$16:$AS$16))</f>
        <v>0.2636363636363761</v>
      </c>
      <c r="C65">
        <f t="shared" ref="C65:AS65" si="13">(C16-AVERAGE($B$16:$AS$16))</f>
        <v>-0.13636363636362603</v>
      </c>
      <c r="D65">
        <f t="shared" si="13"/>
        <v>-0.33636363636362532</v>
      </c>
      <c r="E65">
        <f t="shared" si="13"/>
        <v>-0.53636363636362461</v>
      </c>
      <c r="F65">
        <f t="shared" si="13"/>
        <v>0.2636363636363761</v>
      </c>
      <c r="G65">
        <f t="shared" si="13"/>
        <v>-0.13636363636362603</v>
      </c>
      <c r="H65">
        <f t="shared" si="13"/>
        <v>6.3636363636373261E-2</v>
      </c>
      <c r="I65">
        <f t="shared" si="13"/>
        <v>0.2636363636363761</v>
      </c>
      <c r="J65">
        <f t="shared" si="13"/>
        <v>-0.13636363636362603</v>
      </c>
      <c r="K65">
        <f t="shared" si="13"/>
        <v>-0.93636363636362674</v>
      </c>
      <c r="L65">
        <f t="shared" si="13"/>
        <v>0.2636363636363761</v>
      </c>
      <c r="M65">
        <f t="shared" si="13"/>
        <v>-0.53636363636362461</v>
      </c>
      <c r="N65">
        <f t="shared" si="13"/>
        <v>6.3636363636373261E-2</v>
      </c>
      <c r="O65">
        <f t="shared" si="13"/>
        <v>0.2636363636363761</v>
      </c>
      <c r="P65">
        <f t="shared" si="13"/>
        <v>0.2636363636363761</v>
      </c>
      <c r="Q65">
        <f t="shared" si="13"/>
        <v>0.2636363636363761</v>
      </c>
      <c r="R65">
        <f t="shared" si="13"/>
        <v>-0.13636363636362603</v>
      </c>
      <c r="S65">
        <f t="shared" si="13"/>
        <v>-0.33636363636362532</v>
      </c>
      <c r="T65">
        <f t="shared" si="13"/>
        <v>6.3636363636373261E-2</v>
      </c>
      <c r="U65">
        <f t="shared" si="13"/>
        <v>-0.33636363636362532</v>
      </c>
      <c r="V65">
        <f t="shared" si="13"/>
        <v>0.2636363636363761</v>
      </c>
      <c r="W65">
        <f t="shared" si="13"/>
        <v>-0.33636363636362532</v>
      </c>
      <c r="X65">
        <f t="shared" si="13"/>
        <v>6.3636363636373261E-2</v>
      </c>
      <c r="Y65">
        <f t="shared" si="13"/>
        <v>-0.33636363636362532</v>
      </c>
      <c r="Z65">
        <f t="shared" si="13"/>
        <v>-0.7363636363636239</v>
      </c>
      <c r="AA65">
        <f t="shared" si="13"/>
        <v>-0.53636363636362461</v>
      </c>
      <c r="AB65">
        <f t="shared" si="13"/>
        <v>0.2636363636363761</v>
      </c>
      <c r="AC65">
        <f t="shared" si="13"/>
        <v>0.2636363636363761</v>
      </c>
      <c r="AD65">
        <f t="shared" si="13"/>
        <v>-0.13636363636362603</v>
      </c>
      <c r="AE65">
        <f t="shared" si="13"/>
        <v>0.2636363636363761</v>
      </c>
      <c r="AF65">
        <f t="shared" si="13"/>
        <v>6.3636363636373261E-2</v>
      </c>
      <c r="AG65">
        <f t="shared" si="13"/>
        <v>0.2636363636363761</v>
      </c>
      <c r="AH65">
        <f t="shared" si="13"/>
        <v>6.3636363636373261E-2</v>
      </c>
      <c r="AI65">
        <f t="shared" si="13"/>
        <v>0.2636363636363761</v>
      </c>
      <c r="AJ65">
        <f t="shared" si="13"/>
        <v>0.2636363636363761</v>
      </c>
      <c r="AK65">
        <f t="shared" si="13"/>
        <v>0.2636363636363761</v>
      </c>
      <c r="AL65">
        <f t="shared" si="13"/>
        <v>-0.13636363636362603</v>
      </c>
      <c r="AM65">
        <f t="shared" si="13"/>
        <v>0.2636363636363761</v>
      </c>
      <c r="AN65">
        <f t="shared" si="13"/>
        <v>0.2636363636363761</v>
      </c>
      <c r="AO65">
        <f t="shared" si="13"/>
        <v>-0.13636363636362603</v>
      </c>
      <c r="AP65">
        <f t="shared" si="13"/>
        <v>0.2636363636363761</v>
      </c>
      <c r="AQ65">
        <f t="shared" si="13"/>
        <v>0.2636363636363761</v>
      </c>
      <c r="AR65">
        <f t="shared" si="13"/>
        <v>0.2636363636363761</v>
      </c>
      <c r="AS65">
        <f t="shared" si="13"/>
        <v>0.2636363636363761</v>
      </c>
    </row>
    <row r="66" spans="1:45" x14ac:dyDescent="0.25">
      <c r="A66" t="s">
        <v>19</v>
      </c>
      <c r="B66">
        <f>(B17-AVERAGE($B$17:$AS$17))</f>
        <v>-2.3454545454545475</v>
      </c>
      <c r="C66">
        <f t="shared" ref="C66:AS66" si="14">(C17-AVERAGE($B$17:$AS$17))</f>
        <v>-2.9454545454545489</v>
      </c>
      <c r="D66">
        <f t="shared" si="14"/>
        <v>-3.1454545454545482</v>
      </c>
      <c r="E66">
        <f t="shared" si="14"/>
        <v>-4.3454545454545492</v>
      </c>
      <c r="F66">
        <f t="shared" si="14"/>
        <v>-4.7454545454545496</v>
      </c>
      <c r="G66">
        <f t="shared" si="14"/>
        <v>-1.9454545454545489</v>
      </c>
      <c r="H66">
        <f t="shared" si="14"/>
        <v>-1.1454545454545482</v>
      </c>
      <c r="I66">
        <f t="shared" si="14"/>
        <v>-1.1454545454545482</v>
      </c>
      <c r="J66">
        <f t="shared" si="14"/>
        <v>-1.1454545454545482</v>
      </c>
      <c r="K66">
        <f t="shared" si="14"/>
        <v>-1.5454545454545503</v>
      </c>
      <c r="L66">
        <f t="shared" si="14"/>
        <v>-0.5454545454545503</v>
      </c>
      <c r="M66">
        <f t="shared" si="14"/>
        <v>-2.5454545454545503</v>
      </c>
      <c r="N66">
        <f t="shared" si="14"/>
        <v>-5.1454545454545482</v>
      </c>
      <c r="O66">
        <f t="shared" si="14"/>
        <v>-1.7454545454545496</v>
      </c>
      <c r="P66">
        <f t="shared" si="14"/>
        <v>2.8545454545454518</v>
      </c>
      <c r="Q66">
        <f t="shared" si="14"/>
        <v>1.0545454545454511</v>
      </c>
      <c r="R66">
        <f t="shared" si="14"/>
        <v>0.25454545454545041</v>
      </c>
      <c r="S66">
        <f t="shared" si="14"/>
        <v>-2.1454545454545482</v>
      </c>
      <c r="T66">
        <f t="shared" si="14"/>
        <v>5.4545454545451122E-2</v>
      </c>
      <c r="U66">
        <f t="shared" si="14"/>
        <v>1.8545454545454518</v>
      </c>
      <c r="V66">
        <f t="shared" si="14"/>
        <v>0.25454545454545041</v>
      </c>
      <c r="W66">
        <f t="shared" si="14"/>
        <v>2.8545454545454518</v>
      </c>
      <c r="X66">
        <f t="shared" si="14"/>
        <v>-0.5454545454545503</v>
      </c>
      <c r="Y66">
        <f t="shared" si="14"/>
        <v>0.85454545454545183</v>
      </c>
      <c r="Z66">
        <f t="shared" si="14"/>
        <v>0.4545454545454497</v>
      </c>
      <c r="AA66">
        <f t="shared" si="14"/>
        <v>-0.34545454545454746</v>
      </c>
      <c r="AB66">
        <f t="shared" si="14"/>
        <v>2.0545454545454511</v>
      </c>
      <c r="AC66">
        <f t="shared" si="14"/>
        <v>1.0545454545454511</v>
      </c>
      <c r="AD66">
        <f t="shared" si="14"/>
        <v>1.4545454545454497</v>
      </c>
      <c r="AE66">
        <f t="shared" si="14"/>
        <v>1.2545454545454504</v>
      </c>
      <c r="AF66">
        <f t="shared" si="14"/>
        <v>2.4545454545454497</v>
      </c>
      <c r="AG66">
        <f t="shared" si="14"/>
        <v>0.65454545454545254</v>
      </c>
      <c r="AH66">
        <f t="shared" si="14"/>
        <v>2.4545454545454497</v>
      </c>
      <c r="AI66">
        <f t="shared" si="14"/>
        <v>1.2545454545454504</v>
      </c>
      <c r="AJ66">
        <f t="shared" si="14"/>
        <v>-0.74545454545454959</v>
      </c>
      <c r="AK66">
        <f t="shared" si="14"/>
        <v>-0.74545454545454959</v>
      </c>
      <c r="AL66">
        <f t="shared" si="14"/>
        <v>0.85454545454545183</v>
      </c>
      <c r="AM66">
        <f t="shared" si="14"/>
        <v>2.0545454545454511</v>
      </c>
      <c r="AN66">
        <f t="shared" si="14"/>
        <v>4.2545454545454504</v>
      </c>
      <c r="AO66">
        <f t="shared" si="14"/>
        <v>4.2545454545454504</v>
      </c>
      <c r="AP66">
        <f t="shared" si="14"/>
        <v>2.4545454545454497</v>
      </c>
      <c r="AQ66">
        <f t="shared" si="14"/>
        <v>-0.14545454545454817</v>
      </c>
      <c r="AR66">
        <f t="shared" si="14"/>
        <v>1.0545454545454511</v>
      </c>
      <c r="AS66">
        <f t="shared" si="14"/>
        <v>1.0545454545454511</v>
      </c>
    </row>
    <row r="67" spans="1:45" x14ac:dyDescent="0.25">
      <c r="A67" t="s">
        <v>44</v>
      </c>
      <c r="B67">
        <f>(B18-AVERAGE($B$18:$AS$18))</f>
        <v>0.10454545454545183</v>
      </c>
      <c r="C67">
        <f t="shared" ref="C67:AS67" si="15">(C18-AVERAGE($B$18:$AS$18))</f>
        <v>-0.69545454545454888</v>
      </c>
      <c r="D67">
        <f t="shared" si="15"/>
        <v>-0.29545454545454675</v>
      </c>
      <c r="E67">
        <f t="shared" si="15"/>
        <v>0.30454545454545112</v>
      </c>
      <c r="F67">
        <f t="shared" si="15"/>
        <v>0.10454545454545183</v>
      </c>
      <c r="G67">
        <f t="shared" si="15"/>
        <v>-0.29545454545454675</v>
      </c>
      <c r="H67">
        <f t="shared" si="15"/>
        <v>-0.29545454545454675</v>
      </c>
      <c r="I67">
        <f t="shared" si="15"/>
        <v>0.50454545454545396</v>
      </c>
      <c r="J67">
        <f t="shared" si="15"/>
        <v>0.50454545454545396</v>
      </c>
      <c r="K67">
        <f t="shared" si="15"/>
        <v>-0.29545454545454675</v>
      </c>
      <c r="L67">
        <f t="shared" si="15"/>
        <v>-9.5454545454547457E-2</v>
      </c>
      <c r="M67">
        <f t="shared" si="15"/>
        <v>-0.49545454545454604</v>
      </c>
      <c r="N67">
        <f t="shared" si="15"/>
        <v>-1.495454545454546</v>
      </c>
      <c r="O67">
        <f t="shared" si="15"/>
        <v>-0.89545454545454817</v>
      </c>
      <c r="P67">
        <f t="shared" si="15"/>
        <v>-0.69545454545454888</v>
      </c>
      <c r="Q67">
        <f t="shared" si="15"/>
        <v>-0.29545454545454675</v>
      </c>
      <c r="R67">
        <f t="shared" si="15"/>
        <v>0.50454545454545396</v>
      </c>
      <c r="S67">
        <f t="shared" si="15"/>
        <v>-0.49545454545454604</v>
      </c>
      <c r="T67">
        <f t="shared" si="15"/>
        <v>0.10454545454545183</v>
      </c>
      <c r="U67">
        <f t="shared" si="15"/>
        <v>0.50454545454545396</v>
      </c>
      <c r="V67">
        <f t="shared" si="15"/>
        <v>0.30454545454545112</v>
      </c>
      <c r="W67">
        <f t="shared" si="15"/>
        <v>0.50454545454545396</v>
      </c>
      <c r="X67">
        <f t="shared" si="15"/>
        <v>-9.5454545454547457E-2</v>
      </c>
      <c r="Y67">
        <f t="shared" si="15"/>
        <v>0.30454545454545112</v>
      </c>
      <c r="Z67">
        <f t="shared" si="15"/>
        <v>0.10454545454545183</v>
      </c>
      <c r="AA67">
        <f t="shared" si="15"/>
        <v>-9.5454545454547457E-2</v>
      </c>
      <c r="AB67">
        <f t="shared" si="15"/>
        <v>0.50454545454545396</v>
      </c>
      <c r="AC67">
        <f t="shared" si="15"/>
        <v>0.50454545454545396</v>
      </c>
      <c r="AD67">
        <f t="shared" si="15"/>
        <v>0.50454545454545396</v>
      </c>
      <c r="AE67">
        <f t="shared" si="15"/>
        <v>0.30454545454545112</v>
      </c>
      <c r="AF67">
        <f t="shared" si="15"/>
        <v>-0.49545454545454604</v>
      </c>
      <c r="AG67">
        <f t="shared" si="15"/>
        <v>0.30454545454545112</v>
      </c>
      <c r="AH67">
        <f t="shared" si="15"/>
        <v>-0.49545454545454604</v>
      </c>
      <c r="AI67">
        <f t="shared" si="15"/>
        <v>-1.495454545454546</v>
      </c>
      <c r="AJ67">
        <f t="shared" si="15"/>
        <v>0.50454545454545396</v>
      </c>
      <c r="AK67">
        <f t="shared" si="15"/>
        <v>0.30454545454545112</v>
      </c>
      <c r="AL67">
        <f t="shared" si="15"/>
        <v>0.50454545454545396</v>
      </c>
      <c r="AM67">
        <f t="shared" si="15"/>
        <v>0.50454545454545396</v>
      </c>
      <c r="AN67">
        <f t="shared" si="15"/>
        <v>0.50454545454545396</v>
      </c>
      <c r="AO67">
        <f t="shared" si="15"/>
        <v>0.30454545454545112</v>
      </c>
      <c r="AP67">
        <f t="shared" si="15"/>
        <v>0.10454545454545183</v>
      </c>
      <c r="AQ67">
        <f t="shared" si="15"/>
        <v>0.50454545454545396</v>
      </c>
      <c r="AR67">
        <f t="shared" si="15"/>
        <v>-9.5454545454547457E-2</v>
      </c>
      <c r="AS67">
        <f t="shared" si="15"/>
        <v>-9.5454545454547457E-2</v>
      </c>
    </row>
    <row r="68" spans="1:45" x14ac:dyDescent="0.25">
      <c r="A68" t="s">
        <v>21</v>
      </c>
      <c r="B68">
        <f>B19-AVERAGE($B$19:$AS$19)</f>
        <v>0</v>
      </c>
      <c r="C68">
        <f t="shared" ref="C68:AS68" si="16">C19-AVERAGE($B$19:$AS$19)</f>
        <v>0</v>
      </c>
      <c r="D68">
        <f t="shared" si="16"/>
        <v>0</v>
      </c>
      <c r="E68">
        <f t="shared" si="16"/>
        <v>0</v>
      </c>
      <c r="F68">
        <f t="shared" si="16"/>
        <v>0</v>
      </c>
      <c r="G68">
        <f t="shared" si="16"/>
        <v>0</v>
      </c>
      <c r="H68">
        <f t="shared" si="16"/>
        <v>0</v>
      </c>
      <c r="I68">
        <f t="shared" si="16"/>
        <v>0</v>
      </c>
      <c r="J68">
        <f t="shared" si="16"/>
        <v>0</v>
      </c>
      <c r="K68">
        <f t="shared" si="16"/>
        <v>0</v>
      </c>
      <c r="L68">
        <f t="shared" si="16"/>
        <v>0</v>
      </c>
      <c r="M68">
        <f t="shared" si="16"/>
        <v>0</v>
      </c>
      <c r="N68">
        <f t="shared" si="16"/>
        <v>0</v>
      </c>
      <c r="O68">
        <f t="shared" si="16"/>
        <v>0</v>
      </c>
      <c r="P68">
        <f t="shared" si="16"/>
        <v>0</v>
      </c>
      <c r="Q68">
        <f t="shared" si="16"/>
        <v>0</v>
      </c>
      <c r="R68">
        <f t="shared" si="16"/>
        <v>0</v>
      </c>
      <c r="S68">
        <f t="shared" si="16"/>
        <v>0</v>
      </c>
      <c r="T68">
        <f t="shared" si="16"/>
        <v>0</v>
      </c>
      <c r="U68">
        <f t="shared" si="16"/>
        <v>0</v>
      </c>
      <c r="V68">
        <f t="shared" si="16"/>
        <v>0</v>
      </c>
      <c r="W68">
        <f t="shared" si="16"/>
        <v>0</v>
      </c>
      <c r="X68">
        <f t="shared" si="16"/>
        <v>0</v>
      </c>
      <c r="Y68">
        <f t="shared" si="16"/>
        <v>0</v>
      </c>
      <c r="Z68">
        <f t="shared" si="16"/>
        <v>0</v>
      </c>
      <c r="AA68">
        <f t="shared" si="16"/>
        <v>0</v>
      </c>
      <c r="AB68">
        <f t="shared" si="16"/>
        <v>0</v>
      </c>
      <c r="AC68">
        <f t="shared" si="16"/>
        <v>0</v>
      </c>
      <c r="AD68">
        <f t="shared" si="16"/>
        <v>0</v>
      </c>
      <c r="AE68">
        <f t="shared" si="16"/>
        <v>0</v>
      </c>
      <c r="AF68">
        <f t="shared" si="16"/>
        <v>0</v>
      </c>
      <c r="AG68">
        <f t="shared" si="16"/>
        <v>0</v>
      </c>
      <c r="AH68">
        <f t="shared" si="16"/>
        <v>0</v>
      </c>
      <c r="AI68">
        <f t="shared" si="16"/>
        <v>0</v>
      </c>
      <c r="AJ68">
        <f t="shared" si="16"/>
        <v>0</v>
      </c>
      <c r="AK68">
        <f t="shared" si="16"/>
        <v>0</v>
      </c>
      <c r="AL68">
        <f t="shared" si="16"/>
        <v>0</v>
      </c>
      <c r="AM68">
        <f t="shared" si="16"/>
        <v>0</v>
      </c>
      <c r="AN68">
        <f t="shared" si="16"/>
        <v>0</v>
      </c>
      <c r="AO68">
        <f t="shared" si="16"/>
        <v>0</v>
      </c>
      <c r="AP68">
        <f t="shared" si="16"/>
        <v>0</v>
      </c>
      <c r="AQ68">
        <f t="shared" si="16"/>
        <v>0</v>
      </c>
      <c r="AR68">
        <f t="shared" si="16"/>
        <v>0</v>
      </c>
      <c r="AS68">
        <f t="shared" si="16"/>
        <v>0</v>
      </c>
    </row>
    <row r="69" spans="1:45" x14ac:dyDescent="0.25">
      <c r="A69" t="s">
        <v>22</v>
      </c>
      <c r="B69">
        <f>(B20-AVERAGE($B$20:$AS$20))</f>
        <v>-1.1818181818181819</v>
      </c>
      <c r="C69">
        <f t="shared" ref="C69:AS69" si="17">(C20-AVERAGE($B$20:$AS$20))</f>
        <v>-1.1818181818181819</v>
      </c>
      <c r="D69">
        <f t="shared" si="17"/>
        <v>-1.1818181818181819</v>
      </c>
      <c r="E69">
        <f t="shared" si="17"/>
        <v>-0.98181818181818192</v>
      </c>
      <c r="F69">
        <f t="shared" si="17"/>
        <v>-1.1818181818181819</v>
      </c>
      <c r="G69">
        <f t="shared" si="17"/>
        <v>-1.1818181818181819</v>
      </c>
      <c r="H69">
        <f t="shared" si="17"/>
        <v>-1.1818181818181819</v>
      </c>
      <c r="I69">
        <f t="shared" si="17"/>
        <v>-1.1818181818181819</v>
      </c>
      <c r="J69">
        <f t="shared" si="17"/>
        <v>-1.1818181818181819</v>
      </c>
      <c r="K69">
        <f t="shared" si="17"/>
        <v>1.8181818181818077E-2</v>
      </c>
      <c r="L69">
        <f t="shared" si="17"/>
        <v>-0.78181818181818186</v>
      </c>
      <c r="M69">
        <f t="shared" si="17"/>
        <v>-0.18181818181818188</v>
      </c>
      <c r="N69">
        <f t="shared" si="17"/>
        <v>-0.5818181818181819</v>
      </c>
      <c r="O69">
        <f t="shared" si="17"/>
        <v>-0.98181818181818192</v>
      </c>
      <c r="P69">
        <f t="shared" si="17"/>
        <v>0.61818181818181817</v>
      </c>
      <c r="Q69">
        <f t="shared" si="17"/>
        <v>2.0181818181818185</v>
      </c>
      <c r="R69">
        <f t="shared" si="17"/>
        <v>-1.1818181818181819</v>
      </c>
      <c r="S69">
        <f t="shared" si="17"/>
        <v>0.21818181818181803</v>
      </c>
      <c r="T69">
        <f t="shared" si="17"/>
        <v>-0.5818181818181819</v>
      </c>
      <c r="U69">
        <f t="shared" si="17"/>
        <v>-0.78181818181818186</v>
      </c>
      <c r="V69">
        <f t="shared" si="17"/>
        <v>-1.1818181818181819</v>
      </c>
      <c r="W69">
        <f t="shared" si="17"/>
        <v>-0.98181818181818192</v>
      </c>
      <c r="X69">
        <f t="shared" si="17"/>
        <v>-0.98181818181818192</v>
      </c>
      <c r="Y69">
        <f t="shared" si="17"/>
        <v>1.8181818181818077E-2</v>
      </c>
      <c r="Z69">
        <f t="shared" si="17"/>
        <v>-0.98181818181818192</v>
      </c>
      <c r="AA69">
        <f t="shared" si="17"/>
        <v>1.0181818181818183</v>
      </c>
      <c r="AB69">
        <f t="shared" si="17"/>
        <v>1.0181818181818183</v>
      </c>
      <c r="AC69">
        <f t="shared" si="17"/>
        <v>-0.5818181818181819</v>
      </c>
      <c r="AD69">
        <f t="shared" si="17"/>
        <v>0.61818181818181817</v>
      </c>
      <c r="AE69">
        <f t="shared" si="17"/>
        <v>0.21818181818181803</v>
      </c>
      <c r="AF69">
        <f t="shared" si="17"/>
        <v>1.6181818181818179</v>
      </c>
      <c r="AG69">
        <f t="shared" si="17"/>
        <v>2.0181818181818185</v>
      </c>
      <c r="AH69">
        <f t="shared" si="17"/>
        <v>1.6181818181818179</v>
      </c>
      <c r="AI69">
        <f t="shared" si="17"/>
        <v>1.8181818181818181</v>
      </c>
      <c r="AJ69">
        <f t="shared" si="17"/>
        <v>2.418181818181818</v>
      </c>
      <c r="AK69">
        <f t="shared" si="17"/>
        <v>0.61818181818181817</v>
      </c>
      <c r="AL69">
        <f t="shared" si="17"/>
        <v>1.218181818181818</v>
      </c>
      <c r="AM69">
        <f t="shared" si="17"/>
        <v>-0.5818181818181819</v>
      </c>
      <c r="AN69">
        <f t="shared" si="17"/>
        <v>1.8181818181818181</v>
      </c>
      <c r="AO69">
        <f t="shared" si="17"/>
        <v>1.4181818181818182</v>
      </c>
      <c r="AP69">
        <f t="shared" si="17"/>
        <v>-0.98181818181818192</v>
      </c>
      <c r="AQ69">
        <f t="shared" si="17"/>
        <v>0.81818181818181812</v>
      </c>
      <c r="AR69">
        <f t="shared" si="17"/>
        <v>0.81818181818181812</v>
      </c>
      <c r="AS69">
        <f t="shared" si="17"/>
        <v>-0.18181818181818188</v>
      </c>
    </row>
    <row r="74" spans="1:45" x14ac:dyDescent="0.25">
      <c r="A74" s="60" t="s">
        <v>46</v>
      </c>
    </row>
    <row r="75" spans="1:45" x14ac:dyDescent="0.25">
      <c r="B75" s="60">
        <v>1980</v>
      </c>
      <c r="C75" s="60">
        <v>1981</v>
      </c>
      <c r="D75" s="60">
        <v>1982</v>
      </c>
      <c r="E75" s="60">
        <v>1983</v>
      </c>
      <c r="F75" s="60">
        <v>1984</v>
      </c>
      <c r="G75" s="60">
        <v>1985</v>
      </c>
      <c r="H75" s="60">
        <v>1986</v>
      </c>
      <c r="I75" s="60">
        <v>1987</v>
      </c>
      <c r="J75" s="60">
        <v>1988</v>
      </c>
      <c r="K75" s="60">
        <v>1989</v>
      </c>
      <c r="L75" s="60">
        <v>1990</v>
      </c>
      <c r="M75" s="60">
        <v>1991</v>
      </c>
      <c r="N75" s="60">
        <v>1992</v>
      </c>
      <c r="O75" s="60">
        <v>1993</v>
      </c>
      <c r="P75" s="60">
        <v>1994</v>
      </c>
      <c r="Q75" s="60">
        <v>1995</v>
      </c>
      <c r="R75" s="60">
        <v>1996</v>
      </c>
      <c r="S75" s="60">
        <v>1997</v>
      </c>
      <c r="T75" s="60">
        <v>1998</v>
      </c>
      <c r="U75" s="60">
        <v>1999</v>
      </c>
      <c r="V75" s="60">
        <v>2000</v>
      </c>
      <c r="W75" s="60">
        <v>2001</v>
      </c>
      <c r="X75" s="60">
        <v>2002</v>
      </c>
      <c r="Y75" s="60">
        <v>2003</v>
      </c>
      <c r="Z75" s="60">
        <v>2004</v>
      </c>
      <c r="AA75" s="60">
        <v>2005</v>
      </c>
      <c r="AB75" s="60">
        <v>2006</v>
      </c>
      <c r="AC75" s="60">
        <v>2007</v>
      </c>
      <c r="AD75" s="60">
        <v>2008</v>
      </c>
      <c r="AE75" s="60">
        <v>2009</v>
      </c>
      <c r="AF75" s="60">
        <v>2010</v>
      </c>
      <c r="AG75" s="60">
        <v>2011</v>
      </c>
      <c r="AH75" s="60">
        <v>2012</v>
      </c>
      <c r="AI75" s="60">
        <v>2013</v>
      </c>
      <c r="AJ75" s="60">
        <v>2014</v>
      </c>
      <c r="AK75" s="60">
        <v>2015</v>
      </c>
      <c r="AL75" s="60">
        <v>2016</v>
      </c>
      <c r="AM75" s="60">
        <v>2017</v>
      </c>
      <c r="AN75" s="60">
        <v>2018</v>
      </c>
      <c r="AO75" s="60">
        <v>2019</v>
      </c>
      <c r="AP75" s="60">
        <v>2020</v>
      </c>
      <c r="AQ75" s="60">
        <v>2021</v>
      </c>
      <c r="AR75" s="60">
        <v>2022</v>
      </c>
      <c r="AS75" s="60">
        <v>2023</v>
      </c>
    </row>
    <row r="76" spans="1:45" x14ac:dyDescent="0.25">
      <c r="A76" t="s">
        <v>5</v>
      </c>
      <c r="B76">
        <f>B30-AVERAGE($B$30:$AS$30)</f>
        <v>0</v>
      </c>
      <c r="C76">
        <f t="shared" ref="C76:AS76" si="18">C30-AVERAGE($B$30:$AS$30)</f>
        <v>0</v>
      </c>
      <c r="D76">
        <f t="shared" si="18"/>
        <v>0</v>
      </c>
      <c r="E76">
        <f t="shared" si="18"/>
        <v>0</v>
      </c>
      <c r="F76">
        <f t="shared" si="18"/>
        <v>0</v>
      </c>
      <c r="G76">
        <f t="shared" si="18"/>
        <v>0</v>
      </c>
      <c r="H76">
        <f t="shared" si="18"/>
        <v>0</v>
      </c>
      <c r="I76">
        <f t="shared" si="18"/>
        <v>0</v>
      </c>
      <c r="J76">
        <f t="shared" si="18"/>
        <v>0</v>
      </c>
      <c r="K76">
        <f t="shared" si="18"/>
        <v>0</v>
      </c>
      <c r="L76">
        <f t="shared" si="18"/>
        <v>0</v>
      </c>
      <c r="M76">
        <f t="shared" si="18"/>
        <v>0</v>
      </c>
      <c r="N76">
        <f t="shared" si="18"/>
        <v>0</v>
      </c>
      <c r="O76">
        <f t="shared" si="18"/>
        <v>0</v>
      </c>
      <c r="P76">
        <f t="shared" si="18"/>
        <v>0</v>
      </c>
      <c r="Q76">
        <f t="shared" si="18"/>
        <v>0</v>
      </c>
      <c r="R76">
        <f t="shared" si="18"/>
        <v>0</v>
      </c>
      <c r="S76">
        <f t="shared" si="18"/>
        <v>0</v>
      </c>
      <c r="T76">
        <f t="shared" si="18"/>
        <v>0</v>
      </c>
      <c r="U76">
        <f t="shared" si="18"/>
        <v>0</v>
      </c>
      <c r="V76">
        <f t="shared" si="18"/>
        <v>0</v>
      </c>
      <c r="W76">
        <f t="shared" si="18"/>
        <v>0</v>
      </c>
      <c r="X76">
        <f t="shared" si="18"/>
        <v>0</v>
      </c>
      <c r="Y76">
        <f t="shared" si="18"/>
        <v>0</v>
      </c>
      <c r="Z76">
        <f t="shared" si="18"/>
        <v>0</v>
      </c>
      <c r="AA76">
        <f t="shared" si="18"/>
        <v>0</v>
      </c>
      <c r="AB76">
        <f t="shared" si="18"/>
        <v>0</v>
      </c>
      <c r="AC76">
        <f t="shared" si="18"/>
        <v>0</v>
      </c>
      <c r="AD76">
        <f t="shared" si="18"/>
        <v>0</v>
      </c>
      <c r="AE76">
        <f t="shared" si="18"/>
        <v>0</v>
      </c>
      <c r="AF76">
        <f t="shared" si="18"/>
        <v>0</v>
      </c>
      <c r="AG76">
        <f t="shared" si="18"/>
        <v>0</v>
      </c>
      <c r="AH76">
        <f t="shared" si="18"/>
        <v>0</v>
      </c>
      <c r="AI76">
        <f t="shared" si="18"/>
        <v>0</v>
      </c>
      <c r="AJ76">
        <f t="shared" si="18"/>
        <v>0</v>
      </c>
      <c r="AK76">
        <f t="shared" si="18"/>
        <v>0</v>
      </c>
      <c r="AL76">
        <f t="shared" si="18"/>
        <v>0</v>
      </c>
      <c r="AM76">
        <f t="shared" si="18"/>
        <v>0</v>
      </c>
      <c r="AN76">
        <f t="shared" si="18"/>
        <v>0</v>
      </c>
      <c r="AO76">
        <f t="shared" si="18"/>
        <v>0</v>
      </c>
      <c r="AP76">
        <f t="shared" si="18"/>
        <v>0</v>
      </c>
      <c r="AQ76">
        <f t="shared" si="18"/>
        <v>0</v>
      </c>
      <c r="AR76">
        <f t="shared" si="18"/>
        <v>0</v>
      </c>
      <c r="AS76">
        <f t="shared" si="18"/>
        <v>0</v>
      </c>
    </row>
    <row r="77" spans="1:45" x14ac:dyDescent="0.25">
      <c r="A77" t="s">
        <v>42</v>
      </c>
      <c r="B77">
        <f>(B31-AVERAGE($B$31:$AS$31))</f>
        <v>-2.3499999999999979</v>
      </c>
      <c r="C77">
        <f t="shared" ref="C77:AS77" si="19">(C31-AVERAGE($B$31:$AS$31))</f>
        <v>-3.5499999999999972</v>
      </c>
      <c r="D77">
        <f t="shared" si="19"/>
        <v>-5.3499999999999979</v>
      </c>
      <c r="E77">
        <f t="shared" si="19"/>
        <v>-5.5499999999999972</v>
      </c>
      <c r="F77">
        <f t="shared" si="19"/>
        <v>-7.7499999999999982</v>
      </c>
      <c r="G77">
        <f t="shared" si="19"/>
        <v>-2.5499999999999972</v>
      </c>
      <c r="H77">
        <f t="shared" si="19"/>
        <v>-0.74999999999999645</v>
      </c>
      <c r="I77">
        <f t="shared" si="19"/>
        <v>-0.34999999999999787</v>
      </c>
      <c r="J77">
        <f t="shared" si="19"/>
        <v>-0.14999999999999858</v>
      </c>
      <c r="K77">
        <f t="shared" si="19"/>
        <v>-1.1499999999999986</v>
      </c>
      <c r="L77">
        <f t="shared" si="19"/>
        <v>-3.3499999999999979</v>
      </c>
      <c r="M77">
        <f t="shared" si="19"/>
        <v>-3.3499999999999979</v>
      </c>
      <c r="N77">
        <f t="shared" si="19"/>
        <v>-6.9499999999999975</v>
      </c>
      <c r="O77">
        <f t="shared" si="19"/>
        <v>-2.3499999999999979</v>
      </c>
      <c r="P77">
        <f t="shared" si="19"/>
        <v>1.2500000000000036</v>
      </c>
      <c r="Q77">
        <f t="shared" si="19"/>
        <v>2.6500000000000021</v>
      </c>
      <c r="R77">
        <f t="shared" si="19"/>
        <v>2.2500000000000036</v>
      </c>
      <c r="S77">
        <f t="shared" si="19"/>
        <v>-1.1499999999999986</v>
      </c>
      <c r="T77">
        <f t="shared" si="19"/>
        <v>0.85000000000000142</v>
      </c>
      <c r="U77">
        <f t="shared" si="19"/>
        <v>2.4500000000000028</v>
      </c>
      <c r="V77">
        <f t="shared" si="19"/>
        <v>1.0500000000000007</v>
      </c>
      <c r="W77">
        <f t="shared" si="19"/>
        <v>2.0500000000000007</v>
      </c>
      <c r="X77">
        <f t="shared" si="19"/>
        <v>-0.54999999999999716</v>
      </c>
      <c r="Y77">
        <f t="shared" si="19"/>
        <v>0.25000000000000355</v>
      </c>
      <c r="Z77">
        <f t="shared" si="19"/>
        <v>0.25000000000000355</v>
      </c>
      <c r="AA77">
        <f t="shared" si="19"/>
        <v>-0.94999999999999929</v>
      </c>
      <c r="AB77">
        <f t="shared" si="19"/>
        <v>1.2500000000000036</v>
      </c>
      <c r="AC77">
        <f t="shared" si="19"/>
        <v>2.4500000000000028</v>
      </c>
      <c r="AD77">
        <f t="shared" si="19"/>
        <v>0.85000000000000142</v>
      </c>
      <c r="AE77">
        <f t="shared" si="19"/>
        <v>1.6500000000000021</v>
      </c>
      <c r="AF77">
        <f t="shared" si="19"/>
        <v>2.6500000000000021</v>
      </c>
      <c r="AG77">
        <f t="shared" si="19"/>
        <v>0.25000000000000355</v>
      </c>
      <c r="AH77">
        <f t="shared" si="19"/>
        <v>2.6500000000000021</v>
      </c>
      <c r="AI77">
        <f t="shared" si="19"/>
        <v>5.0000000000000711E-2</v>
      </c>
      <c r="AJ77">
        <f t="shared" si="19"/>
        <v>5.0000000000000711E-2</v>
      </c>
      <c r="AK77">
        <f t="shared" si="19"/>
        <v>1.0500000000000007</v>
      </c>
      <c r="AL77">
        <f t="shared" si="19"/>
        <v>1.6500000000000021</v>
      </c>
      <c r="AM77">
        <f t="shared" si="19"/>
        <v>2.2500000000000036</v>
      </c>
      <c r="AN77">
        <f t="shared" si="19"/>
        <v>4.2500000000000036</v>
      </c>
      <c r="AO77">
        <f t="shared" si="19"/>
        <v>5.0500000000000007</v>
      </c>
      <c r="AP77">
        <f t="shared" si="19"/>
        <v>3.0500000000000007</v>
      </c>
      <c r="AQ77">
        <f t="shared" si="19"/>
        <v>1.2500000000000036</v>
      </c>
      <c r="AR77">
        <f t="shared" si="19"/>
        <v>3.4500000000000028</v>
      </c>
      <c r="AS77">
        <f t="shared" si="19"/>
        <v>1.2500000000000036</v>
      </c>
    </row>
    <row r="78" spans="1:45" x14ac:dyDescent="0.25">
      <c r="A78" t="s">
        <v>7</v>
      </c>
      <c r="B78">
        <f>(B32-AVERAGE($B$32:$AS$32))</f>
        <v>-0.73181818181818237</v>
      </c>
      <c r="C78">
        <f t="shared" ref="C78:AS78" si="20">(C32-AVERAGE($B$32:$AS$32))</f>
        <v>-2.331818181818182</v>
      </c>
      <c r="D78">
        <f t="shared" si="20"/>
        <v>-4.9318181818181817</v>
      </c>
      <c r="E78">
        <f t="shared" si="20"/>
        <v>-3.7318181818181819</v>
      </c>
      <c r="F78">
        <f t="shared" si="20"/>
        <v>-3.5318181818181822</v>
      </c>
      <c r="G78">
        <f t="shared" si="20"/>
        <v>-2.7318181818181819</v>
      </c>
      <c r="H78">
        <f t="shared" si="20"/>
        <v>-2.331818181818182</v>
      </c>
      <c r="I78">
        <f t="shared" si="20"/>
        <v>-1.7318181818181819</v>
      </c>
      <c r="J78">
        <f t="shared" si="20"/>
        <v>-1.5318181818181822</v>
      </c>
      <c r="K78">
        <f t="shared" si="20"/>
        <v>-0.93181818181818166</v>
      </c>
      <c r="L78">
        <f t="shared" si="20"/>
        <v>-2.331818181818182</v>
      </c>
      <c r="M78">
        <f t="shared" si="20"/>
        <v>0.26818181818181763</v>
      </c>
      <c r="N78">
        <f t="shared" si="20"/>
        <v>-3.5318181818181822</v>
      </c>
      <c r="O78">
        <f t="shared" si="20"/>
        <v>-3.1318181818181818</v>
      </c>
      <c r="P78">
        <f t="shared" si="20"/>
        <v>-0.93181818181818166</v>
      </c>
      <c r="Q78">
        <f t="shared" si="20"/>
        <v>-2.1318181818181818</v>
      </c>
      <c r="R78">
        <f t="shared" si="20"/>
        <v>0.66818181818181799</v>
      </c>
      <c r="S78">
        <f t="shared" si="20"/>
        <v>-2.331818181818182</v>
      </c>
      <c r="T78">
        <f t="shared" si="20"/>
        <v>3.0681818181818183</v>
      </c>
      <c r="U78">
        <f t="shared" si="20"/>
        <v>2.0681818181818183</v>
      </c>
      <c r="V78">
        <f t="shared" si="20"/>
        <v>2.2681818181818176</v>
      </c>
      <c r="W78">
        <f t="shared" si="20"/>
        <v>3.668181818181818</v>
      </c>
      <c r="X78">
        <f t="shared" si="20"/>
        <v>1.8681818181818182</v>
      </c>
      <c r="Y78">
        <f t="shared" si="20"/>
        <v>-1.5318181818181822</v>
      </c>
      <c r="Z78">
        <f t="shared" si="20"/>
        <v>-2.1318181818181818</v>
      </c>
      <c r="AA78">
        <f t="shared" si="20"/>
        <v>3.0681818181818183</v>
      </c>
      <c r="AB78">
        <f t="shared" si="20"/>
        <v>0.66818181818181799</v>
      </c>
      <c r="AC78">
        <f t="shared" si="20"/>
        <v>3.4681818181818187</v>
      </c>
      <c r="AD78">
        <f t="shared" si="20"/>
        <v>0.66818181818181799</v>
      </c>
      <c r="AE78">
        <f t="shared" si="20"/>
        <v>-2.7318181818181819</v>
      </c>
      <c r="AF78">
        <f t="shared" si="20"/>
        <v>5.668181818181818</v>
      </c>
      <c r="AG78">
        <f t="shared" si="20"/>
        <v>-1.5318181818181822</v>
      </c>
      <c r="AH78">
        <f t="shared" si="20"/>
        <v>5.668181818181818</v>
      </c>
      <c r="AI78">
        <f t="shared" si="20"/>
        <v>-3.331818181818182</v>
      </c>
      <c r="AJ78">
        <f t="shared" si="20"/>
        <v>3.2681818181818176</v>
      </c>
      <c r="AK78">
        <f t="shared" si="20"/>
        <v>2.2681818181818176</v>
      </c>
      <c r="AL78">
        <f t="shared" si="20"/>
        <v>3.0681818181818183</v>
      </c>
      <c r="AM78">
        <f t="shared" si="20"/>
        <v>2.8681818181818173</v>
      </c>
      <c r="AN78">
        <f t="shared" si="20"/>
        <v>1.2681818181818176</v>
      </c>
      <c r="AO78">
        <f t="shared" si="20"/>
        <v>-1.7318181818181819</v>
      </c>
      <c r="AP78">
        <f t="shared" si="20"/>
        <v>1.4681818181818178</v>
      </c>
      <c r="AQ78">
        <f t="shared" si="20"/>
        <v>-0.33181818181818201</v>
      </c>
      <c r="AR78">
        <f t="shared" si="20"/>
        <v>1.668181818181818</v>
      </c>
      <c r="AS78">
        <f t="shared" si="20"/>
        <v>3.2681818181818176</v>
      </c>
    </row>
    <row r="79" spans="1:45" x14ac:dyDescent="0.25">
      <c r="A79" t="s">
        <v>8</v>
      </c>
      <c r="B79">
        <f>(B33-AVERAGE($B$33:$AS$33))</f>
        <v>-2.9636363636363647</v>
      </c>
      <c r="C79">
        <f t="shared" ref="C79:AS79" si="21">(C33-AVERAGE($B$33:$AS$33))</f>
        <v>-0.76363636363636545</v>
      </c>
      <c r="D79">
        <f t="shared" si="21"/>
        <v>-0.96363636363636473</v>
      </c>
      <c r="E79">
        <f t="shared" si="21"/>
        <v>-1.7636363636363654</v>
      </c>
      <c r="F79">
        <f t="shared" si="21"/>
        <v>-2.9636363636363647</v>
      </c>
      <c r="G79">
        <f t="shared" si="21"/>
        <v>0.63636363636363313</v>
      </c>
      <c r="H79">
        <f t="shared" si="21"/>
        <v>-0.56363636363636616</v>
      </c>
      <c r="I79">
        <f t="shared" si="21"/>
        <v>-1.163636363636364</v>
      </c>
      <c r="J79">
        <f t="shared" si="21"/>
        <v>-0.36363636363636687</v>
      </c>
      <c r="K79">
        <f t="shared" si="21"/>
        <v>-3.5636363636363662</v>
      </c>
      <c r="L79">
        <f t="shared" si="21"/>
        <v>0.43636363636363384</v>
      </c>
      <c r="M79">
        <f t="shared" si="21"/>
        <v>-3.163636363636364</v>
      </c>
      <c r="N79">
        <f t="shared" si="21"/>
        <v>-3.5636363636363662</v>
      </c>
      <c r="O79">
        <f t="shared" si="21"/>
        <v>1.2363636363636346</v>
      </c>
      <c r="P79">
        <f t="shared" si="21"/>
        <v>2.836363636363636</v>
      </c>
      <c r="Q79">
        <f t="shared" si="21"/>
        <v>1.2363636363636346</v>
      </c>
      <c r="R79">
        <f t="shared" si="21"/>
        <v>-0.76363636363636545</v>
      </c>
      <c r="S79">
        <f t="shared" si="21"/>
        <v>-3.163636363636364</v>
      </c>
      <c r="T79">
        <f t="shared" si="21"/>
        <v>-0.36363636363636687</v>
      </c>
      <c r="U79">
        <f t="shared" si="21"/>
        <v>3.2363636363636346</v>
      </c>
      <c r="V79">
        <f t="shared" si="21"/>
        <v>-0.76363636363636545</v>
      </c>
      <c r="W79">
        <f t="shared" si="21"/>
        <v>0.43636363636363384</v>
      </c>
      <c r="X79">
        <f t="shared" si="21"/>
        <v>-0.76363636363636545</v>
      </c>
      <c r="Y79">
        <f t="shared" si="21"/>
        <v>-0.36363636363636687</v>
      </c>
      <c r="Z79">
        <f t="shared" si="21"/>
        <v>-1.3636363636363669</v>
      </c>
      <c r="AA79">
        <f t="shared" si="21"/>
        <v>0.43636363636363384</v>
      </c>
      <c r="AB79">
        <f t="shared" si="21"/>
        <v>-0.16363636363636402</v>
      </c>
      <c r="AC79">
        <f t="shared" si="21"/>
        <v>0.43636363636363384</v>
      </c>
      <c r="AD79">
        <f t="shared" si="21"/>
        <v>0.63636363636363313</v>
      </c>
      <c r="AE79">
        <f t="shared" si="21"/>
        <v>0.43636363636363384</v>
      </c>
      <c r="AF79">
        <f t="shared" si="21"/>
        <v>1.2363636363636346</v>
      </c>
      <c r="AG79">
        <f t="shared" si="21"/>
        <v>0.63636363636363313</v>
      </c>
      <c r="AH79">
        <f t="shared" si="21"/>
        <v>1.2363636363636346</v>
      </c>
      <c r="AI79">
        <f t="shared" si="21"/>
        <v>2.0363636363636353</v>
      </c>
      <c r="AJ79">
        <f t="shared" si="21"/>
        <v>1.4363636363636338</v>
      </c>
      <c r="AK79">
        <f t="shared" si="21"/>
        <v>1.0363636363636353</v>
      </c>
      <c r="AL79">
        <f t="shared" si="21"/>
        <v>0.43636363636363384</v>
      </c>
      <c r="AM79">
        <f t="shared" si="21"/>
        <v>3.6363636363635266E-2</v>
      </c>
      <c r="AN79">
        <f t="shared" si="21"/>
        <v>3.4363636363636338</v>
      </c>
      <c r="AO79">
        <f t="shared" si="21"/>
        <v>1.4363636363636338</v>
      </c>
      <c r="AP79">
        <f t="shared" si="21"/>
        <v>2.4363636363636338</v>
      </c>
      <c r="AQ79">
        <f t="shared" si="21"/>
        <v>-0.16363636363636402</v>
      </c>
      <c r="AR79">
        <f t="shared" si="21"/>
        <v>2.2363636363636346</v>
      </c>
      <c r="AS79">
        <f t="shared" si="21"/>
        <v>3.6363636363635266E-2</v>
      </c>
    </row>
    <row r="80" spans="1:45" x14ac:dyDescent="0.25">
      <c r="A80" t="s">
        <v>9</v>
      </c>
      <c r="B80">
        <f>(B34-AVERAGE($B$34:$AS$34))</f>
        <v>-0.82272727272726343</v>
      </c>
      <c r="C80">
        <f t="shared" ref="C80:AS80" si="22">(C34-AVERAGE($B$34:$AS$34))/_xlfn.STDEV.P(($B$34:$AS$34))</f>
        <v>-2.4717802363152153</v>
      </c>
      <c r="D80">
        <f t="shared" si="22"/>
        <v>0.30798539685718601</v>
      </c>
      <c r="E80">
        <f t="shared" si="22"/>
        <v>1.0029268051502911</v>
      </c>
      <c r="F80">
        <f t="shared" si="22"/>
        <v>-1.4293681238755671</v>
      </c>
      <c r="G80">
        <f t="shared" si="22"/>
        <v>-3.9485307289363357E-2</v>
      </c>
      <c r="H80">
        <f t="shared" si="22"/>
        <v>-1.4293681238755671</v>
      </c>
      <c r="I80">
        <f t="shared" si="22"/>
        <v>0.65545610100373541</v>
      </c>
      <c r="J80">
        <f t="shared" si="22"/>
        <v>-3.9485307289363357E-2</v>
      </c>
      <c r="K80">
        <f t="shared" si="22"/>
        <v>0.65545610100373541</v>
      </c>
      <c r="L80">
        <f t="shared" si="22"/>
        <v>-1.4293681238755671</v>
      </c>
      <c r="M80">
        <f t="shared" si="22"/>
        <v>-1.4293681238755671</v>
      </c>
      <c r="N80">
        <f t="shared" si="22"/>
        <v>-2.8192509404617709</v>
      </c>
      <c r="O80">
        <f t="shared" si="22"/>
        <v>-1.4293681238755671</v>
      </c>
      <c r="P80">
        <f t="shared" si="22"/>
        <v>0.65545610100373541</v>
      </c>
      <c r="Q80">
        <f t="shared" si="22"/>
        <v>-3.9485307289363357E-2</v>
      </c>
      <c r="R80">
        <f t="shared" si="22"/>
        <v>1.0029268051502911</v>
      </c>
      <c r="S80">
        <f t="shared" si="22"/>
        <v>-3.9485307289363357E-2</v>
      </c>
      <c r="T80">
        <f t="shared" si="22"/>
        <v>0.30798539685718601</v>
      </c>
      <c r="U80">
        <f t="shared" si="22"/>
        <v>0.65545610100373541</v>
      </c>
      <c r="V80">
        <f t="shared" si="22"/>
        <v>-0.38695601143591274</v>
      </c>
      <c r="W80">
        <f t="shared" si="22"/>
        <v>0.65545610100373541</v>
      </c>
      <c r="X80">
        <f t="shared" si="22"/>
        <v>1.0029268051502911</v>
      </c>
      <c r="Y80">
        <f t="shared" si="22"/>
        <v>-1.0818974197290177</v>
      </c>
      <c r="Z80">
        <f t="shared" si="22"/>
        <v>-3.9485307289363357E-2</v>
      </c>
      <c r="AA80">
        <f t="shared" si="22"/>
        <v>-0.38695601143591274</v>
      </c>
      <c r="AB80">
        <f t="shared" si="22"/>
        <v>1.0029268051502911</v>
      </c>
      <c r="AC80">
        <f t="shared" si="22"/>
        <v>0.65545610100373541</v>
      </c>
      <c r="AD80">
        <f t="shared" si="22"/>
        <v>-0.7344267155824622</v>
      </c>
      <c r="AE80">
        <f t="shared" si="22"/>
        <v>-0.38695601143591274</v>
      </c>
      <c r="AF80">
        <f t="shared" si="22"/>
        <v>0.65545610100373541</v>
      </c>
      <c r="AG80">
        <f t="shared" si="22"/>
        <v>-3.9485307289363357E-2</v>
      </c>
      <c r="AH80">
        <f t="shared" si="22"/>
        <v>0.65545610100373541</v>
      </c>
      <c r="AI80">
        <f t="shared" si="22"/>
        <v>1.0029268051502911</v>
      </c>
      <c r="AJ80">
        <f t="shared" si="22"/>
        <v>1.0029268051502911</v>
      </c>
      <c r="AK80">
        <f t="shared" si="22"/>
        <v>1.0029268051502911</v>
      </c>
      <c r="AL80">
        <f t="shared" si="22"/>
        <v>1.0029268051502911</v>
      </c>
      <c r="AM80">
        <f t="shared" si="22"/>
        <v>1.0029268051502911</v>
      </c>
      <c r="AN80">
        <f t="shared" si="22"/>
        <v>0.65545610100373541</v>
      </c>
      <c r="AO80">
        <f t="shared" si="22"/>
        <v>0.65545610100373541</v>
      </c>
      <c r="AP80">
        <f t="shared" si="22"/>
        <v>0.65545610100373541</v>
      </c>
      <c r="AQ80">
        <f t="shared" si="22"/>
        <v>1.0029268051502911</v>
      </c>
      <c r="AR80">
        <f t="shared" si="22"/>
        <v>-3.9485307289363357E-2</v>
      </c>
      <c r="AS80">
        <f t="shared" si="22"/>
        <v>-0.7344267155824622</v>
      </c>
    </row>
    <row r="81" spans="1:45" x14ac:dyDescent="0.25">
      <c r="A81" t="s">
        <v>10</v>
      </c>
      <c r="B81">
        <f>(B35-AVERAGE($B$35:$AS$35))</f>
        <v>-0.86818181818181017</v>
      </c>
      <c r="C81">
        <f t="shared" ref="C81:AS81" si="23">(C35-AVERAGE($B$35:$AS$35))</f>
        <v>-2.0681818181818095</v>
      </c>
      <c r="D81">
        <f t="shared" si="23"/>
        <v>-3.0681818181818095</v>
      </c>
      <c r="E81">
        <f t="shared" si="23"/>
        <v>-0.86818181818181017</v>
      </c>
      <c r="F81">
        <f t="shared" si="23"/>
        <v>-0.26818181818180875</v>
      </c>
      <c r="G81">
        <f t="shared" si="23"/>
        <v>1.1318181818181898</v>
      </c>
      <c r="H81">
        <f t="shared" si="23"/>
        <v>-1.2681818181818088</v>
      </c>
      <c r="I81">
        <f t="shared" si="23"/>
        <v>-0.66818181818181088</v>
      </c>
      <c r="J81">
        <f t="shared" si="23"/>
        <v>0.13181818181818983</v>
      </c>
      <c r="K81">
        <f t="shared" si="23"/>
        <v>-0.26818181818180875</v>
      </c>
      <c r="L81">
        <f t="shared" si="23"/>
        <v>-1.4681818181818116</v>
      </c>
      <c r="M81">
        <f t="shared" si="23"/>
        <v>-2.4681818181818116</v>
      </c>
      <c r="N81">
        <f t="shared" si="23"/>
        <v>-2.4681818181818116</v>
      </c>
      <c r="O81">
        <f t="shared" si="23"/>
        <v>-1.2681818181818088</v>
      </c>
      <c r="P81">
        <f t="shared" si="23"/>
        <v>0.73181818181819125</v>
      </c>
      <c r="Q81">
        <f t="shared" si="23"/>
        <v>1.3318181818181891</v>
      </c>
      <c r="R81">
        <f t="shared" si="23"/>
        <v>0.33181818181818912</v>
      </c>
      <c r="S81">
        <f t="shared" si="23"/>
        <v>0.33181818181818912</v>
      </c>
      <c r="T81">
        <f t="shared" si="23"/>
        <v>0.53181818181818841</v>
      </c>
      <c r="U81">
        <f t="shared" si="23"/>
        <v>1.1318181818181898</v>
      </c>
      <c r="V81">
        <f t="shared" si="23"/>
        <v>-0.66818181818181088</v>
      </c>
      <c r="W81">
        <f t="shared" si="23"/>
        <v>0.53181818181818841</v>
      </c>
      <c r="X81">
        <f t="shared" si="23"/>
        <v>-0.86818181818181017</v>
      </c>
      <c r="Y81">
        <f t="shared" si="23"/>
        <v>1.5318181818181884</v>
      </c>
      <c r="Z81">
        <f t="shared" si="23"/>
        <v>-1.8681818181818102</v>
      </c>
      <c r="AA81">
        <f t="shared" si="23"/>
        <v>-1.0681818181818095</v>
      </c>
      <c r="AB81">
        <f t="shared" si="23"/>
        <v>-0.46818181818181159</v>
      </c>
      <c r="AC81">
        <f t="shared" si="23"/>
        <v>0.33181818181818912</v>
      </c>
      <c r="AD81">
        <f t="shared" si="23"/>
        <v>-0.26818181818180875</v>
      </c>
      <c r="AE81">
        <f t="shared" si="23"/>
        <v>0.53181818181818841</v>
      </c>
      <c r="AF81">
        <f t="shared" si="23"/>
        <v>1.5318181818181884</v>
      </c>
      <c r="AG81">
        <f t="shared" si="23"/>
        <v>0.13181818181818983</v>
      </c>
      <c r="AH81">
        <f t="shared" si="23"/>
        <v>1.5318181818181884</v>
      </c>
      <c r="AI81">
        <f t="shared" si="23"/>
        <v>2.7318181818181912</v>
      </c>
      <c r="AJ81">
        <f t="shared" si="23"/>
        <v>-0.26818181818180875</v>
      </c>
      <c r="AK81">
        <f t="shared" si="23"/>
        <v>0.13181818181818983</v>
      </c>
      <c r="AL81">
        <f t="shared" si="23"/>
        <v>-6.8181818181809462E-2</v>
      </c>
      <c r="AM81">
        <f t="shared" si="23"/>
        <v>-6.8181818181809462E-2</v>
      </c>
      <c r="AN81">
        <f t="shared" si="23"/>
        <v>2.9318181818181905</v>
      </c>
      <c r="AO81">
        <f t="shared" si="23"/>
        <v>1.5318181818181884</v>
      </c>
      <c r="AP81">
        <f t="shared" si="23"/>
        <v>0.13181818181818983</v>
      </c>
      <c r="AQ81">
        <f t="shared" si="23"/>
        <v>2.7318181818181912</v>
      </c>
      <c r="AR81">
        <f t="shared" si="23"/>
        <v>0.93181818181819054</v>
      </c>
      <c r="AS81">
        <f t="shared" si="23"/>
        <v>-0.26818181818180875</v>
      </c>
    </row>
    <row r="82" spans="1:45" x14ac:dyDescent="0.25">
      <c r="A82" t="s">
        <v>11</v>
      </c>
      <c r="B82">
        <f>(B36-AVERAGE($B$36:$AS$36))</f>
        <v>-1.4681818181818223</v>
      </c>
      <c r="C82">
        <f t="shared" ref="C82:AS82" si="24">(C36-AVERAGE($B$36:$AS$36))</f>
        <v>-2.268181818181823</v>
      </c>
      <c r="D82">
        <f t="shared" si="24"/>
        <v>-2.6681818181818215</v>
      </c>
      <c r="E82">
        <f t="shared" si="24"/>
        <v>-0.66818181818182154</v>
      </c>
      <c r="F82">
        <f t="shared" si="24"/>
        <v>-0.26818181818182296</v>
      </c>
      <c r="G82">
        <f t="shared" si="24"/>
        <v>0.13181818181817917</v>
      </c>
      <c r="H82">
        <f t="shared" si="24"/>
        <v>-2.268181818181823</v>
      </c>
      <c r="I82">
        <f t="shared" si="24"/>
        <v>-0.26818181818182296</v>
      </c>
      <c r="J82">
        <f t="shared" si="24"/>
        <v>0.93181818181817633</v>
      </c>
      <c r="K82">
        <f t="shared" si="24"/>
        <v>0.13181818181817917</v>
      </c>
      <c r="L82">
        <f t="shared" si="24"/>
        <v>-4.4681818181818223</v>
      </c>
      <c r="M82">
        <f t="shared" si="24"/>
        <v>-1.4681818181818223</v>
      </c>
      <c r="N82">
        <f t="shared" si="24"/>
        <v>-1.6681818181818215</v>
      </c>
      <c r="O82">
        <f t="shared" si="24"/>
        <v>-1.0681818181818237</v>
      </c>
      <c r="P82">
        <f t="shared" si="24"/>
        <v>-0.26818181818182296</v>
      </c>
      <c r="Q82">
        <f t="shared" si="24"/>
        <v>-0.66818181818182154</v>
      </c>
      <c r="R82">
        <f t="shared" si="24"/>
        <v>1.1318181818181792</v>
      </c>
      <c r="S82">
        <f t="shared" si="24"/>
        <v>0.73181818181817704</v>
      </c>
      <c r="T82">
        <f t="shared" si="24"/>
        <v>0.53181818181817775</v>
      </c>
      <c r="U82">
        <f t="shared" si="24"/>
        <v>1.5318181818181777</v>
      </c>
      <c r="V82">
        <f t="shared" si="24"/>
        <v>0.53181818181817775</v>
      </c>
      <c r="W82">
        <f t="shared" si="24"/>
        <v>-0.26818181818182296</v>
      </c>
      <c r="X82">
        <f t="shared" si="24"/>
        <v>0.53181818181817775</v>
      </c>
      <c r="Y82">
        <f t="shared" si="24"/>
        <v>1.9318181818181763</v>
      </c>
      <c r="Z82">
        <f t="shared" si="24"/>
        <v>-6.8181818181823672E-2</v>
      </c>
      <c r="AA82">
        <f t="shared" si="24"/>
        <v>0.13181818181817917</v>
      </c>
      <c r="AB82">
        <f t="shared" si="24"/>
        <v>-0.66818181818182154</v>
      </c>
      <c r="AC82">
        <f t="shared" si="24"/>
        <v>1.731818181818177</v>
      </c>
      <c r="AD82">
        <f t="shared" si="24"/>
        <v>0.53181818181817775</v>
      </c>
      <c r="AE82">
        <f t="shared" si="24"/>
        <v>-0.26818181818182296</v>
      </c>
      <c r="AF82">
        <f t="shared" si="24"/>
        <v>1.1318181818181792</v>
      </c>
      <c r="AG82">
        <f t="shared" si="24"/>
        <v>-6.8181818181823672E-2</v>
      </c>
      <c r="AH82">
        <f t="shared" si="24"/>
        <v>1.1318181818181792</v>
      </c>
      <c r="AI82">
        <f t="shared" si="24"/>
        <v>1.5318181818181777</v>
      </c>
      <c r="AJ82">
        <f t="shared" si="24"/>
        <v>0.53181818181817775</v>
      </c>
      <c r="AK82">
        <f t="shared" si="24"/>
        <v>0.33181818181817846</v>
      </c>
      <c r="AL82">
        <f t="shared" si="24"/>
        <v>0.73181818181817704</v>
      </c>
      <c r="AM82">
        <f t="shared" si="24"/>
        <v>1.1318181818181792</v>
      </c>
      <c r="AN82">
        <f t="shared" si="24"/>
        <v>0.93181818181817633</v>
      </c>
      <c r="AO82">
        <f t="shared" si="24"/>
        <v>0.73181818181817704</v>
      </c>
      <c r="AP82">
        <f t="shared" si="24"/>
        <v>-0.46818181818182225</v>
      </c>
      <c r="AQ82">
        <f t="shared" si="24"/>
        <v>1.9318181818181763</v>
      </c>
      <c r="AR82">
        <f t="shared" si="24"/>
        <v>0.53181818181817775</v>
      </c>
      <c r="AS82">
        <f t="shared" si="24"/>
        <v>0.13181818181817917</v>
      </c>
    </row>
    <row r="83" spans="1:45" x14ac:dyDescent="0.25">
      <c r="A83" t="s">
        <v>12</v>
      </c>
      <c r="B83">
        <f>(B37-AVERAGE($B$37:$AS$37))</f>
        <v>-2.3681818181818226</v>
      </c>
      <c r="C83">
        <f t="shared" ref="C83:AS83" si="25">(C37-AVERAGE($B$37:$AS$37))</f>
        <v>-3.9681818181818223</v>
      </c>
      <c r="D83">
        <f t="shared" si="25"/>
        <v>-5.3681818181818226</v>
      </c>
      <c r="E83">
        <f t="shared" si="25"/>
        <v>-5.768181818181823</v>
      </c>
      <c r="F83">
        <f t="shared" si="25"/>
        <v>-8.3681818181818226</v>
      </c>
      <c r="G83">
        <f t="shared" si="25"/>
        <v>-2.768181818181823</v>
      </c>
      <c r="H83">
        <f t="shared" si="25"/>
        <v>-0.36818181818182083</v>
      </c>
      <c r="I83">
        <f t="shared" si="25"/>
        <v>-2.9681818181818223</v>
      </c>
      <c r="J83">
        <f t="shared" si="25"/>
        <v>-0.36818181818182083</v>
      </c>
      <c r="K83">
        <f t="shared" si="25"/>
        <v>-3.3681818181818226</v>
      </c>
      <c r="L83">
        <f t="shared" si="25"/>
        <v>-4.3681818181818226</v>
      </c>
      <c r="M83">
        <f t="shared" si="25"/>
        <v>-4.768181818181823</v>
      </c>
      <c r="N83">
        <f t="shared" si="25"/>
        <v>-5.5681818181818219</v>
      </c>
      <c r="O83">
        <f t="shared" si="25"/>
        <v>-1.3681818181818226</v>
      </c>
      <c r="P83">
        <f t="shared" si="25"/>
        <v>0.63181818181817917</v>
      </c>
      <c r="Q83">
        <f t="shared" si="25"/>
        <v>1.0318181818181777</v>
      </c>
      <c r="R83">
        <f t="shared" si="25"/>
        <v>0.23181818181817704</v>
      </c>
      <c r="S83">
        <f t="shared" si="25"/>
        <v>-3.1681818181818215</v>
      </c>
      <c r="T83">
        <f t="shared" si="25"/>
        <v>1.231818181818177</v>
      </c>
      <c r="U83">
        <f t="shared" si="25"/>
        <v>1.0318181818181777</v>
      </c>
      <c r="V83">
        <f t="shared" si="25"/>
        <v>2.231818181818177</v>
      </c>
      <c r="W83">
        <f t="shared" si="25"/>
        <v>3.231818181818177</v>
      </c>
      <c r="X83">
        <f t="shared" si="25"/>
        <v>3.1818181818177749E-2</v>
      </c>
      <c r="Y83">
        <f t="shared" si="25"/>
        <v>-0.36818181818182083</v>
      </c>
      <c r="Z83">
        <f t="shared" si="25"/>
        <v>0.23181818181817704</v>
      </c>
      <c r="AA83">
        <f t="shared" si="25"/>
        <v>-2.1681818181818215</v>
      </c>
      <c r="AB83">
        <f t="shared" si="25"/>
        <v>1.6318181818181792</v>
      </c>
      <c r="AC83">
        <f t="shared" si="25"/>
        <v>2.4318181818181763</v>
      </c>
      <c r="AD83">
        <f t="shared" si="25"/>
        <v>2.0318181818181777</v>
      </c>
      <c r="AE83">
        <f t="shared" si="25"/>
        <v>0.83181818181817846</v>
      </c>
      <c r="AF83">
        <f t="shared" si="25"/>
        <v>4.231818181818177</v>
      </c>
      <c r="AG83">
        <f t="shared" si="25"/>
        <v>0.23181818181817704</v>
      </c>
      <c r="AH83">
        <f t="shared" si="25"/>
        <v>4.231818181818177</v>
      </c>
      <c r="AI83">
        <f t="shared" si="25"/>
        <v>0.63181818181817917</v>
      </c>
      <c r="AJ83">
        <f t="shared" si="25"/>
        <v>-0.76818181818182296</v>
      </c>
      <c r="AK83">
        <f t="shared" si="25"/>
        <v>0.63181818181817917</v>
      </c>
      <c r="AL83">
        <f t="shared" si="25"/>
        <v>3.231818181818177</v>
      </c>
      <c r="AM83">
        <f t="shared" si="25"/>
        <v>4.4318181818181763</v>
      </c>
      <c r="AN83">
        <f t="shared" si="25"/>
        <v>4.0318181818181777</v>
      </c>
      <c r="AO83">
        <f t="shared" si="25"/>
        <v>5.4318181818181763</v>
      </c>
      <c r="AP83">
        <f t="shared" si="25"/>
        <v>5.4318181818181763</v>
      </c>
      <c r="AQ83">
        <f t="shared" si="25"/>
        <v>2.231818181818177</v>
      </c>
      <c r="AR83">
        <f t="shared" si="25"/>
        <v>4.231818181818177</v>
      </c>
      <c r="AS83">
        <f t="shared" si="25"/>
        <v>2.4318181818181763</v>
      </c>
    </row>
    <row r="84" spans="1:45" x14ac:dyDescent="0.25">
      <c r="A84" t="s">
        <v>13</v>
      </c>
      <c r="B84">
        <f>(B38-AVERAGE($B$38:$AS$38))</f>
        <v>4.5454545454646222E-3</v>
      </c>
      <c r="C84">
        <f t="shared" ref="C84:AS84" si="26">(C38-AVERAGE($B$38:$AS$38))</f>
        <v>4.5454545454646222E-3</v>
      </c>
      <c r="D84">
        <f t="shared" si="26"/>
        <v>4.5454545454646222E-3</v>
      </c>
      <c r="E84">
        <f t="shared" si="26"/>
        <v>4.5454545454646222E-3</v>
      </c>
      <c r="F84">
        <f t="shared" si="26"/>
        <v>-0.19545454545453822</v>
      </c>
      <c r="G84">
        <f t="shared" si="26"/>
        <v>4.5454545454646222E-3</v>
      </c>
      <c r="H84">
        <f t="shared" si="26"/>
        <v>4.5454545454646222E-3</v>
      </c>
      <c r="I84">
        <f t="shared" si="26"/>
        <v>4.5454545454646222E-3</v>
      </c>
      <c r="J84">
        <f t="shared" si="26"/>
        <v>4.5454545454646222E-3</v>
      </c>
      <c r="K84">
        <f t="shared" si="26"/>
        <v>4.5454545454646222E-3</v>
      </c>
      <c r="L84">
        <f t="shared" si="26"/>
        <v>4.5454545454646222E-3</v>
      </c>
      <c r="M84">
        <f t="shared" si="26"/>
        <v>4.5454545454646222E-3</v>
      </c>
      <c r="N84">
        <f t="shared" si="26"/>
        <v>4.5454545454646222E-3</v>
      </c>
      <c r="O84">
        <f t="shared" si="26"/>
        <v>4.5454545454646222E-3</v>
      </c>
      <c r="P84">
        <f t="shared" si="26"/>
        <v>4.5454545454646222E-3</v>
      </c>
      <c r="Q84">
        <f t="shared" si="26"/>
        <v>4.5454545454646222E-3</v>
      </c>
      <c r="R84">
        <f t="shared" si="26"/>
        <v>4.5454545454646222E-3</v>
      </c>
      <c r="S84">
        <f t="shared" si="26"/>
        <v>4.5454545454646222E-3</v>
      </c>
      <c r="T84">
        <f t="shared" si="26"/>
        <v>4.5454545454646222E-3</v>
      </c>
      <c r="U84">
        <f t="shared" si="26"/>
        <v>4.5454545454646222E-3</v>
      </c>
      <c r="V84">
        <f t="shared" si="26"/>
        <v>4.5454545454646222E-3</v>
      </c>
      <c r="W84">
        <f t="shared" si="26"/>
        <v>4.5454545454646222E-3</v>
      </c>
      <c r="X84">
        <f t="shared" si="26"/>
        <v>4.5454545454646222E-3</v>
      </c>
      <c r="Y84">
        <f t="shared" si="26"/>
        <v>4.5454545454646222E-3</v>
      </c>
      <c r="Z84">
        <f t="shared" si="26"/>
        <v>4.5454545454646222E-3</v>
      </c>
      <c r="AA84">
        <f t="shared" si="26"/>
        <v>4.5454545454646222E-3</v>
      </c>
      <c r="AB84">
        <f t="shared" si="26"/>
        <v>4.5454545454646222E-3</v>
      </c>
      <c r="AC84">
        <f t="shared" si="26"/>
        <v>4.5454545454646222E-3</v>
      </c>
      <c r="AD84">
        <f t="shared" si="26"/>
        <v>4.5454545454646222E-3</v>
      </c>
      <c r="AE84">
        <f t="shared" si="26"/>
        <v>4.5454545454646222E-3</v>
      </c>
      <c r="AF84">
        <f t="shared" si="26"/>
        <v>4.5454545454646222E-3</v>
      </c>
      <c r="AG84">
        <f t="shared" si="26"/>
        <v>4.5454545454646222E-3</v>
      </c>
      <c r="AH84">
        <f t="shared" si="26"/>
        <v>4.5454545454646222E-3</v>
      </c>
      <c r="AI84">
        <f t="shared" si="26"/>
        <v>4.5454545454646222E-3</v>
      </c>
      <c r="AJ84">
        <f t="shared" si="26"/>
        <v>4.5454545454646222E-3</v>
      </c>
      <c r="AK84">
        <f t="shared" si="26"/>
        <v>4.5454545454646222E-3</v>
      </c>
      <c r="AL84">
        <f t="shared" si="26"/>
        <v>4.5454545454646222E-3</v>
      </c>
      <c r="AM84">
        <f t="shared" si="26"/>
        <v>4.5454545454646222E-3</v>
      </c>
      <c r="AN84">
        <f t="shared" si="26"/>
        <v>4.5454545454646222E-3</v>
      </c>
      <c r="AO84">
        <f t="shared" si="26"/>
        <v>4.5454545454646222E-3</v>
      </c>
      <c r="AP84">
        <f t="shared" si="26"/>
        <v>4.5454545454646222E-3</v>
      </c>
      <c r="AQ84">
        <f t="shared" si="26"/>
        <v>4.5454545454646222E-3</v>
      </c>
      <c r="AR84">
        <f t="shared" si="26"/>
        <v>4.5454545454646222E-3</v>
      </c>
      <c r="AS84">
        <f t="shared" si="26"/>
        <v>4.5454545454646222E-3</v>
      </c>
    </row>
    <row r="85" spans="1:45" x14ac:dyDescent="0.25">
      <c r="A85" t="s">
        <v>31</v>
      </c>
      <c r="B85">
        <f>(B39-AVERAGE($B$39:$AS$39))</f>
        <v>-3.4954545454545514</v>
      </c>
      <c r="C85">
        <f t="shared" ref="C85:AS85" si="27">(C39-AVERAGE($B$39:$AS$39))</f>
        <v>-2.4954545454545514</v>
      </c>
      <c r="D85">
        <f t="shared" si="27"/>
        <v>-0.69545454545455243</v>
      </c>
      <c r="E85">
        <f t="shared" si="27"/>
        <v>-5.095454545454551</v>
      </c>
      <c r="F85">
        <f t="shared" si="27"/>
        <v>-3.2954545454545503</v>
      </c>
      <c r="G85">
        <f t="shared" si="27"/>
        <v>-5.4954545454545514</v>
      </c>
      <c r="H85">
        <f t="shared" si="27"/>
        <v>1.1045454545454483</v>
      </c>
      <c r="I85">
        <f t="shared" si="27"/>
        <v>-4.4954545454545514</v>
      </c>
      <c r="J85">
        <f t="shared" si="27"/>
        <v>-0.2954545454545503</v>
      </c>
      <c r="K85">
        <f t="shared" si="27"/>
        <v>-3.4954545454545514</v>
      </c>
      <c r="L85">
        <f t="shared" si="27"/>
        <v>-0.89545454545455172</v>
      </c>
      <c r="M85">
        <f t="shared" si="27"/>
        <v>-2.095454545454551</v>
      </c>
      <c r="N85">
        <f t="shared" si="27"/>
        <v>-3.2954545454545503</v>
      </c>
      <c r="O85">
        <f t="shared" si="27"/>
        <v>-4.2954545454545503</v>
      </c>
      <c r="P85">
        <f t="shared" si="27"/>
        <v>3.904545454545449</v>
      </c>
      <c r="Q85">
        <f t="shared" si="27"/>
        <v>1.904545454545449</v>
      </c>
      <c r="R85">
        <f t="shared" si="27"/>
        <v>-2.8954545454545517</v>
      </c>
      <c r="S85">
        <f t="shared" si="27"/>
        <v>-4.095454545454551</v>
      </c>
      <c r="T85">
        <f t="shared" si="27"/>
        <v>-1.095454545454551</v>
      </c>
      <c r="U85">
        <f t="shared" si="27"/>
        <v>0.30454545454544757</v>
      </c>
      <c r="V85">
        <f t="shared" si="27"/>
        <v>-2.2954545454545503</v>
      </c>
      <c r="W85">
        <f t="shared" si="27"/>
        <v>1.7045454545454497</v>
      </c>
      <c r="X85">
        <f t="shared" si="27"/>
        <v>1.7045454545454497</v>
      </c>
      <c r="Y85">
        <f t="shared" si="27"/>
        <v>-0.2954545454545503</v>
      </c>
      <c r="Z85">
        <f t="shared" si="27"/>
        <v>-1.2954545454545503</v>
      </c>
      <c r="AA85">
        <f t="shared" si="27"/>
        <v>-0.69545454545455243</v>
      </c>
      <c r="AB85">
        <f t="shared" si="27"/>
        <v>-0.2954545454545503</v>
      </c>
      <c r="AC85">
        <f t="shared" si="27"/>
        <v>1.1045454545454483</v>
      </c>
      <c r="AD85">
        <f t="shared" si="27"/>
        <v>2.1045454545454483</v>
      </c>
      <c r="AE85">
        <f t="shared" si="27"/>
        <v>0.90454545454544899</v>
      </c>
      <c r="AF85">
        <f t="shared" si="27"/>
        <v>3.904545454545449</v>
      </c>
      <c r="AG85">
        <f t="shared" si="27"/>
        <v>1.904545454545449</v>
      </c>
      <c r="AH85">
        <f t="shared" si="27"/>
        <v>3.904545454545449</v>
      </c>
      <c r="AI85">
        <f t="shared" si="27"/>
        <v>0.30454545454544757</v>
      </c>
      <c r="AJ85">
        <f t="shared" si="27"/>
        <v>2.1045454545454483</v>
      </c>
      <c r="AK85">
        <f t="shared" si="27"/>
        <v>3.1045454545454483</v>
      </c>
      <c r="AL85">
        <f t="shared" si="27"/>
        <v>3.5045454545454504</v>
      </c>
      <c r="AM85">
        <f t="shared" si="27"/>
        <v>1.7045454545454497</v>
      </c>
      <c r="AN85">
        <f t="shared" si="27"/>
        <v>4.1045454545454483</v>
      </c>
      <c r="AO85">
        <f t="shared" si="27"/>
        <v>3.5045454545454504</v>
      </c>
      <c r="AP85">
        <f t="shared" si="27"/>
        <v>4.1045454545454483</v>
      </c>
      <c r="AQ85">
        <f t="shared" si="27"/>
        <v>-9.545454545455101E-2</v>
      </c>
      <c r="AR85">
        <f t="shared" si="27"/>
        <v>3.5045454545454504</v>
      </c>
      <c r="AS85">
        <f t="shared" si="27"/>
        <v>2.1045454545454483</v>
      </c>
    </row>
    <row r="86" spans="1:45" x14ac:dyDescent="0.25">
      <c r="A86" t="s">
        <v>15</v>
      </c>
      <c r="B86">
        <f>(B40-AVERAGE($B$40:$AS$40))</f>
        <v>-0.72272727272728332</v>
      </c>
      <c r="C86">
        <f t="shared" ref="C86:AS86" si="28">(C40-AVERAGE($B$40:$AS$40))</f>
        <v>-2.3227272727272812</v>
      </c>
      <c r="D86">
        <f t="shared" si="28"/>
        <v>-4.3227272727272812</v>
      </c>
      <c r="E86">
        <f t="shared" si="28"/>
        <v>-1.7227272727272833</v>
      </c>
      <c r="F86">
        <f t="shared" si="28"/>
        <v>-0.92272727272728261</v>
      </c>
      <c r="G86">
        <f t="shared" si="28"/>
        <v>-0.32272727272728119</v>
      </c>
      <c r="H86">
        <f t="shared" si="28"/>
        <v>-2.1227272727272819</v>
      </c>
      <c r="I86">
        <f t="shared" si="28"/>
        <v>-0.52272727272728403</v>
      </c>
      <c r="J86">
        <f t="shared" si="28"/>
        <v>7.727272727271739E-2</v>
      </c>
      <c r="K86">
        <f t="shared" si="28"/>
        <v>-0.52272727272728403</v>
      </c>
      <c r="L86">
        <f t="shared" si="28"/>
        <v>-1.522727272727284</v>
      </c>
      <c r="M86">
        <f t="shared" si="28"/>
        <v>-1.3227272727272812</v>
      </c>
      <c r="N86">
        <f t="shared" si="28"/>
        <v>-3.522727272727284</v>
      </c>
      <c r="O86">
        <f t="shared" si="28"/>
        <v>-1.9227272727272826</v>
      </c>
      <c r="P86">
        <f t="shared" si="28"/>
        <v>7.727272727271739E-2</v>
      </c>
      <c r="Q86">
        <f t="shared" si="28"/>
        <v>0.67727272727271881</v>
      </c>
      <c r="R86">
        <f t="shared" si="28"/>
        <v>0.8772727272727181</v>
      </c>
      <c r="S86">
        <f t="shared" si="28"/>
        <v>-0.1227272727272819</v>
      </c>
      <c r="T86">
        <f t="shared" si="28"/>
        <v>-0.1227272727272819</v>
      </c>
      <c r="U86">
        <f t="shared" si="28"/>
        <v>1.6772727272727188</v>
      </c>
      <c r="V86">
        <f t="shared" si="28"/>
        <v>-0.32272727272728119</v>
      </c>
      <c r="W86">
        <f t="shared" si="28"/>
        <v>0.27727272727271668</v>
      </c>
      <c r="X86">
        <f t="shared" si="28"/>
        <v>-1.3227272727272812</v>
      </c>
      <c r="Y86">
        <f t="shared" si="28"/>
        <v>2.477272727272716</v>
      </c>
      <c r="Z86">
        <f t="shared" si="28"/>
        <v>-1.7227272727272833</v>
      </c>
      <c r="AA86">
        <f t="shared" si="28"/>
        <v>-0.32272727272728119</v>
      </c>
      <c r="AB86">
        <f t="shared" si="28"/>
        <v>-0.1227272727272819</v>
      </c>
      <c r="AC86">
        <f t="shared" si="28"/>
        <v>1.2772727272727167</v>
      </c>
      <c r="AD86">
        <f t="shared" si="28"/>
        <v>7.727272727271739E-2</v>
      </c>
      <c r="AE86">
        <f t="shared" si="28"/>
        <v>1.477272727272716</v>
      </c>
      <c r="AF86">
        <f t="shared" si="28"/>
        <v>1.6772727272727188</v>
      </c>
      <c r="AG86">
        <f t="shared" si="28"/>
        <v>0.8772727272727181</v>
      </c>
      <c r="AH86">
        <f t="shared" si="28"/>
        <v>1.6772727272727188</v>
      </c>
      <c r="AI86">
        <f t="shared" si="28"/>
        <v>2.477272727272716</v>
      </c>
      <c r="AJ86">
        <f t="shared" si="28"/>
        <v>-0.32272727272728119</v>
      </c>
      <c r="AK86">
        <f t="shared" si="28"/>
        <v>0.27727272727271668</v>
      </c>
      <c r="AL86">
        <f t="shared" si="28"/>
        <v>0.27727272727271668</v>
      </c>
      <c r="AM86">
        <f t="shared" si="28"/>
        <v>0.8772727272727181</v>
      </c>
      <c r="AN86">
        <f t="shared" si="28"/>
        <v>2.477272727272716</v>
      </c>
      <c r="AO86">
        <f t="shared" si="28"/>
        <v>1.8772727272727181</v>
      </c>
      <c r="AP86">
        <f t="shared" si="28"/>
        <v>0.8772727272727181</v>
      </c>
      <c r="AQ86">
        <f t="shared" si="28"/>
        <v>2.477272727272716</v>
      </c>
      <c r="AR86">
        <f t="shared" si="28"/>
        <v>0.8772727272727181</v>
      </c>
      <c r="AS86">
        <f t="shared" si="28"/>
        <v>0.47727272727271597</v>
      </c>
    </row>
    <row r="87" spans="1:45" x14ac:dyDescent="0.25">
      <c r="A87" t="s">
        <v>36</v>
      </c>
      <c r="B87">
        <f>(B41-AVERAGE($B$41:$AS$41))</f>
        <v>-0.13181818181817562</v>
      </c>
      <c r="C87">
        <f t="shared" ref="C87:AS87" si="29">(C41-AVERAGE($B$41:$AS$41))</f>
        <v>-0.73181818181817349</v>
      </c>
      <c r="D87">
        <f t="shared" si="29"/>
        <v>0.26818181818182651</v>
      </c>
      <c r="E87">
        <f t="shared" si="29"/>
        <v>6.8181818181823672E-2</v>
      </c>
      <c r="F87">
        <f t="shared" si="29"/>
        <v>-0.33181818181817491</v>
      </c>
      <c r="G87">
        <f t="shared" si="29"/>
        <v>-0.13181818181817562</v>
      </c>
      <c r="H87">
        <f t="shared" si="29"/>
        <v>6.8181818181823672E-2</v>
      </c>
      <c r="I87">
        <f t="shared" si="29"/>
        <v>0.26818181818182651</v>
      </c>
      <c r="J87">
        <f t="shared" si="29"/>
        <v>0.26818181818182651</v>
      </c>
      <c r="K87">
        <f t="shared" si="29"/>
        <v>6.8181818181823672E-2</v>
      </c>
      <c r="L87">
        <f t="shared" si="29"/>
        <v>-0.33181818181817491</v>
      </c>
      <c r="M87">
        <f t="shared" si="29"/>
        <v>-0.93181818181817633</v>
      </c>
      <c r="N87">
        <f t="shared" si="29"/>
        <v>-1.1318181818181756</v>
      </c>
      <c r="O87">
        <f t="shared" si="29"/>
        <v>-0.33181818181817491</v>
      </c>
      <c r="P87">
        <f t="shared" si="29"/>
        <v>-0.33181818181817491</v>
      </c>
      <c r="Q87">
        <f t="shared" si="29"/>
        <v>-0.5318181818181742</v>
      </c>
      <c r="R87">
        <f t="shared" si="29"/>
        <v>0.26818181818182651</v>
      </c>
      <c r="S87">
        <f t="shared" si="29"/>
        <v>-0.33181818181817491</v>
      </c>
      <c r="T87">
        <f t="shared" si="29"/>
        <v>0.26818181818182651</v>
      </c>
      <c r="U87">
        <f t="shared" si="29"/>
        <v>0.26818181818182651</v>
      </c>
      <c r="V87">
        <f t="shared" si="29"/>
        <v>-0.13181818181817562</v>
      </c>
      <c r="W87">
        <f t="shared" si="29"/>
        <v>6.8181818181823672E-2</v>
      </c>
      <c r="X87">
        <f t="shared" si="29"/>
        <v>0.26818181818182651</v>
      </c>
      <c r="Y87">
        <f t="shared" si="29"/>
        <v>-0.13181818181817562</v>
      </c>
      <c r="Z87">
        <f t="shared" si="29"/>
        <v>-0.13181818181817562</v>
      </c>
      <c r="AA87">
        <f t="shared" si="29"/>
        <v>-0.73181818181817349</v>
      </c>
      <c r="AB87">
        <f t="shared" si="29"/>
        <v>0.26818181818182651</v>
      </c>
      <c r="AC87">
        <f t="shared" si="29"/>
        <v>6.8181818181823672E-2</v>
      </c>
      <c r="AD87">
        <f t="shared" si="29"/>
        <v>0.26818181818182651</v>
      </c>
      <c r="AE87">
        <f t="shared" si="29"/>
        <v>0.26818181818182651</v>
      </c>
      <c r="AF87">
        <f t="shared" si="29"/>
        <v>0.26818181818182651</v>
      </c>
      <c r="AG87">
        <f t="shared" si="29"/>
        <v>0.26818181818182651</v>
      </c>
      <c r="AH87">
        <f t="shared" si="29"/>
        <v>0.26818181818182651</v>
      </c>
      <c r="AI87">
        <f t="shared" si="29"/>
        <v>0.26818181818182651</v>
      </c>
      <c r="AJ87">
        <f t="shared" si="29"/>
        <v>0.26818181818182651</v>
      </c>
      <c r="AK87">
        <f t="shared" si="29"/>
        <v>0.26818181818182651</v>
      </c>
      <c r="AL87">
        <f t="shared" si="29"/>
        <v>6.8181818181823672E-2</v>
      </c>
      <c r="AM87">
        <f t="shared" si="29"/>
        <v>0.26818181818182651</v>
      </c>
      <c r="AN87">
        <f t="shared" si="29"/>
        <v>0.26818181818182651</v>
      </c>
      <c r="AO87">
        <f t="shared" si="29"/>
        <v>0.26818181818182651</v>
      </c>
      <c r="AP87">
        <f t="shared" si="29"/>
        <v>0.26818181818182651</v>
      </c>
      <c r="AQ87">
        <f t="shared" si="29"/>
        <v>0.26818181818182651</v>
      </c>
      <c r="AR87">
        <f t="shared" si="29"/>
        <v>6.8181818181823672E-2</v>
      </c>
      <c r="AS87">
        <f t="shared" si="29"/>
        <v>0.26818181818182651</v>
      </c>
    </row>
    <row r="88" spans="1:45" x14ac:dyDescent="0.25">
      <c r="A88" t="s">
        <v>17</v>
      </c>
      <c r="B88">
        <f>(B42-AVERAGE($B$42:$AS$42))</f>
        <v>4.5454545454646222E-3</v>
      </c>
      <c r="C88">
        <f t="shared" ref="C88:AS88" si="30">(C42-AVERAGE($B$42:$AS$42))</f>
        <v>4.5454545454646222E-3</v>
      </c>
      <c r="D88">
        <f t="shared" si="30"/>
        <v>4.5454545454646222E-3</v>
      </c>
      <c r="E88">
        <f t="shared" si="30"/>
        <v>4.5454545454646222E-3</v>
      </c>
      <c r="F88">
        <f t="shared" si="30"/>
        <v>-0.19545454545453822</v>
      </c>
      <c r="G88">
        <f t="shared" si="30"/>
        <v>4.5454545454646222E-3</v>
      </c>
      <c r="H88">
        <f t="shared" si="30"/>
        <v>4.5454545454646222E-3</v>
      </c>
      <c r="I88">
        <f t="shared" si="30"/>
        <v>4.5454545454646222E-3</v>
      </c>
      <c r="J88">
        <f t="shared" si="30"/>
        <v>4.5454545454646222E-3</v>
      </c>
      <c r="K88">
        <f t="shared" si="30"/>
        <v>4.5454545454646222E-3</v>
      </c>
      <c r="L88">
        <f t="shared" si="30"/>
        <v>4.5454545454646222E-3</v>
      </c>
      <c r="M88">
        <f t="shared" si="30"/>
        <v>4.5454545454646222E-3</v>
      </c>
      <c r="N88">
        <f t="shared" si="30"/>
        <v>4.5454545454646222E-3</v>
      </c>
      <c r="O88">
        <f t="shared" si="30"/>
        <v>4.5454545454646222E-3</v>
      </c>
      <c r="P88">
        <f t="shared" si="30"/>
        <v>4.5454545454646222E-3</v>
      </c>
      <c r="Q88">
        <f t="shared" si="30"/>
        <v>4.5454545454646222E-3</v>
      </c>
      <c r="R88">
        <f t="shared" si="30"/>
        <v>4.5454545454646222E-3</v>
      </c>
      <c r="S88">
        <f t="shared" si="30"/>
        <v>4.5454545454646222E-3</v>
      </c>
      <c r="T88">
        <f t="shared" si="30"/>
        <v>4.5454545454646222E-3</v>
      </c>
      <c r="U88">
        <f t="shared" si="30"/>
        <v>4.5454545454646222E-3</v>
      </c>
      <c r="V88">
        <f t="shared" si="30"/>
        <v>4.5454545454646222E-3</v>
      </c>
      <c r="W88">
        <f t="shared" si="30"/>
        <v>4.5454545454646222E-3</v>
      </c>
      <c r="X88">
        <f t="shared" si="30"/>
        <v>4.5454545454646222E-3</v>
      </c>
      <c r="Y88">
        <f t="shared" si="30"/>
        <v>4.5454545454646222E-3</v>
      </c>
      <c r="Z88">
        <f t="shared" si="30"/>
        <v>4.5454545454646222E-3</v>
      </c>
      <c r="AA88">
        <f t="shared" si="30"/>
        <v>4.5454545454646222E-3</v>
      </c>
      <c r="AB88">
        <f t="shared" si="30"/>
        <v>4.5454545454646222E-3</v>
      </c>
      <c r="AC88">
        <f t="shared" si="30"/>
        <v>4.5454545454646222E-3</v>
      </c>
      <c r="AD88">
        <f t="shared" si="30"/>
        <v>4.5454545454646222E-3</v>
      </c>
      <c r="AE88">
        <f t="shared" si="30"/>
        <v>4.5454545454646222E-3</v>
      </c>
      <c r="AF88">
        <f t="shared" si="30"/>
        <v>4.5454545454646222E-3</v>
      </c>
      <c r="AG88">
        <f t="shared" si="30"/>
        <v>4.5454545454646222E-3</v>
      </c>
      <c r="AH88">
        <f t="shared" si="30"/>
        <v>4.5454545454646222E-3</v>
      </c>
      <c r="AI88">
        <f t="shared" si="30"/>
        <v>4.5454545454646222E-3</v>
      </c>
      <c r="AJ88">
        <f t="shared" si="30"/>
        <v>4.5454545454646222E-3</v>
      </c>
      <c r="AK88">
        <f t="shared" si="30"/>
        <v>4.5454545454646222E-3</v>
      </c>
      <c r="AL88">
        <f t="shared" si="30"/>
        <v>4.5454545454646222E-3</v>
      </c>
      <c r="AM88">
        <f t="shared" si="30"/>
        <v>4.5454545454646222E-3</v>
      </c>
      <c r="AN88">
        <f t="shared" si="30"/>
        <v>4.5454545454646222E-3</v>
      </c>
      <c r="AO88">
        <f t="shared" si="30"/>
        <v>4.5454545454646222E-3</v>
      </c>
      <c r="AP88">
        <f t="shared" si="30"/>
        <v>4.5454545454646222E-3</v>
      </c>
      <c r="AQ88">
        <f t="shared" si="30"/>
        <v>4.5454545454646222E-3</v>
      </c>
      <c r="AR88">
        <f t="shared" si="30"/>
        <v>4.5454545454646222E-3</v>
      </c>
      <c r="AS88">
        <f t="shared" si="30"/>
        <v>4.5454545454646222E-3</v>
      </c>
    </row>
    <row r="89" spans="1:45" x14ac:dyDescent="0.25">
      <c r="A89" t="s">
        <v>43</v>
      </c>
      <c r="B89">
        <f>B43-AVERAGE($B$43:$AS$43)</f>
        <v>0</v>
      </c>
      <c r="C89">
        <f t="shared" ref="C89:AS89" si="31">C43-AVERAGE($B$43:$AS$43)</f>
        <v>0</v>
      </c>
      <c r="D89">
        <f t="shared" si="31"/>
        <v>0</v>
      </c>
      <c r="E89">
        <f t="shared" si="31"/>
        <v>0</v>
      </c>
      <c r="F89">
        <f t="shared" si="31"/>
        <v>0</v>
      </c>
      <c r="G89">
        <f t="shared" si="31"/>
        <v>0</v>
      </c>
      <c r="H89">
        <f t="shared" si="31"/>
        <v>0</v>
      </c>
      <c r="I89">
        <f t="shared" si="31"/>
        <v>0</v>
      </c>
      <c r="J89">
        <f t="shared" si="31"/>
        <v>0</v>
      </c>
      <c r="K89">
        <f t="shared" si="31"/>
        <v>0</v>
      </c>
      <c r="L89">
        <f t="shared" si="31"/>
        <v>0</v>
      </c>
      <c r="M89">
        <f t="shared" si="31"/>
        <v>0</v>
      </c>
      <c r="N89">
        <f t="shared" si="31"/>
        <v>0</v>
      </c>
      <c r="O89">
        <f t="shared" si="31"/>
        <v>0</v>
      </c>
      <c r="P89">
        <f t="shared" si="31"/>
        <v>0</v>
      </c>
      <c r="Q89">
        <f t="shared" si="31"/>
        <v>0</v>
      </c>
      <c r="R89">
        <f t="shared" si="31"/>
        <v>0</v>
      </c>
      <c r="S89">
        <f t="shared" si="31"/>
        <v>0</v>
      </c>
      <c r="T89">
        <f t="shared" si="31"/>
        <v>0</v>
      </c>
      <c r="U89">
        <f t="shared" si="31"/>
        <v>0</v>
      </c>
      <c r="V89">
        <f t="shared" si="31"/>
        <v>0</v>
      </c>
      <c r="W89">
        <f t="shared" si="31"/>
        <v>0</v>
      </c>
      <c r="X89">
        <f t="shared" si="31"/>
        <v>0</v>
      </c>
      <c r="Y89">
        <f t="shared" si="31"/>
        <v>0</v>
      </c>
      <c r="Z89">
        <f t="shared" si="31"/>
        <v>0</v>
      </c>
      <c r="AA89">
        <f t="shared" si="31"/>
        <v>0</v>
      </c>
      <c r="AB89">
        <f t="shared" si="31"/>
        <v>0</v>
      </c>
      <c r="AC89">
        <f t="shared" si="31"/>
        <v>0</v>
      </c>
      <c r="AD89">
        <f t="shared" si="31"/>
        <v>0</v>
      </c>
      <c r="AE89">
        <f t="shared" si="31"/>
        <v>0</v>
      </c>
      <c r="AF89">
        <f t="shared" si="31"/>
        <v>0</v>
      </c>
      <c r="AG89">
        <f t="shared" si="31"/>
        <v>0</v>
      </c>
      <c r="AH89">
        <f t="shared" si="31"/>
        <v>0</v>
      </c>
      <c r="AI89">
        <f t="shared" si="31"/>
        <v>0</v>
      </c>
      <c r="AJ89">
        <f t="shared" si="31"/>
        <v>0</v>
      </c>
      <c r="AK89">
        <f t="shared" si="31"/>
        <v>0</v>
      </c>
      <c r="AL89">
        <f t="shared" si="31"/>
        <v>0</v>
      </c>
      <c r="AM89">
        <f t="shared" si="31"/>
        <v>0</v>
      </c>
      <c r="AN89">
        <f t="shared" si="31"/>
        <v>0</v>
      </c>
      <c r="AO89">
        <f t="shared" si="31"/>
        <v>0</v>
      </c>
      <c r="AP89">
        <f t="shared" si="31"/>
        <v>0</v>
      </c>
      <c r="AQ89">
        <f t="shared" si="31"/>
        <v>0</v>
      </c>
      <c r="AR89">
        <f t="shared" si="31"/>
        <v>0</v>
      </c>
      <c r="AS89">
        <f t="shared" si="31"/>
        <v>0</v>
      </c>
    </row>
    <row r="90" spans="1:45" x14ac:dyDescent="0.25">
      <c r="A90" t="s">
        <v>19</v>
      </c>
      <c r="B90">
        <f>(B44-AVERAGE($B$44:$AS$44))</f>
        <v>-3.3499999999999908</v>
      </c>
      <c r="C90">
        <f t="shared" ref="C90:AS90" si="32">(C44-AVERAGE($B$44:$AS$44))</f>
        <v>-2.5499999999999936</v>
      </c>
      <c r="D90">
        <f t="shared" si="32"/>
        <v>-2.3499999999999908</v>
      </c>
      <c r="E90">
        <f t="shared" si="32"/>
        <v>-0.94999999999999218</v>
      </c>
      <c r="F90">
        <f t="shared" si="32"/>
        <v>-0.54999999999999361</v>
      </c>
      <c r="G90">
        <f t="shared" si="32"/>
        <v>0.65000000000000924</v>
      </c>
      <c r="H90">
        <f t="shared" si="32"/>
        <v>-1.5499999999999936</v>
      </c>
      <c r="I90">
        <f t="shared" si="32"/>
        <v>-1.9499999999999922</v>
      </c>
      <c r="J90">
        <f t="shared" si="32"/>
        <v>0.65000000000000924</v>
      </c>
      <c r="K90">
        <f t="shared" si="32"/>
        <v>-0.14999999999999147</v>
      </c>
      <c r="L90">
        <f t="shared" si="32"/>
        <v>-1.5499999999999936</v>
      </c>
      <c r="M90">
        <f t="shared" si="32"/>
        <v>-2.3499999999999908</v>
      </c>
      <c r="N90">
        <f t="shared" si="32"/>
        <v>-2.3499999999999908</v>
      </c>
      <c r="O90">
        <f t="shared" si="32"/>
        <v>-1.1499999999999915</v>
      </c>
      <c r="P90">
        <f t="shared" si="32"/>
        <v>5.0000000000007816E-2</v>
      </c>
      <c r="Q90">
        <f t="shared" si="32"/>
        <v>-0.14999999999999147</v>
      </c>
      <c r="R90">
        <f t="shared" si="32"/>
        <v>1.4500000000000064</v>
      </c>
      <c r="S90">
        <f t="shared" si="32"/>
        <v>0.85000000000000853</v>
      </c>
      <c r="T90">
        <f t="shared" si="32"/>
        <v>0.25000000000000711</v>
      </c>
      <c r="U90">
        <f t="shared" si="32"/>
        <v>1.8500000000000085</v>
      </c>
      <c r="V90">
        <f t="shared" si="32"/>
        <v>0.25000000000000711</v>
      </c>
      <c r="W90">
        <f t="shared" si="32"/>
        <v>0.25000000000000711</v>
      </c>
      <c r="X90">
        <f t="shared" si="32"/>
        <v>-2.1499999999999915</v>
      </c>
      <c r="Y90">
        <f t="shared" si="32"/>
        <v>1.8500000000000085</v>
      </c>
      <c r="Z90">
        <f t="shared" si="32"/>
        <v>-0.74999999999999289</v>
      </c>
      <c r="AA90">
        <f t="shared" si="32"/>
        <v>0.65000000000000924</v>
      </c>
      <c r="AB90">
        <f t="shared" si="32"/>
        <v>-0.14999999999999147</v>
      </c>
      <c r="AC90">
        <f t="shared" si="32"/>
        <v>1.8500000000000085</v>
      </c>
      <c r="AD90">
        <f t="shared" si="32"/>
        <v>-0.34999999999999076</v>
      </c>
      <c r="AE90">
        <f t="shared" si="32"/>
        <v>-0.34999999999999076</v>
      </c>
      <c r="AF90">
        <f t="shared" si="32"/>
        <v>1.4500000000000064</v>
      </c>
      <c r="AG90">
        <f t="shared" si="32"/>
        <v>5.0000000000007816E-2</v>
      </c>
      <c r="AH90">
        <f t="shared" si="32"/>
        <v>1.4500000000000064</v>
      </c>
      <c r="AI90">
        <f t="shared" si="32"/>
        <v>2.4500000000000064</v>
      </c>
      <c r="AJ90">
        <f t="shared" si="32"/>
        <v>0.45000000000000639</v>
      </c>
      <c r="AK90">
        <f t="shared" si="32"/>
        <v>1.0500000000000078</v>
      </c>
      <c r="AL90">
        <f t="shared" si="32"/>
        <v>-0.34999999999999076</v>
      </c>
      <c r="AM90">
        <f t="shared" si="32"/>
        <v>1.2500000000000071</v>
      </c>
      <c r="AN90">
        <f t="shared" si="32"/>
        <v>2.6500000000000092</v>
      </c>
      <c r="AO90">
        <f t="shared" si="32"/>
        <v>1.0500000000000078</v>
      </c>
      <c r="AP90">
        <f t="shared" si="32"/>
        <v>-1.1499999999999915</v>
      </c>
      <c r="AQ90">
        <f t="shared" si="32"/>
        <v>2.6500000000000092</v>
      </c>
      <c r="AR90">
        <f t="shared" si="32"/>
        <v>0.45000000000000639</v>
      </c>
      <c r="AS90">
        <f t="shared" si="32"/>
        <v>0.65000000000000924</v>
      </c>
    </row>
    <row r="91" spans="1:45" x14ac:dyDescent="0.25">
      <c r="A91" t="s">
        <v>20</v>
      </c>
      <c r="B91">
        <f>(B45-AVERAGE($B$45:$AS$45))</f>
        <v>0.20454545454546391</v>
      </c>
      <c r="C91">
        <f t="shared" ref="C91:AS91" si="33">(C45-AVERAGE($B$45:$AS$45))</f>
        <v>4.5454545454610695E-3</v>
      </c>
      <c r="D91">
        <f t="shared" si="33"/>
        <v>-0.39545454545453751</v>
      </c>
      <c r="E91">
        <f t="shared" si="33"/>
        <v>0.20454545454546391</v>
      </c>
      <c r="F91">
        <f t="shared" si="33"/>
        <v>-0.19545454545453822</v>
      </c>
      <c r="G91">
        <f t="shared" si="33"/>
        <v>-0.39545454545453751</v>
      </c>
      <c r="H91">
        <f t="shared" si="33"/>
        <v>-0.39545454545453751</v>
      </c>
      <c r="I91">
        <f t="shared" si="33"/>
        <v>0.20454545454546391</v>
      </c>
      <c r="J91">
        <f t="shared" si="33"/>
        <v>0.20454545454546391</v>
      </c>
      <c r="K91">
        <f t="shared" si="33"/>
        <v>-0.39545454545453751</v>
      </c>
      <c r="L91">
        <f t="shared" si="33"/>
        <v>-0.19545454545453822</v>
      </c>
      <c r="M91">
        <f t="shared" si="33"/>
        <v>-0.99545454545453893</v>
      </c>
      <c r="N91">
        <f t="shared" si="33"/>
        <v>-0.5954545454545368</v>
      </c>
      <c r="O91">
        <f t="shared" si="33"/>
        <v>-0.19545454545453822</v>
      </c>
      <c r="P91">
        <f t="shared" si="33"/>
        <v>4.5454545454610695E-3</v>
      </c>
      <c r="Q91">
        <f t="shared" si="33"/>
        <v>-0.19545454545453822</v>
      </c>
      <c r="R91">
        <f t="shared" si="33"/>
        <v>0.20454545454546391</v>
      </c>
      <c r="S91">
        <f t="shared" si="33"/>
        <v>-0.39545454545453751</v>
      </c>
      <c r="T91">
        <f t="shared" si="33"/>
        <v>0.20454545454546391</v>
      </c>
      <c r="U91">
        <f t="shared" si="33"/>
        <v>4.5454545454610695E-3</v>
      </c>
      <c r="V91">
        <f t="shared" si="33"/>
        <v>0.20454545454546391</v>
      </c>
      <c r="W91">
        <f t="shared" si="33"/>
        <v>0.20454545454546391</v>
      </c>
      <c r="X91">
        <f t="shared" si="33"/>
        <v>4.5454545454610695E-3</v>
      </c>
      <c r="Y91">
        <f t="shared" si="33"/>
        <v>4.5454545454610695E-3</v>
      </c>
      <c r="Z91">
        <f t="shared" si="33"/>
        <v>-0.19545454545453822</v>
      </c>
      <c r="AA91">
        <f t="shared" si="33"/>
        <v>-0.39545454545453751</v>
      </c>
      <c r="AB91">
        <f t="shared" si="33"/>
        <v>0.20454545454546391</v>
      </c>
      <c r="AC91">
        <f t="shared" si="33"/>
        <v>0.20454545454546391</v>
      </c>
      <c r="AD91">
        <f t="shared" si="33"/>
        <v>0.20454545454546391</v>
      </c>
      <c r="AE91">
        <f t="shared" si="33"/>
        <v>0.20454545454546391</v>
      </c>
      <c r="AF91">
        <f t="shared" si="33"/>
        <v>0.20454545454546391</v>
      </c>
      <c r="AG91">
        <f t="shared" si="33"/>
        <v>0.20454545454546391</v>
      </c>
      <c r="AH91">
        <f t="shared" si="33"/>
        <v>0.20454545454546391</v>
      </c>
      <c r="AI91">
        <f t="shared" si="33"/>
        <v>0.20454545454546391</v>
      </c>
      <c r="AJ91">
        <f t="shared" si="33"/>
        <v>0.20454545454546391</v>
      </c>
      <c r="AK91">
        <f t="shared" si="33"/>
        <v>0.20454545454546391</v>
      </c>
      <c r="AL91">
        <f t="shared" si="33"/>
        <v>0.20454545454546391</v>
      </c>
      <c r="AM91">
        <f t="shared" si="33"/>
        <v>0.20454545454546391</v>
      </c>
      <c r="AN91">
        <f t="shared" si="33"/>
        <v>0.20454545454546391</v>
      </c>
      <c r="AO91">
        <f t="shared" si="33"/>
        <v>0.20454545454546391</v>
      </c>
      <c r="AP91">
        <f t="shared" si="33"/>
        <v>0.20454545454546391</v>
      </c>
      <c r="AQ91">
        <f t="shared" si="33"/>
        <v>0.20454545454546391</v>
      </c>
      <c r="AR91">
        <f t="shared" si="33"/>
        <v>4.5454545454610695E-3</v>
      </c>
      <c r="AS91">
        <f t="shared" si="33"/>
        <v>4.5454545454610695E-3</v>
      </c>
    </row>
    <row r="92" spans="1:45" x14ac:dyDescent="0.25">
      <c r="A92" t="s">
        <v>21</v>
      </c>
      <c r="B92">
        <f>B46-AVERAGE($B$46:$AS$46)</f>
        <v>0</v>
      </c>
      <c r="C92">
        <f t="shared" ref="C92:AS92" si="34">C46-AVERAGE($B$46:$AS$46)</f>
        <v>0</v>
      </c>
      <c r="D92">
        <f t="shared" si="34"/>
        <v>0</v>
      </c>
      <c r="E92">
        <f t="shared" si="34"/>
        <v>0</v>
      </c>
      <c r="F92">
        <f t="shared" si="34"/>
        <v>0</v>
      </c>
      <c r="G92">
        <f t="shared" si="34"/>
        <v>0</v>
      </c>
      <c r="H92">
        <f t="shared" si="34"/>
        <v>0</v>
      </c>
      <c r="I92">
        <f t="shared" si="34"/>
        <v>0</v>
      </c>
      <c r="J92">
        <f t="shared" si="34"/>
        <v>0</v>
      </c>
      <c r="K92">
        <f t="shared" si="34"/>
        <v>0</v>
      </c>
      <c r="L92">
        <f t="shared" si="34"/>
        <v>0</v>
      </c>
      <c r="M92">
        <f t="shared" si="34"/>
        <v>0</v>
      </c>
      <c r="N92">
        <f t="shared" si="34"/>
        <v>0</v>
      </c>
      <c r="O92">
        <f t="shared" si="34"/>
        <v>0</v>
      </c>
      <c r="P92">
        <f t="shared" si="34"/>
        <v>0</v>
      </c>
      <c r="Q92">
        <f t="shared" si="34"/>
        <v>0</v>
      </c>
      <c r="R92">
        <f t="shared" si="34"/>
        <v>0</v>
      </c>
      <c r="S92">
        <f t="shared" si="34"/>
        <v>0</v>
      </c>
      <c r="T92">
        <f t="shared" si="34"/>
        <v>0</v>
      </c>
      <c r="U92">
        <f t="shared" si="34"/>
        <v>0</v>
      </c>
      <c r="V92">
        <f t="shared" si="34"/>
        <v>0</v>
      </c>
      <c r="W92">
        <f t="shared" si="34"/>
        <v>0</v>
      </c>
      <c r="X92">
        <f t="shared" si="34"/>
        <v>0</v>
      </c>
      <c r="Y92">
        <f t="shared" si="34"/>
        <v>0</v>
      </c>
      <c r="Z92">
        <f t="shared" si="34"/>
        <v>0</v>
      </c>
      <c r="AA92">
        <f t="shared" si="34"/>
        <v>0</v>
      </c>
      <c r="AB92">
        <f t="shared" si="34"/>
        <v>0</v>
      </c>
      <c r="AC92">
        <f t="shared" si="34"/>
        <v>0</v>
      </c>
      <c r="AD92">
        <f t="shared" si="34"/>
        <v>0</v>
      </c>
      <c r="AE92">
        <f t="shared" si="34"/>
        <v>0</v>
      </c>
      <c r="AF92">
        <f t="shared" si="34"/>
        <v>0</v>
      </c>
      <c r="AG92">
        <f t="shared" si="34"/>
        <v>0</v>
      </c>
      <c r="AH92">
        <f t="shared" si="34"/>
        <v>0</v>
      </c>
      <c r="AI92">
        <f t="shared" si="34"/>
        <v>0</v>
      </c>
      <c r="AJ92">
        <f t="shared" si="34"/>
        <v>0</v>
      </c>
      <c r="AK92">
        <f t="shared" si="34"/>
        <v>0</v>
      </c>
      <c r="AL92">
        <f t="shared" si="34"/>
        <v>0</v>
      </c>
      <c r="AM92">
        <f t="shared" si="34"/>
        <v>0</v>
      </c>
      <c r="AN92">
        <f t="shared" si="34"/>
        <v>0</v>
      </c>
      <c r="AO92">
        <f t="shared" si="34"/>
        <v>0</v>
      </c>
      <c r="AP92">
        <f t="shared" si="34"/>
        <v>0</v>
      </c>
      <c r="AQ92">
        <f t="shared" si="34"/>
        <v>0</v>
      </c>
      <c r="AR92">
        <f t="shared" si="34"/>
        <v>0</v>
      </c>
      <c r="AS92">
        <f t="shared" si="34"/>
        <v>0</v>
      </c>
    </row>
    <row r="93" spans="1:45" x14ac:dyDescent="0.25">
      <c r="A93" t="s">
        <v>22</v>
      </c>
      <c r="B93">
        <f>(B47-AVERAGE($B$47:$AS$47))</f>
        <v>-2.1636363636363636</v>
      </c>
      <c r="C93">
        <f t="shared" ref="C93:AS93" si="35">(C47-AVERAGE($B$47:$AS$47))</f>
        <v>-2.3636363636363633</v>
      </c>
      <c r="D93">
        <f t="shared" si="35"/>
        <v>-1.5636363636363635</v>
      </c>
      <c r="E93">
        <f t="shared" si="35"/>
        <v>-0.36363636363636376</v>
      </c>
      <c r="F93">
        <f t="shared" si="35"/>
        <v>-3.1636363636363636</v>
      </c>
      <c r="G93">
        <f t="shared" si="35"/>
        <v>-3.1636363636363636</v>
      </c>
      <c r="H93">
        <f t="shared" si="35"/>
        <v>-2.9636363636363634</v>
      </c>
      <c r="I93">
        <f t="shared" si="35"/>
        <v>-2.7636363636363637</v>
      </c>
      <c r="J93">
        <f t="shared" si="35"/>
        <v>-1.3636363636363635</v>
      </c>
      <c r="K93">
        <f t="shared" si="35"/>
        <v>-0.36363636363636376</v>
      </c>
      <c r="L93">
        <f t="shared" si="35"/>
        <v>3.6363636363636598E-2</v>
      </c>
      <c r="M93">
        <f t="shared" si="35"/>
        <v>-1.3636363636363635</v>
      </c>
      <c r="N93">
        <f t="shared" si="35"/>
        <v>-0.9636363636363634</v>
      </c>
      <c r="O93">
        <f t="shared" si="35"/>
        <v>-1.9636363636363636</v>
      </c>
      <c r="P93">
        <f t="shared" si="35"/>
        <v>2.8363636363636364</v>
      </c>
      <c r="Q93">
        <f t="shared" si="35"/>
        <v>2.8363636363636364</v>
      </c>
      <c r="R93">
        <f t="shared" si="35"/>
        <v>-3.1636363636363636</v>
      </c>
      <c r="S93">
        <f t="shared" si="35"/>
        <v>1.2363636363636368</v>
      </c>
      <c r="T93">
        <f t="shared" si="35"/>
        <v>0.83636363636363642</v>
      </c>
      <c r="U93">
        <f t="shared" si="35"/>
        <v>-1.7636363636363637</v>
      </c>
      <c r="V93">
        <f t="shared" si="35"/>
        <v>-0.9636363636363634</v>
      </c>
      <c r="W93">
        <f t="shared" si="35"/>
        <v>-0.36363636363636376</v>
      </c>
      <c r="X93">
        <f t="shared" si="35"/>
        <v>-1.5636363636363635</v>
      </c>
      <c r="Y93">
        <f t="shared" si="35"/>
        <v>1.2363636363636368</v>
      </c>
      <c r="Z93">
        <f t="shared" si="35"/>
        <v>-0.16363636363636358</v>
      </c>
      <c r="AA93">
        <f t="shared" si="35"/>
        <v>2.4363636363636361</v>
      </c>
      <c r="AB93">
        <f t="shared" si="35"/>
        <v>2.8363636363636364</v>
      </c>
      <c r="AC93">
        <f t="shared" si="35"/>
        <v>0.43636363636363651</v>
      </c>
      <c r="AD93">
        <f t="shared" si="35"/>
        <v>0.23636363636363633</v>
      </c>
      <c r="AE93">
        <f t="shared" si="35"/>
        <v>1.4363636363636361</v>
      </c>
      <c r="AF93">
        <f t="shared" si="35"/>
        <v>1.4363636363636361</v>
      </c>
      <c r="AG93">
        <f t="shared" si="35"/>
        <v>3.0363636363636366</v>
      </c>
      <c r="AH93">
        <f t="shared" si="35"/>
        <v>1.4363636363636361</v>
      </c>
      <c r="AI93">
        <f t="shared" si="35"/>
        <v>2.8363636363636364</v>
      </c>
      <c r="AJ93">
        <f t="shared" si="35"/>
        <v>2.8363636363636364</v>
      </c>
      <c r="AK93">
        <f t="shared" si="35"/>
        <v>-0.16363636363636358</v>
      </c>
      <c r="AL93">
        <f t="shared" si="35"/>
        <v>0.83636363636363642</v>
      </c>
      <c r="AM93">
        <f t="shared" si="35"/>
        <v>-2.1636363636363636</v>
      </c>
      <c r="AN93">
        <f t="shared" si="35"/>
        <v>2.2363636363636368</v>
      </c>
      <c r="AO93">
        <f t="shared" si="35"/>
        <v>1.6363636363636362</v>
      </c>
      <c r="AP93">
        <f t="shared" si="35"/>
        <v>-1.3636363636363635</v>
      </c>
      <c r="AQ93">
        <f t="shared" si="35"/>
        <v>1.2363636363636368</v>
      </c>
      <c r="AR93">
        <f t="shared" si="35"/>
        <v>1.4363636363636361</v>
      </c>
      <c r="AS93">
        <f t="shared" si="35"/>
        <v>0.83636363636363642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052B-7312-47E0-9D5F-33DE2F4722C6}">
  <dimension ref="A1:BH84"/>
  <sheetViews>
    <sheetView zoomScaleNormal="100" workbookViewId="0">
      <selection activeCell="G22" sqref="G22"/>
    </sheetView>
  </sheetViews>
  <sheetFormatPr defaultRowHeight="15" x14ac:dyDescent="0.25"/>
  <cols>
    <col min="1" max="1" width="17.140625" customWidth="1"/>
    <col min="46" max="46" width="23.28515625" customWidth="1"/>
    <col min="47" max="47" width="23.85546875" bestFit="1" customWidth="1"/>
    <col min="48" max="48" width="16" bestFit="1" customWidth="1"/>
    <col min="49" max="49" width="15.28515625" customWidth="1"/>
    <col min="50" max="50" width="16" bestFit="1" customWidth="1"/>
    <col min="51" max="51" width="14.7109375" customWidth="1"/>
  </cols>
  <sheetData>
    <row r="1" spans="1:60" x14ac:dyDescent="0.25">
      <c r="A1" s="60" t="s">
        <v>52</v>
      </c>
      <c r="B1">
        <v>1980</v>
      </c>
      <c r="C1">
        <v>1981</v>
      </c>
      <c r="D1">
        <v>1982</v>
      </c>
      <c r="E1">
        <v>1983</v>
      </c>
      <c r="F1">
        <v>1984</v>
      </c>
      <c r="G1">
        <v>1985</v>
      </c>
      <c r="H1">
        <v>1986</v>
      </c>
      <c r="I1">
        <v>1987</v>
      </c>
      <c r="J1">
        <v>1988</v>
      </c>
      <c r="K1">
        <v>1989</v>
      </c>
      <c r="L1">
        <v>1990</v>
      </c>
      <c r="M1">
        <v>1991</v>
      </c>
      <c r="N1">
        <v>1992</v>
      </c>
      <c r="O1">
        <v>1993</v>
      </c>
      <c r="P1">
        <v>1994</v>
      </c>
      <c r="Q1">
        <v>1995</v>
      </c>
      <c r="R1">
        <v>1996</v>
      </c>
      <c r="S1">
        <v>1997</v>
      </c>
      <c r="T1" s="63">
        <v>1998</v>
      </c>
      <c r="U1">
        <v>1999</v>
      </c>
      <c r="V1">
        <v>2000</v>
      </c>
      <c r="W1">
        <v>2001</v>
      </c>
      <c r="X1">
        <v>2002</v>
      </c>
      <c r="Y1">
        <v>2003</v>
      </c>
      <c r="Z1">
        <v>2004</v>
      </c>
      <c r="AA1">
        <v>2005</v>
      </c>
      <c r="AB1">
        <v>2006</v>
      </c>
      <c r="AC1">
        <v>2007</v>
      </c>
      <c r="AD1">
        <v>2008</v>
      </c>
      <c r="AE1">
        <v>2009</v>
      </c>
      <c r="AF1">
        <v>2010</v>
      </c>
      <c r="AG1">
        <v>2011</v>
      </c>
      <c r="AH1">
        <v>2012</v>
      </c>
      <c r="AI1">
        <v>2013</v>
      </c>
      <c r="AJ1">
        <v>2014</v>
      </c>
      <c r="AK1">
        <v>2015</v>
      </c>
      <c r="AL1">
        <v>2016</v>
      </c>
      <c r="AM1">
        <v>2017</v>
      </c>
      <c r="AN1">
        <v>2018</v>
      </c>
      <c r="AO1">
        <v>2019</v>
      </c>
      <c r="AP1">
        <v>2020</v>
      </c>
      <c r="AQ1">
        <v>2021</v>
      </c>
      <c r="AR1">
        <v>2022</v>
      </c>
      <c r="AS1">
        <v>2023</v>
      </c>
      <c r="AT1" s="64" t="s">
        <v>66</v>
      </c>
      <c r="AU1" s="64" t="s">
        <v>67</v>
      </c>
      <c r="AV1" s="64" t="s">
        <v>63</v>
      </c>
      <c r="AW1" s="64" t="s">
        <v>64</v>
      </c>
      <c r="AX1" s="64" t="s">
        <v>65</v>
      </c>
      <c r="BE1" s="35" t="s">
        <v>61</v>
      </c>
      <c r="BF1" s="66" t="s">
        <v>60</v>
      </c>
      <c r="BG1" s="67" t="s">
        <v>53</v>
      </c>
    </row>
    <row r="2" spans="1:60" x14ac:dyDescent="0.25">
      <c r="AT2" s="64"/>
      <c r="AU2" s="64"/>
      <c r="AV2" s="64"/>
      <c r="AW2" s="64"/>
      <c r="AX2" s="64"/>
      <c r="BE2" s="36" t="s">
        <v>58</v>
      </c>
      <c r="BF2">
        <f>AVERAGE(AT4,AT7,AT8,AT10,AT13,AT17)</f>
        <v>1.228168264561404</v>
      </c>
      <c r="BG2" s="68">
        <f>AVERAGE(AT28,AT27,AT24,AT33,AT37,AT30)</f>
        <v>-0.97350607368420994</v>
      </c>
    </row>
    <row r="3" spans="1:60" x14ac:dyDescent="0.25">
      <c r="A3" t="s">
        <v>5</v>
      </c>
      <c r="B3">
        <v>32.859282999999998</v>
      </c>
      <c r="C3">
        <v>32.57846</v>
      </c>
      <c r="D3">
        <v>32.382904000000003</v>
      </c>
      <c r="E3">
        <v>32.730803999999999</v>
      </c>
      <c r="F3">
        <v>32.085540000000002</v>
      </c>
      <c r="G3">
        <v>33.010680000000001</v>
      </c>
      <c r="H3">
        <v>33.413269999999997</v>
      </c>
      <c r="I3">
        <v>33.247680000000003</v>
      </c>
      <c r="J3">
        <v>33.133360000000003</v>
      </c>
      <c r="K3">
        <v>32.949950000000001</v>
      </c>
      <c r="L3">
        <v>33.090820000000001</v>
      </c>
      <c r="M3">
        <v>31.422516000000002</v>
      </c>
      <c r="N3">
        <v>32.459015000000001</v>
      </c>
      <c r="O3">
        <v>32.877533</v>
      </c>
      <c r="P3">
        <v>32.782350000000001</v>
      </c>
      <c r="Q3">
        <v>32.70993</v>
      </c>
      <c r="R3">
        <v>33.955596999999997</v>
      </c>
      <c r="S3">
        <v>32.963256999999999</v>
      </c>
      <c r="T3">
        <v>34.482146999999998</v>
      </c>
      <c r="U3">
        <v>34.135834000000003</v>
      </c>
      <c r="V3">
        <v>33.509124999999997</v>
      </c>
      <c r="W3">
        <v>33.851104999999997</v>
      </c>
      <c r="X3">
        <v>33.627045000000003</v>
      </c>
      <c r="Y3">
        <v>33.65869</v>
      </c>
      <c r="Z3">
        <v>33.549835000000002</v>
      </c>
      <c r="AA3">
        <v>33.698914000000002</v>
      </c>
      <c r="AB3">
        <v>34.151609999999998</v>
      </c>
      <c r="AC3">
        <v>34.222900000000003</v>
      </c>
      <c r="AD3">
        <v>33.862670000000001</v>
      </c>
      <c r="AE3">
        <v>33.784393000000001</v>
      </c>
      <c r="AF3">
        <v>34.535674999999998</v>
      </c>
      <c r="AG3">
        <v>34.261992999999997</v>
      </c>
      <c r="AH3">
        <v>34.535674999999998</v>
      </c>
      <c r="AI3">
        <v>33.386719999999997</v>
      </c>
      <c r="AJ3">
        <v>33.742249999999999</v>
      </c>
      <c r="AK3">
        <v>34.650176999999999</v>
      </c>
      <c r="AL3">
        <v>34.220154000000001</v>
      </c>
      <c r="AM3">
        <v>34.687255999999998</v>
      </c>
      <c r="AN3">
        <v>34.558838000000002</v>
      </c>
      <c r="AO3">
        <v>34.381256</v>
      </c>
      <c r="AP3">
        <v>34.427370000000003</v>
      </c>
      <c r="AQ3">
        <v>34.678192000000003</v>
      </c>
      <c r="AR3">
        <v>34.050020000000004</v>
      </c>
      <c r="AS3">
        <v>34.397185999999998</v>
      </c>
      <c r="AT3" s="64">
        <f>AVERAGE(U3:AS3)-AVERAGE(B3:T3)</f>
        <v>1.2007481621052705</v>
      </c>
      <c r="AU3" s="61">
        <f>AVERAGE(U3:AS3)-AVERAGE(B3:AS3)</f>
        <v>0.51850488818182328</v>
      </c>
      <c r="AV3" s="64">
        <f>SLOPE(B3:T3,$B$1:$T$1)</f>
        <v>4.3795768421052546E-2</v>
      </c>
      <c r="AW3" s="64">
        <f>SLOPE(U3:AS3,$U$1:$AS$1)</f>
        <v>3.4022066923076952E-2</v>
      </c>
      <c r="AX3" s="64">
        <f>SLOPE(B3:AS3,$B$1:$AS$1)</f>
        <v>4.9946436011275526E-2</v>
      </c>
      <c r="AY3" s="65" t="s">
        <v>5</v>
      </c>
      <c r="BE3" s="36" t="s">
        <v>56</v>
      </c>
      <c r="BF3">
        <f>AVERAGE(AT3,AT11,AT14,AT15,AT16,AT18,AT19)</f>
        <v>0.92370162827067603</v>
      </c>
      <c r="BG3" s="68">
        <f>AVERAGE(AT23,AT31,AT34,AT35,AT36,AT38,AT39)</f>
        <v>0.22707866857142381</v>
      </c>
    </row>
    <row r="4" spans="1:60" x14ac:dyDescent="0.25">
      <c r="A4" t="s">
        <v>42</v>
      </c>
      <c r="B4">
        <v>23.775635000000001</v>
      </c>
      <c r="C4">
        <v>23.439177999999998</v>
      </c>
      <c r="D4">
        <v>22.673736999999999</v>
      </c>
      <c r="E4">
        <v>22.896027</v>
      </c>
      <c r="F4">
        <v>23.000397</v>
      </c>
      <c r="G4">
        <v>23.992981</v>
      </c>
      <c r="H4">
        <v>23.323730000000001</v>
      </c>
      <c r="I4">
        <v>24.012146000000001</v>
      </c>
      <c r="J4">
        <v>24.379180000000002</v>
      </c>
      <c r="K4">
        <v>23.910492000000001</v>
      </c>
      <c r="L4">
        <v>23.355957</v>
      </c>
      <c r="M4">
        <v>23.169739</v>
      </c>
      <c r="N4">
        <v>23.048003999999999</v>
      </c>
      <c r="O4">
        <v>23.856628000000001</v>
      </c>
      <c r="P4">
        <v>24.159514999999999</v>
      </c>
      <c r="Q4">
        <v>24.357239</v>
      </c>
      <c r="R4">
        <v>25.04889</v>
      </c>
      <c r="S4">
        <v>23.982605</v>
      </c>
      <c r="T4">
        <v>25.218292000000002</v>
      </c>
      <c r="U4">
        <v>24.813599</v>
      </c>
      <c r="V4">
        <v>24.960114000000001</v>
      </c>
      <c r="W4">
        <v>24.704193</v>
      </c>
      <c r="X4">
        <v>24.316314999999999</v>
      </c>
      <c r="Y4">
        <v>24.903717</v>
      </c>
      <c r="Z4">
        <v>24.143249999999998</v>
      </c>
      <c r="AA4">
        <v>24.027771000000001</v>
      </c>
      <c r="AB4">
        <v>24.627379999999999</v>
      </c>
      <c r="AC4">
        <v>25.066376000000002</v>
      </c>
      <c r="AD4">
        <v>24.978973</v>
      </c>
      <c r="AE4">
        <v>24.647950000000002</v>
      </c>
      <c r="AF4">
        <v>26.011016999999999</v>
      </c>
      <c r="AG4">
        <v>24.506316999999999</v>
      </c>
      <c r="AH4">
        <v>26.011016999999999</v>
      </c>
      <c r="AI4">
        <v>24.528106999999999</v>
      </c>
      <c r="AJ4">
        <v>24.264099999999999</v>
      </c>
      <c r="AK4">
        <v>25.28302</v>
      </c>
      <c r="AL4">
        <v>25.277373999999998</v>
      </c>
      <c r="AM4">
        <v>25.910156000000001</v>
      </c>
      <c r="AN4">
        <v>25.350066999999999</v>
      </c>
      <c r="AO4">
        <v>25.716034000000001</v>
      </c>
      <c r="AP4">
        <v>26.010497999999998</v>
      </c>
      <c r="AQ4">
        <v>25.679137999999998</v>
      </c>
      <c r="AR4">
        <v>25.529662999999999</v>
      </c>
      <c r="AS4">
        <v>25.86206</v>
      </c>
      <c r="AT4" s="64">
        <f t="shared" ref="AT4:AT20" si="0">AVERAGE(U4:AS4)-AVERAGE(B4:T4)</f>
        <v>1.3166876084210486</v>
      </c>
      <c r="AU4" s="61">
        <f t="shared" ref="AU4:AU40" si="1">AVERAGE(U4:AS4)-AVERAGE(B4:AS4)</f>
        <v>0.56856964909090379</v>
      </c>
      <c r="AV4" s="64">
        <f t="shared" ref="AV4:AV20" si="2">SLOPE(B4:T4,$B$1:$T$1)</f>
        <v>7.796427192982458E-2</v>
      </c>
      <c r="AW4" s="64">
        <f t="shared" ref="AW4:AW20" si="3">SLOPE(U4:AS4,$U$1:$AS$1)</f>
        <v>5.5243441538461495E-2</v>
      </c>
      <c r="AX4" s="64">
        <f t="shared" ref="AX4:AX20" si="4">SLOPE(B4:AS4,$B$1:$AS$1)</f>
        <v>6.0460805637773049E-2</v>
      </c>
      <c r="AY4" s="65" t="s">
        <v>42</v>
      </c>
      <c r="BE4" s="36" t="s">
        <v>57</v>
      </c>
      <c r="BF4">
        <f>AVERAGE(AT9)</f>
        <v>1.3059489894736735</v>
      </c>
      <c r="BG4" s="68">
        <f>AVERAGE(AT29)</f>
        <v>-0.44029703578947732</v>
      </c>
    </row>
    <row r="5" spans="1:60" ht="15.75" thickBot="1" x14ac:dyDescent="0.3">
      <c r="A5" t="s">
        <v>7</v>
      </c>
      <c r="B5">
        <v>19.175322999999999</v>
      </c>
      <c r="C5">
        <v>19.095397999999999</v>
      </c>
      <c r="D5">
        <v>18.368317000000001</v>
      </c>
      <c r="E5">
        <v>18.270354999999999</v>
      </c>
      <c r="F5">
        <v>18.613678</v>
      </c>
      <c r="G5">
        <v>19.402588000000002</v>
      </c>
      <c r="H5">
        <v>19.753143000000001</v>
      </c>
      <c r="I5">
        <v>19.310700000000001</v>
      </c>
      <c r="J5">
        <v>19.249298</v>
      </c>
      <c r="K5">
        <v>19.62677</v>
      </c>
      <c r="L5">
        <v>18.822754</v>
      </c>
      <c r="M5">
        <v>19.024108999999999</v>
      </c>
      <c r="N5">
        <v>18.237244</v>
      </c>
      <c r="O5">
        <v>19.181519000000002</v>
      </c>
      <c r="P5">
        <v>20.752715999999999</v>
      </c>
      <c r="Q5">
        <v>19.663696000000002</v>
      </c>
      <c r="R5">
        <v>19.802216000000001</v>
      </c>
      <c r="S5">
        <v>18.365386999999998</v>
      </c>
      <c r="T5">
        <v>19.838562</v>
      </c>
      <c r="U5">
        <v>19.634644000000002</v>
      </c>
      <c r="V5">
        <v>19.658234</v>
      </c>
      <c r="W5">
        <v>20.736328</v>
      </c>
      <c r="X5">
        <v>19.619903999999998</v>
      </c>
      <c r="Y5">
        <v>20.455840999999999</v>
      </c>
      <c r="Z5">
        <v>19.326599999999999</v>
      </c>
      <c r="AA5">
        <v>19.996765</v>
      </c>
      <c r="AB5">
        <v>20.538969999999999</v>
      </c>
      <c r="AC5">
        <v>21.978484999999999</v>
      </c>
      <c r="AD5">
        <v>20.375671000000001</v>
      </c>
      <c r="AE5">
        <v>19.126556000000001</v>
      </c>
      <c r="AF5">
        <v>21.635895000000001</v>
      </c>
      <c r="AG5">
        <v>19.08905</v>
      </c>
      <c r="AH5">
        <v>21.635895000000001</v>
      </c>
      <c r="AI5">
        <v>20.045105</v>
      </c>
      <c r="AJ5">
        <v>20.231933999999999</v>
      </c>
      <c r="AK5">
        <v>20.070587</v>
      </c>
      <c r="AL5">
        <v>20.049164000000001</v>
      </c>
      <c r="AM5">
        <v>20.620788999999998</v>
      </c>
      <c r="AN5">
        <v>20.757629999999999</v>
      </c>
      <c r="AO5">
        <v>20.237670000000001</v>
      </c>
      <c r="AP5">
        <v>21.284302</v>
      </c>
      <c r="AQ5">
        <v>19.718384</v>
      </c>
      <c r="AR5">
        <v>19.925536999999998</v>
      </c>
      <c r="AS5">
        <v>20.314147999999999</v>
      </c>
      <c r="AT5" s="64">
        <f t="shared" si="0"/>
        <v>1.095522835789474</v>
      </c>
      <c r="AU5" s="64">
        <f t="shared" si="1"/>
        <v>0.47306667909090905</v>
      </c>
      <c r="AV5" s="64">
        <f t="shared" si="2"/>
        <v>3.9982268421052652E-2</v>
      </c>
      <c r="AW5" s="64">
        <f t="shared" si="3"/>
        <v>1.4796749230769219E-2</v>
      </c>
      <c r="AX5" s="64">
        <f t="shared" si="4"/>
        <v>4.2595114940098648E-2</v>
      </c>
      <c r="AY5" s="65" t="s">
        <v>7</v>
      </c>
      <c r="BE5" s="37" t="s">
        <v>59</v>
      </c>
      <c r="BF5" s="38">
        <f>AVERAGE(AT5,AT6,AT20,AT12)</f>
        <v>1.1912905889473686</v>
      </c>
      <c r="BG5" s="69">
        <f>AVERAGE(AT26,AT32,AT25,AT40)</f>
        <v>-1.5195330736842134</v>
      </c>
    </row>
    <row r="6" spans="1:60" x14ac:dyDescent="0.25">
      <c r="A6" t="s">
        <v>8</v>
      </c>
      <c r="B6">
        <v>23.793303999999999</v>
      </c>
      <c r="C6">
        <v>24.085083000000001</v>
      </c>
      <c r="D6">
        <v>24.211182000000001</v>
      </c>
      <c r="E6">
        <v>23.831177</v>
      </c>
      <c r="F6">
        <v>23.823395000000001</v>
      </c>
      <c r="G6">
        <v>24.551939999999998</v>
      </c>
      <c r="H6">
        <v>24.711884000000001</v>
      </c>
      <c r="I6">
        <v>24.621338000000002</v>
      </c>
      <c r="J6">
        <v>25.391784999999999</v>
      </c>
      <c r="K6">
        <v>23.767302999999998</v>
      </c>
      <c r="L6">
        <v>24.387848000000002</v>
      </c>
      <c r="M6">
        <v>23.670746000000001</v>
      </c>
      <c r="N6">
        <v>23.548431000000001</v>
      </c>
      <c r="O6">
        <v>24.482970999999999</v>
      </c>
      <c r="P6">
        <v>25.235230000000001</v>
      </c>
      <c r="Q6">
        <v>24.676269999999999</v>
      </c>
      <c r="R6">
        <v>24.77243</v>
      </c>
      <c r="S6">
        <v>24.217651</v>
      </c>
      <c r="T6">
        <v>25.083466000000001</v>
      </c>
      <c r="U6">
        <v>25.629486</v>
      </c>
      <c r="V6">
        <v>24.889403999999999</v>
      </c>
      <c r="W6">
        <v>25.496948</v>
      </c>
      <c r="X6">
        <v>24.391907</v>
      </c>
      <c r="Y6">
        <v>25.487273999999999</v>
      </c>
      <c r="Z6">
        <v>24.506592000000001</v>
      </c>
      <c r="AA6">
        <v>24.904450000000001</v>
      </c>
      <c r="AB6">
        <v>25.004608000000001</v>
      </c>
      <c r="AC6">
        <v>26.117981</v>
      </c>
      <c r="AD6">
        <v>25.444244000000001</v>
      </c>
      <c r="AE6">
        <v>25.257995999999999</v>
      </c>
      <c r="AF6">
        <v>26.016815000000001</v>
      </c>
      <c r="AG6">
        <v>25.136780000000002</v>
      </c>
      <c r="AH6">
        <v>26.016815000000001</v>
      </c>
      <c r="AI6">
        <v>25.531860000000002</v>
      </c>
      <c r="AJ6">
        <v>25.17868</v>
      </c>
      <c r="AK6">
        <v>24.892761</v>
      </c>
      <c r="AL6">
        <v>25.156279999999999</v>
      </c>
      <c r="AM6">
        <v>25.391693</v>
      </c>
      <c r="AN6">
        <v>25.333739999999999</v>
      </c>
      <c r="AO6">
        <v>25.145233000000001</v>
      </c>
      <c r="AP6">
        <v>25.149384000000001</v>
      </c>
      <c r="AQ6">
        <v>25.803436000000001</v>
      </c>
      <c r="AR6">
        <v>25.464417000000001</v>
      </c>
      <c r="AS6">
        <v>25.309661999999999</v>
      </c>
      <c r="AT6" s="64">
        <f t="shared" si="0"/>
        <v>0.94510447157895072</v>
      </c>
      <c r="AU6" s="64">
        <f t="shared" si="1"/>
        <v>0.40811329454546552</v>
      </c>
      <c r="AV6" s="64">
        <f t="shared" si="2"/>
        <v>3.8700201754385967E-2</v>
      </c>
      <c r="AW6" s="64">
        <f t="shared" si="3"/>
        <v>1.0734700000000022E-2</v>
      </c>
      <c r="AX6" s="64">
        <f t="shared" si="4"/>
        <v>3.6712690204369292E-2</v>
      </c>
      <c r="AY6" s="65" t="s">
        <v>8</v>
      </c>
    </row>
    <row r="7" spans="1:60" ht="15.75" thickBot="1" x14ac:dyDescent="0.3">
      <c r="A7" t="s">
        <v>9</v>
      </c>
      <c r="B7">
        <v>34.580353000000002</v>
      </c>
      <c r="C7">
        <v>34.952483999999998</v>
      </c>
      <c r="D7">
        <v>34.565429999999999</v>
      </c>
      <c r="E7">
        <v>34.650359999999999</v>
      </c>
      <c r="F7">
        <v>33.708190000000002</v>
      </c>
      <c r="G7">
        <v>35.1828</v>
      </c>
      <c r="H7">
        <v>35.234467000000002</v>
      </c>
      <c r="I7">
        <v>35.74756</v>
      </c>
      <c r="J7">
        <v>35.021026999999997</v>
      </c>
      <c r="K7">
        <v>34.984467000000002</v>
      </c>
      <c r="L7">
        <v>34.843505999999998</v>
      </c>
      <c r="M7">
        <v>34.581299999999999</v>
      </c>
      <c r="N7">
        <v>34.166960000000003</v>
      </c>
      <c r="O7">
        <v>34.731659999999998</v>
      </c>
      <c r="P7">
        <v>35.374878000000002</v>
      </c>
      <c r="Q7">
        <v>35.463104000000001</v>
      </c>
      <c r="R7">
        <v>36.656309999999998</v>
      </c>
      <c r="S7">
        <v>35.159849999999999</v>
      </c>
      <c r="T7">
        <v>36.974426000000001</v>
      </c>
      <c r="U7">
        <v>36.624420000000001</v>
      </c>
      <c r="V7">
        <v>36.591034000000001</v>
      </c>
      <c r="W7">
        <v>36.133636000000003</v>
      </c>
      <c r="X7">
        <v>35.793883999999998</v>
      </c>
      <c r="Y7">
        <v>35.755187999999997</v>
      </c>
      <c r="Z7">
        <v>35.436005000000002</v>
      </c>
      <c r="AA7">
        <v>35.503661999999998</v>
      </c>
      <c r="AB7">
        <v>36.632294000000002</v>
      </c>
      <c r="AC7">
        <v>36.475616000000002</v>
      </c>
      <c r="AD7">
        <v>36.150970000000001</v>
      </c>
      <c r="AE7">
        <v>35.338380000000001</v>
      </c>
      <c r="AF7">
        <v>36.947356999999997</v>
      </c>
      <c r="AG7">
        <v>35.690185999999997</v>
      </c>
      <c r="AH7">
        <v>36.947356999999997</v>
      </c>
      <c r="AI7">
        <v>34.383636000000003</v>
      </c>
      <c r="AJ7">
        <v>35.825989999999997</v>
      </c>
      <c r="AK7">
        <v>36.458190000000002</v>
      </c>
      <c r="AL7">
        <v>35.941315000000003</v>
      </c>
      <c r="AM7">
        <v>36.816223000000001</v>
      </c>
      <c r="AN7">
        <v>35.273406999999999</v>
      </c>
      <c r="AO7">
        <v>36.087035999999998</v>
      </c>
      <c r="AP7">
        <v>36.354430000000001</v>
      </c>
      <c r="AQ7">
        <v>36.706634999999999</v>
      </c>
      <c r="AR7">
        <v>36.043089999999999</v>
      </c>
      <c r="AS7">
        <v>36.387390000000003</v>
      </c>
      <c r="AT7" s="64">
        <f t="shared" si="0"/>
        <v>1.0087810294736883</v>
      </c>
      <c r="AU7" s="64">
        <f t="shared" si="1"/>
        <v>0.43560999000000322</v>
      </c>
      <c r="AV7" s="64">
        <f t="shared" si="2"/>
        <v>7.6376363157894714E-2</v>
      </c>
      <c r="AW7" s="64">
        <f t="shared" si="3"/>
        <v>3.7585361538461535E-3</v>
      </c>
      <c r="AX7" s="64">
        <f t="shared" si="4"/>
        <v>4.0592828541226207E-2</v>
      </c>
      <c r="AY7" s="65" t="s">
        <v>9</v>
      </c>
    </row>
    <row r="8" spans="1:60" x14ac:dyDescent="0.25">
      <c r="A8" t="s">
        <v>10</v>
      </c>
      <c r="B8">
        <v>23.818359999999998</v>
      </c>
      <c r="C8">
        <v>23.910156000000001</v>
      </c>
      <c r="D8">
        <v>23.530639999999998</v>
      </c>
      <c r="E8">
        <v>23.695250999999999</v>
      </c>
      <c r="F8">
        <v>23.577759</v>
      </c>
      <c r="G8">
        <v>24.143523999999999</v>
      </c>
      <c r="H8">
        <v>23.788269</v>
      </c>
      <c r="I8">
        <v>24.035461000000002</v>
      </c>
      <c r="J8">
        <v>24.678588999999999</v>
      </c>
      <c r="K8">
        <v>24.061095999999999</v>
      </c>
      <c r="L8">
        <v>23.722626000000002</v>
      </c>
      <c r="M8">
        <v>23.565033</v>
      </c>
      <c r="N8">
        <v>23.39038</v>
      </c>
      <c r="O8">
        <v>23.924347000000001</v>
      </c>
      <c r="P8">
        <v>24.459503000000002</v>
      </c>
      <c r="Q8">
        <v>24.490020000000001</v>
      </c>
      <c r="R8">
        <v>24.586731</v>
      </c>
      <c r="S8">
        <v>24.183197</v>
      </c>
      <c r="T8">
        <v>25.030609999999999</v>
      </c>
      <c r="U8">
        <v>25.150818000000001</v>
      </c>
      <c r="V8">
        <v>25.057891999999999</v>
      </c>
      <c r="W8">
        <v>25.014130000000002</v>
      </c>
      <c r="X8">
        <v>25.041564999999999</v>
      </c>
      <c r="Y8">
        <v>25.263489</v>
      </c>
      <c r="Z8">
        <v>24.351165999999999</v>
      </c>
      <c r="AA8">
        <v>24.331910000000001</v>
      </c>
      <c r="AB8">
        <v>24.636718999999999</v>
      </c>
      <c r="AC8">
        <v>24.805847</v>
      </c>
      <c r="AD8">
        <v>24.811492999999999</v>
      </c>
      <c r="AE8">
        <v>24.841094999999999</v>
      </c>
      <c r="AF8">
        <v>25.367462</v>
      </c>
      <c r="AG8">
        <v>24.523223999999999</v>
      </c>
      <c r="AH8">
        <v>25.367462</v>
      </c>
      <c r="AI8">
        <v>24.977722</v>
      </c>
      <c r="AJ8">
        <v>24.645019999999999</v>
      </c>
      <c r="AK8">
        <v>25.235626</v>
      </c>
      <c r="AL8">
        <v>25.215698</v>
      </c>
      <c r="AM8">
        <v>25.354766999999999</v>
      </c>
      <c r="AN8">
        <v>25.722045999999999</v>
      </c>
      <c r="AO8">
        <v>25.614409999999999</v>
      </c>
      <c r="AP8">
        <v>25.547332999999998</v>
      </c>
      <c r="AQ8">
        <v>25.695740000000001</v>
      </c>
      <c r="AR8">
        <v>25.166810000000002</v>
      </c>
      <c r="AS8">
        <v>25.474730999999998</v>
      </c>
      <c r="AT8" s="64">
        <f t="shared" si="0"/>
        <v>1.0574326842105251</v>
      </c>
      <c r="AU8" s="64">
        <f t="shared" si="1"/>
        <v>0.45661865909090338</v>
      </c>
      <c r="AV8" s="64">
        <f t="shared" si="2"/>
        <v>4.5083078947368502E-2</v>
      </c>
      <c r="AW8" s="64">
        <f t="shared" si="3"/>
        <v>3.02935246153846E-2</v>
      </c>
      <c r="AX8" s="64">
        <f t="shared" si="4"/>
        <v>4.4569302255109224E-2</v>
      </c>
      <c r="AY8" s="65" t="s">
        <v>10</v>
      </c>
      <c r="BE8" s="35" t="s">
        <v>62</v>
      </c>
      <c r="BF8" s="66" t="s">
        <v>60</v>
      </c>
      <c r="BG8" s="67" t="s">
        <v>53</v>
      </c>
      <c r="BH8" s="119" t="s">
        <v>76</v>
      </c>
    </row>
    <row r="9" spans="1:60" x14ac:dyDescent="0.25">
      <c r="A9" t="s">
        <v>11</v>
      </c>
      <c r="B9">
        <v>26.876342999999999</v>
      </c>
      <c r="C9">
        <v>26.697113000000002</v>
      </c>
      <c r="D9">
        <v>26.531616</v>
      </c>
      <c r="E9">
        <v>26.906127999999999</v>
      </c>
      <c r="F9">
        <v>26.778473000000002</v>
      </c>
      <c r="G9">
        <v>27.050995</v>
      </c>
      <c r="H9">
        <v>26.942931999999999</v>
      </c>
      <c r="I9">
        <v>26.860016000000002</v>
      </c>
      <c r="J9">
        <v>28.046478</v>
      </c>
      <c r="K9">
        <v>27.04486</v>
      </c>
      <c r="L9">
        <v>26.39087</v>
      </c>
      <c r="M9">
        <v>26.234406</v>
      </c>
      <c r="N9">
        <v>26.552399000000001</v>
      </c>
      <c r="O9">
        <v>27.045715000000001</v>
      </c>
      <c r="P9">
        <v>27.403687000000001</v>
      </c>
      <c r="Q9">
        <v>27.68805</v>
      </c>
      <c r="R9">
        <v>27.610289999999999</v>
      </c>
      <c r="S9">
        <v>27.412566999999999</v>
      </c>
      <c r="T9">
        <v>28.274260999999999</v>
      </c>
      <c r="U9">
        <v>28.09909</v>
      </c>
      <c r="V9">
        <v>27.367981</v>
      </c>
      <c r="W9">
        <v>27.614685000000001</v>
      </c>
      <c r="X9">
        <v>28.150359999999999</v>
      </c>
      <c r="Y9">
        <v>27.948975000000001</v>
      </c>
      <c r="Z9">
        <v>27.256530000000001</v>
      </c>
      <c r="AA9">
        <v>27.565674000000001</v>
      </c>
      <c r="AB9">
        <v>27.609832999999998</v>
      </c>
      <c r="AC9">
        <v>27.98706</v>
      </c>
      <c r="AD9">
        <v>28.549621999999999</v>
      </c>
      <c r="AE9">
        <v>28.309052000000001</v>
      </c>
      <c r="AF9">
        <v>28.745971999999998</v>
      </c>
      <c r="AG9">
        <v>27.696472</v>
      </c>
      <c r="AH9">
        <v>28.745971999999998</v>
      </c>
      <c r="AI9">
        <v>28.014953999999999</v>
      </c>
      <c r="AJ9">
        <v>28.382019</v>
      </c>
      <c r="AK9">
        <v>28.824615000000001</v>
      </c>
      <c r="AL9">
        <v>29.067260000000001</v>
      </c>
      <c r="AM9">
        <v>29.127929999999999</v>
      </c>
      <c r="AN9">
        <v>29.394286999999998</v>
      </c>
      <c r="AO9">
        <v>29.401917000000001</v>
      </c>
      <c r="AP9">
        <v>28.760649999999998</v>
      </c>
      <c r="AQ9">
        <v>29.287230999999998</v>
      </c>
      <c r="AR9">
        <v>28.594116</v>
      </c>
      <c r="AS9">
        <v>28.919098000000002</v>
      </c>
      <c r="AT9" s="64">
        <f t="shared" si="0"/>
        <v>1.3059489894736735</v>
      </c>
      <c r="AU9" s="61">
        <f t="shared" si="1"/>
        <v>0.56393251818180801</v>
      </c>
      <c r="AV9" s="64">
        <f t="shared" si="2"/>
        <v>5.1883626315789466E-2</v>
      </c>
      <c r="AW9" s="64">
        <f t="shared" si="3"/>
        <v>7.0041055384615358E-2</v>
      </c>
      <c r="AX9" s="64">
        <f t="shared" si="4"/>
        <v>6.0717395912614491E-2</v>
      </c>
      <c r="AY9" s="65" t="s">
        <v>11</v>
      </c>
      <c r="BE9" s="36" t="s">
        <v>58</v>
      </c>
      <c r="BF9">
        <f>AVERAGE(AU4,AU7,AU8,AU10,AU13,AU17)</f>
        <v>0.53034538696969769</v>
      </c>
      <c r="BG9" s="68">
        <f>AVERAGE(AU24,AU27,AU28,AU30,AU33,AU37)</f>
        <v>-0.42037762272727441</v>
      </c>
      <c r="BH9">
        <f>AVERAGE(AU49,AU50,AU52,AU55,AU59,AU46)</f>
        <v>3.7113048472137818E-2</v>
      </c>
    </row>
    <row r="10" spans="1:60" x14ac:dyDescent="0.25">
      <c r="A10" t="s">
        <v>12</v>
      </c>
      <c r="B10">
        <v>23.228698999999999</v>
      </c>
      <c r="C10">
        <v>22.972473000000001</v>
      </c>
      <c r="D10">
        <v>22.08493</v>
      </c>
      <c r="E10">
        <v>22.235077</v>
      </c>
      <c r="F10">
        <v>22.448028999999998</v>
      </c>
      <c r="G10">
        <v>23.550934000000002</v>
      </c>
      <c r="H10">
        <v>22.917786</v>
      </c>
      <c r="I10">
        <v>23.703308</v>
      </c>
      <c r="J10">
        <v>23.422180000000001</v>
      </c>
      <c r="K10">
        <v>23.333649000000001</v>
      </c>
      <c r="L10">
        <v>22.948242</v>
      </c>
      <c r="M10">
        <v>22.687103</v>
      </c>
      <c r="N10">
        <v>22.056213</v>
      </c>
      <c r="O10">
        <v>22.946563999999999</v>
      </c>
      <c r="P10">
        <v>23.598662999999998</v>
      </c>
      <c r="Q10">
        <v>23.509125000000001</v>
      </c>
      <c r="R10">
        <v>24.712219999999999</v>
      </c>
      <c r="S10">
        <v>23.290955</v>
      </c>
      <c r="T10">
        <v>24.672943</v>
      </c>
      <c r="U10">
        <v>24.451782000000001</v>
      </c>
      <c r="V10">
        <v>24.734009</v>
      </c>
      <c r="W10">
        <v>24.539214999999999</v>
      </c>
      <c r="X10">
        <v>23.743317000000001</v>
      </c>
      <c r="Y10">
        <v>24.25769</v>
      </c>
      <c r="Z10">
        <v>23.492675999999999</v>
      </c>
      <c r="AA10">
        <v>23.196929999999998</v>
      </c>
      <c r="AB10">
        <v>24.046875</v>
      </c>
      <c r="AC10">
        <v>24.596129999999999</v>
      </c>
      <c r="AD10">
        <v>24.251709000000002</v>
      </c>
      <c r="AE10">
        <v>23.641327</v>
      </c>
      <c r="AF10">
        <v>25.451294000000001</v>
      </c>
      <c r="AG10">
        <v>23.663269</v>
      </c>
      <c r="AH10">
        <v>25.451294000000001</v>
      </c>
      <c r="AI10">
        <v>24.028381</v>
      </c>
      <c r="AJ10">
        <v>23.784485</v>
      </c>
      <c r="AK10">
        <v>24.57666</v>
      </c>
      <c r="AL10">
        <v>24.861785999999999</v>
      </c>
      <c r="AM10">
        <v>25.475951999999999</v>
      </c>
      <c r="AN10">
        <v>24.674987999999999</v>
      </c>
      <c r="AO10">
        <v>25.085114000000001</v>
      </c>
      <c r="AP10">
        <v>25.555420000000002</v>
      </c>
      <c r="AQ10">
        <v>25.34497</v>
      </c>
      <c r="AR10">
        <v>25.146515000000001</v>
      </c>
      <c r="AS10">
        <v>25.278473000000002</v>
      </c>
      <c r="AT10" s="64">
        <f t="shared" si="0"/>
        <v>1.3585213347368423</v>
      </c>
      <c r="AU10" s="61">
        <f t="shared" si="1"/>
        <v>0.58663421272727589</v>
      </c>
      <c r="AV10" s="64">
        <f t="shared" si="2"/>
        <v>6.9870163157894724E-2</v>
      </c>
      <c r="AW10" s="64">
        <f t="shared" si="3"/>
        <v>5.4433195384615406E-2</v>
      </c>
      <c r="AX10" s="64">
        <f t="shared" si="4"/>
        <v>6.1062433262861184E-2</v>
      </c>
      <c r="AY10" s="65" t="s">
        <v>12</v>
      </c>
      <c r="BE10" s="36" t="s">
        <v>56</v>
      </c>
      <c r="BF10">
        <f>AVERAGE(AU3,AU11,AU14,AU15,AU16,AU18,AU19)</f>
        <v>0.39887115766233755</v>
      </c>
      <c r="BG10" s="68">
        <f>AVERAGE(AU23,AU31,AU34,AU35,AU36,AU38,AU39)</f>
        <v>9.8056697792202635E-2</v>
      </c>
      <c r="BH10">
        <f>AVERAGE(AU45,AU53,AU56,AU60,AU61,AU58,AU57)</f>
        <v>3.1230155323190019E-2</v>
      </c>
    </row>
    <row r="11" spans="1:60" x14ac:dyDescent="0.25">
      <c r="A11" t="s">
        <v>13</v>
      </c>
      <c r="B11">
        <v>33.523679999999999</v>
      </c>
      <c r="C11">
        <v>33.064880000000002</v>
      </c>
      <c r="D11">
        <v>33.120939999999997</v>
      </c>
      <c r="E11">
        <v>33.550719999999998</v>
      </c>
      <c r="F11">
        <v>32.665709999999997</v>
      </c>
      <c r="G11">
        <v>33.191924999999998</v>
      </c>
      <c r="H11">
        <v>33.861786000000002</v>
      </c>
      <c r="I11">
        <v>33.870240000000003</v>
      </c>
      <c r="J11">
        <v>33.982909999999997</v>
      </c>
      <c r="K11">
        <v>33.41095</v>
      </c>
      <c r="L11">
        <v>33.713196000000003</v>
      </c>
      <c r="M11">
        <v>32.203400000000002</v>
      </c>
      <c r="N11">
        <v>33.107086000000002</v>
      </c>
      <c r="O11">
        <v>33.358612000000001</v>
      </c>
      <c r="P11">
        <v>33.496735000000001</v>
      </c>
      <c r="Q11">
        <v>33.210175</v>
      </c>
      <c r="R11">
        <v>34.153106999999999</v>
      </c>
      <c r="S11">
        <v>33.674619999999997</v>
      </c>
      <c r="T11">
        <v>35.118409999999997</v>
      </c>
      <c r="U11">
        <v>34.664245999999999</v>
      </c>
      <c r="V11">
        <v>34.334136999999998</v>
      </c>
      <c r="W11">
        <v>34.262847999999998</v>
      </c>
      <c r="X11">
        <v>34.332000000000001</v>
      </c>
      <c r="Y11">
        <v>34.269257000000003</v>
      </c>
      <c r="Z11">
        <v>33.932372999999998</v>
      </c>
      <c r="AA11">
        <v>33.902434999999997</v>
      </c>
      <c r="AB11">
        <v>34.822754000000003</v>
      </c>
      <c r="AC11">
        <v>34.956572999999999</v>
      </c>
      <c r="AD11">
        <v>34.858184999999999</v>
      </c>
      <c r="AE11">
        <v>34.793427000000001</v>
      </c>
      <c r="AF11">
        <v>34.625489999999999</v>
      </c>
      <c r="AG11">
        <v>34.892913999999998</v>
      </c>
      <c r="AH11">
        <v>34.625489999999999</v>
      </c>
      <c r="AI11">
        <v>33.440215999999999</v>
      </c>
      <c r="AJ11">
        <v>34.28192</v>
      </c>
      <c r="AK11">
        <v>35.010254000000003</v>
      </c>
      <c r="AL11">
        <v>34.476349999999996</v>
      </c>
      <c r="AM11">
        <v>35.058900000000001</v>
      </c>
      <c r="AN11">
        <v>34.884950000000003</v>
      </c>
      <c r="AO11">
        <v>34.825499999999998</v>
      </c>
      <c r="AP11">
        <v>34.676116999999998</v>
      </c>
      <c r="AQ11">
        <v>34.998626999999999</v>
      </c>
      <c r="AR11">
        <v>34.518920000000001</v>
      </c>
      <c r="AS11">
        <v>34.834502999999998</v>
      </c>
      <c r="AT11" s="64">
        <f t="shared" si="0"/>
        <v>1.082762703157897</v>
      </c>
      <c r="AU11" s="64">
        <f t="shared" si="1"/>
        <v>0.46755662181819702</v>
      </c>
      <c r="AV11" s="64">
        <f t="shared" si="2"/>
        <v>4.0994329824561401E-2</v>
      </c>
      <c r="AW11" s="64">
        <f t="shared" si="3"/>
        <v>2.0488307692307701E-2</v>
      </c>
      <c r="AX11" s="64">
        <f t="shared" si="4"/>
        <v>4.3292136715997187E-2</v>
      </c>
      <c r="AY11" s="65" t="s">
        <v>13</v>
      </c>
      <c r="BE11" s="36" t="s">
        <v>57</v>
      </c>
      <c r="BF11">
        <f>AVERAGE(AU9)</f>
        <v>0.56393251818180801</v>
      </c>
      <c r="BG11" s="68">
        <f>AVERAGE(AU29)</f>
        <v>-0.19012826545455397</v>
      </c>
      <c r="BH11">
        <f>AU51</f>
        <v>7.8890114155030694E-2</v>
      </c>
    </row>
    <row r="12" spans="1:60" ht="15.75" thickBot="1" x14ac:dyDescent="0.3">
      <c r="A12" t="s">
        <v>31</v>
      </c>
      <c r="B12">
        <v>20.546814000000001</v>
      </c>
      <c r="C12">
        <v>20.352509000000001</v>
      </c>
      <c r="D12">
        <v>20.586608999999999</v>
      </c>
      <c r="E12">
        <v>20.691742000000001</v>
      </c>
      <c r="F12">
        <v>20.754639000000001</v>
      </c>
      <c r="G12">
        <v>20.790496999999998</v>
      </c>
      <c r="H12">
        <v>21.126282</v>
      </c>
      <c r="I12">
        <v>20.541350999999999</v>
      </c>
      <c r="J12">
        <v>21.32788</v>
      </c>
      <c r="K12">
        <v>20.822113000000002</v>
      </c>
      <c r="L12">
        <v>20.464417000000001</v>
      </c>
      <c r="M12">
        <v>20.649353000000001</v>
      </c>
      <c r="N12">
        <v>20.441925000000001</v>
      </c>
      <c r="O12">
        <v>20.442229999999999</v>
      </c>
      <c r="P12">
        <v>21.926117000000001</v>
      </c>
      <c r="Q12">
        <v>21.321899999999999</v>
      </c>
      <c r="R12">
        <v>21.105865000000001</v>
      </c>
      <c r="S12">
        <v>20.016967999999999</v>
      </c>
      <c r="T12">
        <v>21.272095</v>
      </c>
      <c r="U12">
        <v>21.733398000000001</v>
      </c>
      <c r="V12">
        <v>21.173676</v>
      </c>
      <c r="W12">
        <v>22.023772999999998</v>
      </c>
      <c r="X12">
        <v>21.796906</v>
      </c>
      <c r="Y12">
        <v>21.617370000000001</v>
      </c>
      <c r="Z12">
        <v>20.946259000000001</v>
      </c>
      <c r="AA12">
        <v>21.411774000000001</v>
      </c>
      <c r="AB12">
        <v>21.641266000000002</v>
      </c>
      <c r="AC12">
        <v>22.544098000000002</v>
      </c>
      <c r="AD12">
        <v>21.852478000000001</v>
      </c>
      <c r="AE12">
        <v>21.860931000000001</v>
      </c>
      <c r="AF12">
        <v>22.645568999999998</v>
      </c>
      <c r="AG12">
        <v>21.521332000000001</v>
      </c>
      <c r="AH12">
        <v>22.645568999999998</v>
      </c>
      <c r="AI12">
        <v>22.48471</v>
      </c>
      <c r="AJ12">
        <v>22.157195999999999</v>
      </c>
      <c r="AK12">
        <v>22.314240000000002</v>
      </c>
      <c r="AL12">
        <v>22.434173999999999</v>
      </c>
      <c r="AM12">
        <v>21.690033</v>
      </c>
      <c r="AN12">
        <v>22.552489999999999</v>
      </c>
      <c r="AO12">
        <v>22.252441000000001</v>
      </c>
      <c r="AP12">
        <v>22.220337000000001</v>
      </c>
      <c r="AQ12">
        <v>21.994446</v>
      </c>
      <c r="AR12">
        <v>21.853943000000001</v>
      </c>
      <c r="AS12">
        <v>22.14978</v>
      </c>
      <c r="AT12" s="64">
        <f t="shared" si="0"/>
        <v>1.1817114547368348</v>
      </c>
      <c r="AU12" s="61">
        <f t="shared" si="1"/>
        <v>0.51028449181817592</v>
      </c>
      <c r="AV12" s="64">
        <f t="shared" si="2"/>
        <v>2.2846899999999972E-2</v>
      </c>
      <c r="AW12" s="64">
        <f t="shared" si="3"/>
        <v>3.0152068461538426E-2</v>
      </c>
      <c r="AX12" s="64">
        <f t="shared" si="4"/>
        <v>4.6917109584214224E-2</v>
      </c>
      <c r="AY12" s="65" t="s">
        <v>31</v>
      </c>
      <c r="BE12" s="37" t="s">
        <v>59</v>
      </c>
      <c r="BF12" s="38">
        <f>AVERAGE(AU5,AU6,AU12,AU20)</f>
        <v>0.51442093613636874</v>
      </c>
      <c r="BG12" s="69">
        <f>AVERAGE(AU25,AU26,AU32,AU40)</f>
        <v>-0.6561620090909166</v>
      </c>
      <c r="BH12">
        <f>AVERAGE(AU47,AU48,AU54,AU62)</f>
        <v>2.3637599649110642E-2</v>
      </c>
    </row>
    <row r="13" spans="1:60" x14ac:dyDescent="0.25">
      <c r="A13" t="s">
        <v>15</v>
      </c>
      <c r="B13">
        <v>24.704865000000002</v>
      </c>
      <c r="C13">
        <v>24.356079999999999</v>
      </c>
      <c r="D13">
        <v>23.835083000000001</v>
      </c>
      <c r="E13">
        <v>24.049835000000002</v>
      </c>
      <c r="F13">
        <v>24.128204</v>
      </c>
      <c r="G13">
        <v>24.713042999999999</v>
      </c>
      <c r="H13">
        <v>24.460175</v>
      </c>
      <c r="I13">
        <v>24.783936000000001</v>
      </c>
      <c r="J13">
        <v>25.524567000000001</v>
      </c>
      <c r="K13">
        <v>24.749663999999999</v>
      </c>
      <c r="L13">
        <v>24.142486999999999</v>
      </c>
      <c r="M13">
        <v>24.104766999999999</v>
      </c>
      <c r="N13">
        <v>23.987549000000001</v>
      </c>
      <c r="O13">
        <v>24.610779000000001</v>
      </c>
      <c r="P13">
        <v>25.111633000000001</v>
      </c>
      <c r="Q13">
        <v>25.313934</v>
      </c>
      <c r="R13">
        <v>25.656952</v>
      </c>
      <c r="S13">
        <v>25.220763999999999</v>
      </c>
      <c r="T13">
        <v>26.054932000000001</v>
      </c>
      <c r="U13">
        <v>25.990508999999999</v>
      </c>
      <c r="V13">
        <v>25.866240999999999</v>
      </c>
      <c r="W13">
        <v>25.597626000000002</v>
      </c>
      <c r="X13">
        <v>25.759308000000001</v>
      </c>
      <c r="Y13">
        <v>26.101714999999999</v>
      </c>
      <c r="Z13">
        <v>25.226317999999999</v>
      </c>
      <c r="AA13">
        <v>25.371185000000001</v>
      </c>
      <c r="AB13">
        <v>25.543945000000001</v>
      </c>
      <c r="AC13">
        <v>26.054932000000001</v>
      </c>
      <c r="AD13">
        <v>26.250214</v>
      </c>
      <c r="AE13">
        <v>26.160979999999999</v>
      </c>
      <c r="AF13">
        <v>27.161621</v>
      </c>
      <c r="AG13">
        <v>25.795929000000001</v>
      </c>
      <c r="AH13">
        <v>27.161621</v>
      </c>
      <c r="AI13">
        <v>25.801575</v>
      </c>
      <c r="AJ13">
        <v>25.642700000000001</v>
      </c>
      <c r="AK13">
        <v>26.267212000000001</v>
      </c>
      <c r="AL13">
        <v>26.389648000000001</v>
      </c>
      <c r="AM13">
        <v>26.678100000000001</v>
      </c>
      <c r="AN13">
        <v>26.807891999999999</v>
      </c>
      <c r="AO13">
        <v>26.610626</v>
      </c>
      <c r="AP13">
        <v>26.742705999999998</v>
      </c>
      <c r="AQ13">
        <v>26.826172</v>
      </c>
      <c r="AR13">
        <v>26.380797999999999</v>
      </c>
      <c r="AS13">
        <v>26.732025</v>
      </c>
      <c r="AT13" s="64">
        <f t="shared" si="0"/>
        <v>1.4858508147368568</v>
      </c>
      <c r="AU13" s="61">
        <f t="shared" si="1"/>
        <v>0.64161739727274636</v>
      </c>
      <c r="AV13" s="64">
        <f t="shared" si="2"/>
        <v>6.9746570175438588E-2</v>
      </c>
      <c r="AW13" s="64">
        <f t="shared" si="3"/>
        <v>4.7088030769230758E-2</v>
      </c>
      <c r="AX13" s="64">
        <f t="shared" si="4"/>
        <v>6.3968929316419995E-2</v>
      </c>
      <c r="AY13" s="65" t="s">
        <v>15</v>
      </c>
    </row>
    <row r="14" spans="1:60" x14ac:dyDescent="0.25">
      <c r="A14" t="s">
        <v>36</v>
      </c>
      <c r="B14">
        <v>34.692047000000002</v>
      </c>
      <c r="C14">
        <v>35.338318000000001</v>
      </c>
      <c r="D14">
        <v>35.814636</v>
      </c>
      <c r="E14">
        <v>35.646180000000001</v>
      </c>
      <c r="F14">
        <v>34.583466000000001</v>
      </c>
      <c r="G14">
        <v>35.604004000000003</v>
      </c>
      <c r="H14">
        <v>35.811615000000003</v>
      </c>
      <c r="I14">
        <v>36.494140000000002</v>
      </c>
      <c r="J14">
        <v>35.936554000000001</v>
      </c>
      <c r="K14">
        <v>35.416077000000001</v>
      </c>
      <c r="L14">
        <v>35.602110000000003</v>
      </c>
      <c r="M14">
        <v>34.708129999999997</v>
      </c>
      <c r="N14">
        <v>34.245359999999998</v>
      </c>
      <c r="O14">
        <v>35.369568000000001</v>
      </c>
      <c r="P14">
        <v>34.989258</v>
      </c>
      <c r="Q14">
        <v>35.280029999999996</v>
      </c>
      <c r="R14">
        <v>36.400084999999997</v>
      </c>
      <c r="S14">
        <v>35.358733999999998</v>
      </c>
      <c r="T14">
        <v>36.970306000000001</v>
      </c>
      <c r="U14">
        <v>36.723937999999997</v>
      </c>
      <c r="V14">
        <v>36.456969999999998</v>
      </c>
      <c r="W14">
        <v>36.240906000000003</v>
      </c>
      <c r="X14">
        <v>36.176056000000003</v>
      </c>
      <c r="Y14">
        <v>36.063476999999999</v>
      </c>
      <c r="Z14">
        <v>35.785980000000002</v>
      </c>
      <c r="AA14">
        <v>35.982726999999997</v>
      </c>
      <c r="AB14">
        <v>36.777343999999999</v>
      </c>
      <c r="AC14">
        <v>36.443694999999998</v>
      </c>
      <c r="AD14">
        <v>36.136110000000002</v>
      </c>
      <c r="AE14">
        <v>35.807526000000003</v>
      </c>
      <c r="AF14">
        <v>36.628418000000003</v>
      </c>
      <c r="AG14">
        <v>36.189484</v>
      </c>
      <c r="AH14">
        <v>36.628418000000003</v>
      </c>
      <c r="AI14">
        <v>35.221221999999997</v>
      </c>
      <c r="AJ14">
        <v>36.341704999999997</v>
      </c>
      <c r="AK14">
        <v>37.217010000000002</v>
      </c>
      <c r="AL14">
        <v>36.922240000000002</v>
      </c>
      <c r="AM14">
        <v>37.575012000000001</v>
      </c>
      <c r="AN14">
        <v>36.880890000000001</v>
      </c>
      <c r="AO14">
        <v>37.072113000000002</v>
      </c>
      <c r="AP14">
        <v>36.895355000000002</v>
      </c>
      <c r="AQ14">
        <v>37.436430000000001</v>
      </c>
      <c r="AR14">
        <v>36.668089999999999</v>
      </c>
      <c r="AS14">
        <v>36.802979999999998</v>
      </c>
      <c r="AT14" s="64">
        <f t="shared" si="0"/>
        <v>1.0355628926315745</v>
      </c>
      <c r="AU14" s="64">
        <f t="shared" si="1"/>
        <v>0.44717488545454387</v>
      </c>
      <c r="AV14" s="64">
        <f t="shared" si="2"/>
        <v>2.6412085964912062E-2</v>
      </c>
      <c r="AW14" s="64">
        <f t="shared" si="3"/>
        <v>3.8652953846153887E-2</v>
      </c>
      <c r="AX14" s="64">
        <f t="shared" si="4"/>
        <v>4.3868909936575051E-2</v>
      </c>
      <c r="AY14" s="65" t="s">
        <v>36</v>
      </c>
    </row>
    <row r="15" spans="1:60" x14ac:dyDescent="0.25">
      <c r="A15" t="s">
        <v>17</v>
      </c>
      <c r="B15">
        <v>32.206270000000004</v>
      </c>
      <c r="C15">
        <v>31.476837</v>
      </c>
      <c r="D15">
        <v>31.536284999999999</v>
      </c>
      <c r="E15">
        <v>31.149994</v>
      </c>
      <c r="F15">
        <v>30.778381</v>
      </c>
      <c r="G15">
        <v>31.650879</v>
      </c>
      <c r="H15">
        <v>32.278534000000001</v>
      </c>
      <c r="I15">
        <v>32.060943999999999</v>
      </c>
      <c r="J15">
        <v>32.347168000000003</v>
      </c>
      <c r="K15">
        <v>31.899750000000001</v>
      </c>
      <c r="L15">
        <v>32.010129999999997</v>
      </c>
      <c r="M15">
        <v>30.160553</v>
      </c>
      <c r="N15">
        <v>31.067871</v>
      </c>
      <c r="O15">
        <v>31.694244000000001</v>
      </c>
      <c r="P15">
        <v>31.585815</v>
      </c>
      <c r="Q15">
        <v>31.599730999999998</v>
      </c>
      <c r="R15">
        <v>32.587249999999997</v>
      </c>
      <c r="S15">
        <v>31.882415999999999</v>
      </c>
      <c r="T15">
        <v>33.16507</v>
      </c>
      <c r="U15">
        <v>33.038634999999999</v>
      </c>
      <c r="V15">
        <v>32.385986000000003</v>
      </c>
      <c r="W15">
        <v>32.395690000000002</v>
      </c>
      <c r="X15">
        <v>32.567413000000002</v>
      </c>
      <c r="Y15">
        <v>32.182250000000003</v>
      </c>
      <c r="Z15">
        <v>32.029083</v>
      </c>
      <c r="AA15">
        <v>31.965209999999999</v>
      </c>
      <c r="AB15">
        <v>32.721130000000002</v>
      </c>
      <c r="AC15">
        <v>32.797759999999997</v>
      </c>
      <c r="AD15">
        <v>32.300049999999999</v>
      </c>
      <c r="AE15">
        <v>32.299346999999997</v>
      </c>
      <c r="AF15">
        <v>32.721435999999997</v>
      </c>
      <c r="AG15">
        <v>32.542969999999997</v>
      </c>
      <c r="AH15">
        <v>32.721435999999997</v>
      </c>
      <c r="AI15">
        <v>31.887115000000001</v>
      </c>
      <c r="AJ15">
        <v>32.755187999999997</v>
      </c>
      <c r="AK15">
        <v>32.708680000000001</v>
      </c>
      <c r="AL15">
        <v>32.944763000000002</v>
      </c>
      <c r="AM15">
        <v>32.886992999999997</v>
      </c>
      <c r="AN15">
        <v>32.722839999999998</v>
      </c>
      <c r="AO15">
        <v>32.894072999999999</v>
      </c>
      <c r="AP15">
        <v>32.885406000000003</v>
      </c>
      <c r="AQ15">
        <v>33.321440000000003</v>
      </c>
      <c r="AR15">
        <v>32.431699999999999</v>
      </c>
      <c r="AS15">
        <v>33.076996000000001</v>
      </c>
      <c r="AT15" s="64">
        <f t="shared" si="0"/>
        <v>0.86323191578946279</v>
      </c>
      <c r="AU15" s="64">
        <f t="shared" si="1"/>
        <v>0.37275923636362762</v>
      </c>
      <c r="AV15" s="64">
        <f t="shared" si="2"/>
        <v>3.222777192982447E-2</v>
      </c>
      <c r="AW15" s="64">
        <f t="shared" si="3"/>
        <v>2.3436153076923046E-2</v>
      </c>
      <c r="AX15" s="64">
        <f t="shared" si="4"/>
        <v>3.5779338830162065E-2</v>
      </c>
      <c r="AY15" s="65" t="s">
        <v>17</v>
      </c>
    </row>
    <row r="16" spans="1:60" x14ac:dyDescent="0.25">
      <c r="A16" t="s">
        <v>43</v>
      </c>
      <c r="B16">
        <v>30.993804999999998</v>
      </c>
      <c r="C16">
        <v>30.964264</v>
      </c>
      <c r="D16">
        <v>31.043762000000001</v>
      </c>
      <c r="E16">
        <v>30.840302000000001</v>
      </c>
      <c r="F16">
        <v>30.640045000000001</v>
      </c>
      <c r="G16">
        <v>30.796844</v>
      </c>
      <c r="H16">
        <v>30.989930000000001</v>
      </c>
      <c r="I16">
        <v>31.279205000000001</v>
      </c>
      <c r="J16">
        <v>30.918427000000001</v>
      </c>
      <c r="K16">
        <v>30.154174999999999</v>
      </c>
      <c r="L16">
        <v>30.865386999999998</v>
      </c>
      <c r="M16">
        <v>29.844818</v>
      </c>
      <c r="N16">
        <v>31.015502999999999</v>
      </c>
      <c r="O16">
        <v>31.266235000000002</v>
      </c>
      <c r="P16">
        <v>30.952942</v>
      </c>
      <c r="Q16">
        <v>30.979706</v>
      </c>
      <c r="R16">
        <v>31.160064999999999</v>
      </c>
      <c r="S16">
        <v>30.954284999999999</v>
      </c>
      <c r="T16">
        <v>31.100159000000001</v>
      </c>
      <c r="U16">
        <v>30.635681000000002</v>
      </c>
      <c r="V16">
        <v>31.175232000000001</v>
      </c>
      <c r="W16">
        <v>30.78247</v>
      </c>
      <c r="X16">
        <v>31.040588</v>
      </c>
      <c r="Y16">
        <v>30.454039999999999</v>
      </c>
      <c r="Z16">
        <v>30.653594999999999</v>
      </c>
      <c r="AA16">
        <v>30.895325</v>
      </c>
      <c r="AB16">
        <v>31.050719999999998</v>
      </c>
      <c r="AC16">
        <v>30.966674999999999</v>
      </c>
      <c r="AD16">
        <v>30.950897000000001</v>
      </c>
      <c r="AE16">
        <v>31.470734</v>
      </c>
      <c r="AF16">
        <v>31.065735</v>
      </c>
      <c r="AG16">
        <v>30.886016999999999</v>
      </c>
      <c r="AH16">
        <v>31.065735</v>
      </c>
      <c r="AI16">
        <v>30.336639999999999</v>
      </c>
      <c r="AJ16">
        <v>30.927826</v>
      </c>
      <c r="AK16">
        <v>32.022889999999997</v>
      </c>
      <c r="AL16">
        <v>31.122986000000001</v>
      </c>
      <c r="AM16">
        <v>31.121123999999998</v>
      </c>
      <c r="AN16">
        <v>30.809570000000001</v>
      </c>
      <c r="AO16">
        <v>30.507294000000002</v>
      </c>
      <c r="AP16">
        <v>30.926269999999999</v>
      </c>
      <c r="AQ16">
        <v>31.701324</v>
      </c>
      <c r="AR16">
        <v>30.945740000000001</v>
      </c>
      <c r="AS16">
        <v>31.227233999999999</v>
      </c>
      <c r="AT16" s="64">
        <f t="shared" si="0"/>
        <v>0.10759583789473837</v>
      </c>
      <c r="AU16" s="64">
        <f t="shared" si="1"/>
        <v>4.6461839090905954E-2</v>
      </c>
      <c r="AV16" s="64">
        <f t="shared" si="2"/>
        <v>5.4821982456140254E-3</v>
      </c>
      <c r="AW16" s="64">
        <f t="shared" si="3"/>
        <v>1.3734878461538442E-2</v>
      </c>
      <c r="AX16" s="64">
        <f t="shared" si="4"/>
        <v>6.558732417195191E-3</v>
      </c>
      <c r="AY16" s="65" t="s">
        <v>43</v>
      </c>
    </row>
    <row r="17" spans="1:51" x14ac:dyDescent="0.25">
      <c r="A17" t="s">
        <v>19</v>
      </c>
      <c r="B17">
        <v>26.178314</v>
      </c>
      <c r="C17">
        <v>26.22052</v>
      </c>
      <c r="D17">
        <v>26.062774999999998</v>
      </c>
      <c r="E17">
        <v>25.909576000000001</v>
      </c>
      <c r="F17">
        <v>26.364104999999999</v>
      </c>
      <c r="G17">
        <v>26.868438999999999</v>
      </c>
      <c r="H17">
        <v>26.334778</v>
      </c>
      <c r="I17">
        <v>26.608733999999998</v>
      </c>
      <c r="J17">
        <v>27.436218</v>
      </c>
      <c r="K17">
        <v>26.62445</v>
      </c>
      <c r="L17">
        <v>26.756499999999999</v>
      </c>
      <c r="M17">
        <v>26.372558999999999</v>
      </c>
      <c r="N17">
        <v>25.787994000000001</v>
      </c>
      <c r="O17">
        <v>26.536193999999998</v>
      </c>
      <c r="P17">
        <v>27.867920000000002</v>
      </c>
      <c r="Q17">
        <v>27.296569999999999</v>
      </c>
      <c r="R17">
        <v>27.51587</v>
      </c>
      <c r="S17">
        <v>27.005371</v>
      </c>
      <c r="T17">
        <v>28.237335000000002</v>
      </c>
      <c r="U17">
        <v>28.223175000000001</v>
      </c>
      <c r="V17">
        <v>28.057220000000001</v>
      </c>
      <c r="W17">
        <v>28.160736</v>
      </c>
      <c r="X17">
        <v>27.76831</v>
      </c>
      <c r="Y17">
        <v>28.323730000000001</v>
      </c>
      <c r="Z17">
        <v>27.251007000000001</v>
      </c>
      <c r="AA17">
        <v>27.094909999999999</v>
      </c>
      <c r="AB17">
        <v>27.52243</v>
      </c>
      <c r="AC17">
        <v>27.90738</v>
      </c>
      <c r="AD17">
        <v>28.087219999999999</v>
      </c>
      <c r="AE17">
        <v>27.714386000000001</v>
      </c>
      <c r="AF17">
        <v>27.876556000000001</v>
      </c>
      <c r="AG17">
        <v>27.544891</v>
      </c>
      <c r="AH17">
        <v>27.876556000000001</v>
      </c>
      <c r="AI17">
        <v>27.823395000000001</v>
      </c>
      <c r="AJ17">
        <v>27.258759000000001</v>
      </c>
      <c r="AK17">
        <v>27.394410000000001</v>
      </c>
      <c r="AL17">
        <v>28.086455999999998</v>
      </c>
      <c r="AM17">
        <v>28.368804999999998</v>
      </c>
      <c r="AN17">
        <v>28.677154999999999</v>
      </c>
      <c r="AO17">
        <v>28.404419000000001</v>
      </c>
      <c r="AP17">
        <v>27.911895999999999</v>
      </c>
      <c r="AQ17">
        <v>28.254059000000002</v>
      </c>
      <c r="AR17">
        <v>27.687163999999999</v>
      </c>
      <c r="AS17">
        <v>27.668669999999999</v>
      </c>
      <c r="AT17" s="64">
        <f t="shared" si="0"/>
        <v>1.1417361157894632</v>
      </c>
      <c r="AU17" s="64">
        <f t="shared" si="1"/>
        <v>0.49302241363635346</v>
      </c>
      <c r="AV17" s="64">
        <f t="shared" si="2"/>
        <v>8.1932107017543887E-2</v>
      </c>
      <c r="AW17" s="64">
        <f t="shared" si="3"/>
        <v>6.3643315384614933E-3</v>
      </c>
      <c r="AX17" s="64">
        <f t="shared" si="4"/>
        <v>4.5967196546863966E-2</v>
      </c>
      <c r="AY17" s="65" t="s">
        <v>19</v>
      </c>
    </row>
    <row r="18" spans="1:51" x14ac:dyDescent="0.25">
      <c r="A18" t="s">
        <v>44</v>
      </c>
      <c r="B18">
        <v>33.522675</v>
      </c>
      <c r="C18">
        <v>33.517699999999998</v>
      </c>
      <c r="D18">
        <v>33.610779999999998</v>
      </c>
      <c r="E18">
        <v>33.911194000000002</v>
      </c>
      <c r="F18">
        <v>32.460906999999999</v>
      </c>
      <c r="G18">
        <v>32.989654999999999</v>
      </c>
      <c r="H18">
        <v>33.632080000000002</v>
      </c>
      <c r="I18">
        <v>34.611663999999998</v>
      </c>
      <c r="J18">
        <v>33.916379999999997</v>
      </c>
      <c r="K18">
        <v>33.625397</v>
      </c>
      <c r="L18">
        <v>33.932250000000003</v>
      </c>
      <c r="M18">
        <v>32.978301999999999</v>
      </c>
      <c r="N18">
        <v>33.211395000000003</v>
      </c>
      <c r="O18">
        <v>33.452939999999998</v>
      </c>
      <c r="P18">
        <v>33.573943999999997</v>
      </c>
      <c r="Q18">
        <v>33.805509999999998</v>
      </c>
      <c r="R18">
        <v>34.686126999999999</v>
      </c>
      <c r="S18">
        <v>34.05536</v>
      </c>
      <c r="T18">
        <v>35.672089999999997</v>
      </c>
      <c r="U18">
        <v>35.147399999999998</v>
      </c>
      <c r="V18">
        <v>34.94388</v>
      </c>
      <c r="W18">
        <v>34.810209999999998</v>
      </c>
      <c r="X18">
        <v>34.936950000000003</v>
      </c>
      <c r="Y18">
        <v>34.964202999999998</v>
      </c>
      <c r="Z18">
        <v>34.570464999999999</v>
      </c>
      <c r="AA18">
        <v>34.748750000000001</v>
      </c>
      <c r="AB18">
        <v>35.212584999999997</v>
      </c>
      <c r="AC18">
        <v>35.241425</v>
      </c>
      <c r="AD18">
        <v>35.335723999999999</v>
      </c>
      <c r="AE18">
        <v>35.429595999999997</v>
      </c>
      <c r="AF18">
        <v>35.789430000000003</v>
      </c>
      <c r="AG18">
        <v>35.38861</v>
      </c>
      <c r="AH18">
        <v>35.789430000000003</v>
      </c>
      <c r="AI18">
        <v>33.868865999999997</v>
      </c>
      <c r="AJ18">
        <v>34.920409999999997</v>
      </c>
      <c r="AK18">
        <v>35.723937999999997</v>
      </c>
      <c r="AL18">
        <v>35.460599999999999</v>
      </c>
      <c r="AM18">
        <v>36.183197</v>
      </c>
      <c r="AN18">
        <v>35.529204999999997</v>
      </c>
      <c r="AO18">
        <v>35.478819999999999</v>
      </c>
      <c r="AP18">
        <v>35.626829999999998</v>
      </c>
      <c r="AQ18">
        <v>36.018645999999997</v>
      </c>
      <c r="AR18">
        <v>35.639220000000002</v>
      </c>
      <c r="AS18">
        <v>35.85031</v>
      </c>
      <c r="AT18" s="64">
        <f t="shared" si="0"/>
        <v>1.5587506315789526</v>
      </c>
      <c r="AU18" s="61">
        <f t="shared" si="1"/>
        <v>0.6730968636363599</v>
      </c>
      <c r="AV18" s="64">
        <f t="shared" si="2"/>
        <v>5.8675010526315761E-2</v>
      </c>
      <c r="AW18" s="64">
        <f t="shared" si="3"/>
        <v>4.0472663846153834E-2</v>
      </c>
      <c r="AX18" s="64">
        <f t="shared" si="4"/>
        <v>6.4307610147991551E-2</v>
      </c>
      <c r="AY18" s="65" t="s">
        <v>44</v>
      </c>
    </row>
    <row r="19" spans="1:51" x14ac:dyDescent="0.25">
      <c r="A19" t="s">
        <v>21</v>
      </c>
      <c r="B19">
        <v>20.42456</v>
      </c>
      <c r="C19">
        <v>20.315276999999998</v>
      </c>
      <c r="D19">
        <v>19.997924999999999</v>
      </c>
      <c r="E19">
        <v>20.458068999999998</v>
      </c>
      <c r="F19">
        <v>19.926666000000001</v>
      </c>
      <c r="G19">
        <v>19.873322000000002</v>
      </c>
      <c r="H19">
        <v>20.098784999999999</v>
      </c>
      <c r="I19">
        <v>21.036621</v>
      </c>
      <c r="J19">
        <v>20.441590000000001</v>
      </c>
      <c r="K19">
        <v>20.561859999999999</v>
      </c>
      <c r="L19">
        <v>20.995697</v>
      </c>
      <c r="M19">
        <v>20.902466</v>
      </c>
      <c r="N19">
        <v>19.592009999999998</v>
      </c>
      <c r="O19">
        <v>20.04898</v>
      </c>
      <c r="P19">
        <v>19.980774</v>
      </c>
      <c r="Q19">
        <v>20.478760000000001</v>
      </c>
      <c r="R19">
        <v>20.420807</v>
      </c>
      <c r="S19">
        <v>20.930420000000002</v>
      </c>
      <c r="T19">
        <v>20.697051999999999</v>
      </c>
      <c r="U19">
        <v>21.00122</v>
      </c>
      <c r="V19">
        <v>21.126251</v>
      </c>
      <c r="W19">
        <v>20.743804999999998</v>
      </c>
      <c r="X19">
        <v>21.012053999999999</v>
      </c>
      <c r="Y19">
        <v>20.604095000000001</v>
      </c>
      <c r="Z19">
        <v>20.867645</v>
      </c>
      <c r="AA19">
        <v>20.914885999999999</v>
      </c>
      <c r="AB19">
        <v>20.947876000000001</v>
      </c>
      <c r="AC19">
        <v>21.149657999999999</v>
      </c>
      <c r="AD19">
        <v>21.539549999999998</v>
      </c>
      <c r="AE19">
        <v>21.564147999999999</v>
      </c>
      <c r="AF19">
        <v>21.056244</v>
      </c>
      <c r="AG19">
        <v>21.468720000000001</v>
      </c>
      <c r="AH19">
        <v>21.056244</v>
      </c>
      <c r="AI19">
        <v>20.579619999999998</v>
      </c>
      <c r="AJ19">
        <v>21.450652999999999</v>
      </c>
      <c r="AK19">
        <v>21.089843999999999</v>
      </c>
      <c r="AL19">
        <v>21.230530000000002</v>
      </c>
      <c r="AM19">
        <v>21.780425999999999</v>
      </c>
      <c r="AN19">
        <v>20.651703000000001</v>
      </c>
      <c r="AO19">
        <v>20.556059999999999</v>
      </c>
      <c r="AP19">
        <v>19.94867</v>
      </c>
      <c r="AQ19">
        <v>20.84552</v>
      </c>
      <c r="AR19">
        <v>20.029999</v>
      </c>
      <c r="AS19">
        <v>21.665588</v>
      </c>
      <c r="AT19" s="64">
        <f t="shared" si="0"/>
        <v>0.61725925473683674</v>
      </c>
      <c r="AU19" s="64">
        <f t="shared" si="1"/>
        <v>0.26654376909090516</v>
      </c>
      <c r="AV19" s="64">
        <f t="shared" si="2"/>
        <v>1.7888659649122871E-2</v>
      </c>
      <c r="AW19" s="64">
        <f t="shared" si="3"/>
        <v>-8.0030992307692124E-3</v>
      </c>
      <c r="AX19" s="64">
        <f t="shared" si="4"/>
        <v>2.0633062720225515E-2</v>
      </c>
      <c r="AY19" s="65" t="s">
        <v>21</v>
      </c>
    </row>
    <row r="20" spans="1:51" x14ac:dyDescent="0.25">
      <c r="A20" t="s">
        <v>22</v>
      </c>
      <c r="B20">
        <v>22.754211000000002</v>
      </c>
      <c r="C20">
        <v>20.319884999999999</v>
      </c>
      <c r="D20">
        <v>21.147400000000001</v>
      </c>
      <c r="E20">
        <v>22.126525999999998</v>
      </c>
      <c r="F20">
        <v>20.718078999999999</v>
      </c>
      <c r="G20">
        <v>21.3992</v>
      </c>
      <c r="H20">
        <v>20.333404999999999</v>
      </c>
      <c r="I20">
        <v>21.403289999999998</v>
      </c>
      <c r="J20">
        <v>21.390014999999998</v>
      </c>
      <c r="K20">
        <v>22.92868</v>
      </c>
      <c r="L20">
        <v>23.868683000000001</v>
      </c>
      <c r="M20">
        <v>22.21405</v>
      </c>
      <c r="N20">
        <v>20.578430000000001</v>
      </c>
      <c r="O20">
        <v>22.144410000000001</v>
      </c>
      <c r="P20">
        <v>22.359497000000001</v>
      </c>
      <c r="Q20">
        <v>22.479645000000001</v>
      </c>
      <c r="R20">
        <v>22.591857999999998</v>
      </c>
      <c r="S20">
        <v>23.315918</v>
      </c>
      <c r="T20">
        <v>22.536560000000001</v>
      </c>
      <c r="U20">
        <v>22.966308999999999</v>
      </c>
      <c r="V20">
        <v>23.700592</v>
      </c>
      <c r="W20">
        <v>23.177826</v>
      </c>
      <c r="X20">
        <v>23.345642000000002</v>
      </c>
      <c r="Y20">
        <v>22.903473000000002</v>
      </c>
      <c r="Z20">
        <v>22.617675999999999</v>
      </c>
      <c r="AA20">
        <v>23.326415999999998</v>
      </c>
      <c r="AB20">
        <v>23.84845</v>
      </c>
      <c r="AC20">
        <v>23.363312000000001</v>
      </c>
      <c r="AD20">
        <v>23.919799999999999</v>
      </c>
      <c r="AE20">
        <v>22.790588</v>
      </c>
      <c r="AF20">
        <v>23.367401000000001</v>
      </c>
      <c r="AG20">
        <v>23.826874</v>
      </c>
      <c r="AH20">
        <v>23.367401000000001</v>
      </c>
      <c r="AI20">
        <v>23.606812000000001</v>
      </c>
      <c r="AJ20">
        <v>24.25177</v>
      </c>
      <c r="AK20">
        <v>23.882446000000002</v>
      </c>
      <c r="AL20">
        <v>23.580597000000001</v>
      </c>
      <c r="AM20">
        <v>23.454407</v>
      </c>
      <c r="AN20">
        <v>23.304321000000002</v>
      </c>
      <c r="AO20">
        <v>23.768768000000001</v>
      </c>
      <c r="AP20">
        <v>22.651733</v>
      </c>
      <c r="AQ20">
        <v>24.378021</v>
      </c>
      <c r="AR20">
        <v>23.534973000000001</v>
      </c>
      <c r="AS20">
        <v>23.805695</v>
      </c>
      <c r="AT20" s="64">
        <f t="shared" si="0"/>
        <v>1.542823593684215</v>
      </c>
      <c r="AU20" s="61">
        <f t="shared" si="1"/>
        <v>0.66621927909092449</v>
      </c>
      <c r="AV20" s="64">
        <f t="shared" si="2"/>
        <v>8.8179856140350926E-2</v>
      </c>
      <c r="AW20" s="64">
        <f t="shared" si="3"/>
        <v>2.2976955384615427E-2</v>
      </c>
      <c r="AX20" s="64">
        <f t="shared" si="4"/>
        <v>6.2939135095137447E-2</v>
      </c>
      <c r="AY20" s="65" t="s">
        <v>22</v>
      </c>
    </row>
    <row r="21" spans="1:51" x14ac:dyDescent="0.25">
      <c r="A21" s="60" t="s">
        <v>53</v>
      </c>
      <c r="B21">
        <v>1980</v>
      </c>
      <c r="C21">
        <v>1981</v>
      </c>
      <c r="D21">
        <v>1982</v>
      </c>
      <c r="E21">
        <v>1983</v>
      </c>
      <c r="F21">
        <v>1984</v>
      </c>
      <c r="G21">
        <v>1985</v>
      </c>
      <c r="H21">
        <v>1986</v>
      </c>
      <c r="I21">
        <v>1987</v>
      </c>
      <c r="J21">
        <v>1988</v>
      </c>
      <c r="K21">
        <v>1989</v>
      </c>
      <c r="L21">
        <v>1990</v>
      </c>
      <c r="M21">
        <v>1991</v>
      </c>
      <c r="N21">
        <v>1992</v>
      </c>
      <c r="O21">
        <v>1993</v>
      </c>
      <c r="P21">
        <v>1994</v>
      </c>
      <c r="Q21">
        <v>1995</v>
      </c>
      <c r="R21">
        <v>1996</v>
      </c>
      <c r="S21">
        <v>1997</v>
      </c>
      <c r="T21" s="63">
        <v>1998</v>
      </c>
      <c r="U21">
        <v>1999</v>
      </c>
      <c r="V21">
        <v>2000</v>
      </c>
      <c r="W21">
        <v>2001</v>
      </c>
      <c r="X21">
        <v>2002</v>
      </c>
      <c r="Y21">
        <v>2003</v>
      </c>
      <c r="Z21">
        <v>2004</v>
      </c>
      <c r="AA21">
        <v>2005</v>
      </c>
      <c r="AB21">
        <v>2006</v>
      </c>
      <c r="AC21">
        <v>2007</v>
      </c>
      <c r="AD21">
        <v>2008</v>
      </c>
      <c r="AE21">
        <v>2009</v>
      </c>
      <c r="AF21">
        <v>2010</v>
      </c>
      <c r="AG21">
        <v>2011</v>
      </c>
      <c r="AH21">
        <v>2012</v>
      </c>
      <c r="AI21">
        <v>2013</v>
      </c>
      <c r="AJ21">
        <v>2014</v>
      </c>
      <c r="AK21">
        <v>2015</v>
      </c>
      <c r="AL21">
        <v>2016</v>
      </c>
      <c r="AM21">
        <v>2017</v>
      </c>
      <c r="AN21">
        <v>2018</v>
      </c>
      <c r="AO21">
        <v>2019</v>
      </c>
      <c r="AP21">
        <v>2020</v>
      </c>
      <c r="AQ21">
        <v>2021</v>
      </c>
      <c r="AR21">
        <v>2022</v>
      </c>
      <c r="AS21">
        <v>2023</v>
      </c>
      <c r="AY21" s="65"/>
    </row>
    <row r="23" spans="1:51" x14ac:dyDescent="0.25">
      <c r="A23" t="s">
        <v>5</v>
      </c>
      <c r="B23">
        <v>60.359169999999999</v>
      </c>
      <c r="C23">
        <v>59.049799999999998</v>
      </c>
      <c r="D23">
        <v>62.058532999999997</v>
      </c>
      <c r="E23">
        <v>61.438189999999999</v>
      </c>
      <c r="F23">
        <v>58.702126</v>
      </c>
      <c r="G23">
        <v>57.743070000000003</v>
      </c>
      <c r="H23">
        <v>55.719096999999998</v>
      </c>
      <c r="I23">
        <v>57.166316999999999</v>
      </c>
      <c r="J23">
        <v>60.511623</v>
      </c>
      <c r="K23">
        <v>58.257984</v>
      </c>
      <c r="L23">
        <v>60.651755999999999</v>
      </c>
      <c r="M23">
        <v>62.043697000000002</v>
      </c>
      <c r="N23">
        <v>56.566685</v>
      </c>
      <c r="O23">
        <v>59.60069</v>
      </c>
      <c r="P23">
        <v>58.873973999999997</v>
      </c>
      <c r="Q23">
        <v>58.117187999999999</v>
      </c>
      <c r="R23">
        <v>56.023829999999997</v>
      </c>
      <c r="S23">
        <v>61.088146000000002</v>
      </c>
      <c r="T23">
        <v>55.399574000000001</v>
      </c>
      <c r="U23">
        <v>55.533268</v>
      </c>
      <c r="V23">
        <v>55.958370000000002</v>
      </c>
      <c r="W23">
        <v>54.903120000000001</v>
      </c>
      <c r="X23">
        <v>59.366604000000002</v>
      </c>
      <c r="Y23">
        <v>57.959200000000003</v>
      </c>
      <c r="Z23">
        <v>55.982365000000001</v>
      </c>
      <c r="AA23">
        <v>56.903976</v>
      </c>
      <c r="AB23">
        <v>56.097965000000002</v>
      </c>
      <c r="AC23">
        <v>58.680869999999999</v>
      </c>
      <c r="AD23">
        <v>55.819285999999998</v>
      </c>
      <c r="AE23">
        <v>57.768265</v>
      </c>
      <c r="AF23">
        <v>53.521819999999998</v>
      </c>
      <c r="AG23">
        <v>56.256844000000001</v>
      </c>
      <c r="AH23">
        <v>53.521819999999998</v>
      </c>
      <c r="AI23">
        <v>57.221719999999998</v>
      </c>
      <c r="AJ23">
        <v>57.187976999999997</v>
      </c>
      <c r="AK23">
        <v>51.6907</v>
      </c>
      <c r="AL23">
        <v>55.780540000000002</v>
      </c>
      <c r="AM23">
        <v>54.623103999999998</v>
      </c>
      <c r="AN23">
        <v>54.678513000000002</v>
      </c>
      <c r="AO23">
        <v>57.068390000000001</v>
      </c>
      <c r="AP23">
        <v>57.055129999999998</v>
      </c>
      <c r="AQ23">
        <v>57.227220000000003</v>
      </c>
      <c r="AR23">
        <v>54.737552999999998</v>
      </c>
      <c r="AS23">
        <v>57.510820000000002</v>
      </c>
      <c r="AT23" s="64">
        <f>AVERAGE(U23:AS23)-AVERAGE(B23:T23)</f>
        <v>-2.7920692421052635</v>
      </c>
      <c r="AU23" s="61">
        <f t="shared" si="1"/>
        <v>-1.2056662636363669</v>
      </c>
      <c r="AV23" s="64">
        <f>SLOPE(B23:T23,$B$1:$T$1)</f>
        <v>-0.12240552982456135</v>
      </c>
      <c r="AW23" s="64">
        <f>SLOPE(U23:AS23,$U$21:$AS$21)</f>
        <v>-3.3641636153846195E-2</v>
      </c>
      <c r="AX23" s="64">
        <f>SLOPE(B23:AS23,$B$21:$AS$21)</f>
        <v>-0.10946042621564481</v>
      </c>
      <c r="AY23" s="65" t="s">
        <v>5</v>
      </c>
    </row>
    <row r="24" spans="1:51" x14ac:dyDescent="0.25">
      <c r="A24" t="s">
        <v>42</v>
      </c>
      <c r="B24">
        <v>49.377690000000001</v>
      </c>
      <c r="C24">
        <v>49.577255000000001</v>
      </c>
      <c r="D24">
        <v>52.969830000000002</v>
      </c>
      <c r="E24">
        <v>52.786020000000001</v>
      </c>
      <c r="F24">
        <v>49.190918000000003</v>
      </c>
      <c r="G24">
        <v>50.816822000000002</v>
      </c>
      <c r="H24">
        <v>51.545326000000003</v>
      </c>
      <c r="I24">
        <v>48.414589999999997</v>
      </c>
      <c r="J24">
        <v>47.293002999999999</v>
      </c>
      <c r="K24">
        <v>47.689900000000002</v>
      </c>
      <c r="L24">
        <v>48.410553</v>
      </c>
      <c r="M24">
        <v>51.920887</v>
      </c>
      <c r="N24">
        <v>51.384070000000001</v>
      </c>
      <c r="O24">
        <v>47.852783000000002</v>
      </c>
      <c r="P24">
        <v>49.487983999999997</v>
      </c>
      <c r="Q24">
        <v>50.956955000000001</v>
      </c>
      <c r="R24">
        <v>48.462780000000002</v>
      </c>
      <c r="S24">
        <v>49.863864999999997</v>
      </c>
      <c r="T24">
        <v>47.284680000000002</v>
      </c>
      <c r="U24">
        <v>49.824303</v>
      </c>
      <c r="V24">
        <v>48.944206000000001</v>
      </c>
      <c r="W24">
        <v>50.209465000000002</v>
      </c>
      <c r="X24">
        <v>50.959994999999999</v>
      </c>
      <c r="Y24">
        <v>46.788690000000003</v>
      </c>
      <c r="Z24">
        <v>47.609569999999998</v>
      </c>
      <c r="AA24">
        <v>47.862940000000002</v>
      </c>
      <c r="AB24">
        <v>45.946434000000004</v>
      </c>
      <c r="AC24">
        <v>48.295254</v>
      </c>
      <c r="AD24">
        <v>47.758324000000002</v>
      </c>
      <c r="AE24">
        <v>47.360474000000004</v>
      </c>
      <c r="AF24">
        <v>46.828968000000003</v>
      </c>
      <c r="AG24">
        <v>49.514789999999998</v>
      </c>
      <c r="AH24">
        <v>46.828968000000003</v>
      </c>
      <c r="AI24">
        <v>48.529076000000003</v>
      </c>
      <c r="AJ24">
        <v>49.900196000000001</v>
      </c>
      <c r="AK24">
        <v>47.377026000000001</v>
      </c>
      <c r="AL24">
        <v>47.755369999999999</v>
      </c>
      <c r="AM24">
        <v>45.792476999999998</v>
      </c>
      <c r="AN24">
        <v>48.947636000000003</v>
      </c>
      <c r="AO24">
        <v>46.011574000000003</v>
      </c>
      <c r="AP24">
        <v>45.308619999999998</v>
      </c>
      <c r="AQ24">
        <v>45.050533000000001</v>
      </c>
      <c r="AR24">
        <v>45.899529999999999</v>
      </c>
      <c r="AS24">
        <v>44.301130000000001</v>
      </c>
      <c r="AT24" s="64">
        <f t="shared" ref="AT24:AT40" si="5">AVERAGE(U24:AS24)-AVERAGE(B24:T24)</f>
        <v>-2.1676680926315655</v>
      </c>
      <c r="AU24" s="61">
        <f t="shared" si="1"/>
        <v>-0.93603849454544985</v>
      </c>
      <c r="AV24" s="64">
        <f t="shared" ref="AV24:AV40" si="6">SLOPE(B24:T24,$B$1:$T$1)</f>
        <v>-0.10840771929824571</v>
      </c>
      <c r="AW24" s="64">
        <f t="shared" ref="AW24:AW40" si="7">SLOPE(U24:AS24,$U$21:$AS$21)</f>
        <v>-0.15181527923076926</v>
      </c>
      <c r="AX24" s="64">
        <f t="shared" ref="AX24:AX40" si="8">SLOPE(B24:AS24,$B$21:$AS$21)</f>
        <v>-0.10908716490486259</v>
      </c>
      <c r="AY24" s="65" t="s">
        <v>42</v>
      </c>
    </row>
    <row r="25" spans="1:51" x14ac:dyDescent="0.25">
      <c r="A25" t="s">
        <v>7</v>
      </c>
      <c r="B25">
        <v>47.417408000000002</v>
      </c>
      <c r="C25">
        <v>48.321345999999998</v>
      </c>
      <c r="D25">
        <v>52.130054000000001</v>
      </c>
      <c r="E25">
        <v>52.579340000000002</v>
      </c>
      <c r="F25">
        <v>48.801895000000002</v>
      </c>
      <c r="G25">
        <v>46.239139999999999</v>
      </c>
      <c r="H25">
        <v>48.672649999999997</v>
      </c>
      <c r="I25">
        <v>46.711489999999998</v>
      </c>
      <c r="J25">
        <v>48.377270000000003</v>
      </c>
      <c r="K25">
        <v>47.214306000000001</v>
      </c>
      <c r="L25">
        <v>49.129089999999998</v>
      </c>
      <c r="M25">
        <v>52.538597000000003</v>
      </c>
      <c r="N25">
        <v>48.863773000000002</v>
      </c>
      <c r="O25">
        <v>46.924430000000001</v>
      </c>
      <c r="P25">
        <v>43.198013000000003</v>
      </c>
      <c r="Q25">
        <v>50.966273999999999</v>
      </c>
      <c r="R25">
        <v>49.528492</v>
      </c>
      <c r="S25">
        <v>53.230564000000001</v>
      </c>
      <c r="T25">
        <v>55.791862000000002</v>
      </c>
      <c r="U25">
        <v>54.866770000000002</v>
      </c>
      <c r="V25">
        <v>51.023181999999998</v>
      </c>
      <c r="W25">
        <v>49.313510000000001</v>
      </c>
      <c r="X25">
        <v>52.136870000000002</v>
      </c>
      <c r="Y25">
        <v>44.564774</v>
      </c>
      <c r="Z25">
        <v>47.883614000000001</v>
      </c>
      <c r="AA25">
        <v>49.102905</v>
      </c>
      <c r="AB25">
        <v>46.127400000000002</v>
      </c>
      <c r="AC25">
        <v>40.171295000000001</v>
      </c>
      <c r="AD25">
        <v>45.802005999999999</v>
      </c>
      <c r="AE25">
        <v>49.978695000000002</v>
      </c>
      <c r="AF25">
        <v>48.145187</v>
      </c>
      <c r="AG25">
        <v>53.166245000000004</v>
      </c>
      <c r="AH25">
        <v>48.145187</v>
      </c>
      <c r="AI25">
        <v>44.049709999999997</v>
      </c>
      <c r="AJ25">
        <v>52.162525000000002</v>
      </c>
      <c r="AK25">
        <v>54.887169999999998</v>
      </c>
      <c r="AL25">
        <v>51.481403</v>
      </c>
      <c r="AM25">
        <v>48.719852000000003</v>
      </c>
      <c r="AN25">
        <v>50.551822999999999</v>
      </c>
      <c r="AO25">
        <v>49.833595000000003</v>
      </c>
      <c r="AP25">
        <v>44.79121</v>
      </c>
      <c r="AQ25">
        <v>50.214325000000002</v>
      </c>
      <c r="AR25">
        <v>49.632336000000002</v>
      </c>
      <c r="AS25">
        <v>51.770977000000002</v>
      </c>
      <c r="AT25" s="64">
        <f t="shared" si="5"/>
        <v>-0.15572862315791269</v>
      </c>
      <c r="AU25" s="64">
        <f t="shared" si="1"/>
        <v>-6.7246450909117073E-2</v>
      </c>
      <c r="AV25" s="64">
        <f t="shared" si="6"/>
        <v>0.130623952631579</v>
      </c>
      <c r="AW25" s="64">
        <f t="shared" si="7"/>
        <v>3.2180925384615415E-2</v>
      </c>
      <c r="AX25" s="64">
        <f t="shared" si="8"/>
        <v>1.1177633262861184E-2</v>
      </c>
      <c r="AY25" s="65" t="s">
        <v>7</v>
      </c>
    </row>
    <row r="26" spans="1:51" x14ac:dyDescent="0.25">
      <c r="A26" t="s">
        <v>8</v>
      </c>
      <c r="B26">
        <v>54.455956</v>
      </c>
      <c r="C26">
        <v>51.385376000000001</v>
      </c>
      <c r="D26">
        <v>54.212269999999997</v>
      </c>
      <c r="E26">
        <v>55.119723999999998</v>
      </c>
      <c r="F26">
        <v>52.425449999999998</v>
      </c>
      <c r="G26">
        <v>52.622880000000002</v>
      </c>
      <c r="H26">
        <v>50.370199999999997</v>
      </c>
      <c r="I26">
        <v>51.721786000000002</v>
      </c>
      <c r="J26">
        <v>50.121307000000002</v>
      </c>
      <c r="K26">
        <v>53.103634</v>
      </c>
      <c r="L26">
        <v>48.980910000000002</v>
      </c>
      <c r="M26">
        <v>55.094627000000003</v>
      </c>
      <c r="N26">
        <v>52.925666999999997</v>
      </c>
      <c r="O26">
        <v>53.002983</v>
      </c>
      <c r="P26">
        <v>51.408276000000001</v>
      </c>
      <c r="Q26">
        <v>53.106580000000001</v>
      </c>
      <c r="R26">
        <v>51.616633999999998</v>
      </c>
      <c r="S26">
        <v>53.296750000000003</v>
      </c>
      <c r="T26">
        <v>54.405630000000002</v>
      </c>
      <c r="U26">
        <v>52.898387999999997</v>
      </c>
      <c r="V26">
        <v>47.918854000000003</v>
      </c>
      <c r="W26">
        <v>48.454093999999998</v>
      </c>
      <c r="X26">
        <v>57.020653000000003</v>
      </c>
      <c r="Y26">
        <v>50.346260000000001</v>
      </c>
      <c r="Z26">
        <v>53.421813999999998</v>
      </c>
      <c r="AA26">
        <v>54.924725000000002</v>
      </c>
      <c r="AB26">
        <v>50.914454999999997</v>
      </c>
      <c r="AC26">
        <v>48.872489999999999</v>
      </c>
      <c r="AD26">
        <v>49.593029999999999</v>
      </c>
      <c r="AE26">
        <v>50.735480000000003</v>
      </c>
      <c r="AF26">
        <v>52.509666000000003</v>
      </c>
      <c r="AG26">
        <v>52.328724000000001</v>
      </c>
      <c r="AH26">
        <v>52.509666000000003</v>
      </c>
      <c r="AI26">
        <v>49.240166000000002</v>
      </c>
      <c r="AJ26">
        <v>52.117294000000001</v>
      </c>
      <c r="AK26">
        <v>53.210909999999998</v>
      </c>
      <c r="AL26">
        <v>50.174700000000001</v>
      </c>
      <c r="AM26">
        <v>49.016983000000003</v>
      </c>
      <c r="AN26">
        <v>55.040717999999998</v>
      </c>
      <c r="AO26">
        <v>52.480556</v>
      </c>
      <c r="AP26">
        <v>52.399773000000003</v>
      </c>
      <c r="AQ26">
        <v>48.867085000000003</v>
      </c>
      <c r="AR26">
        <v>49.888615000000001</v>
      </c>
      <c r="AS26">
        <v>52.813884999999999</v>
      </c>
      <c r="AT26" s="64">
        <f t="shared" si="5"/>
        <v>-1.0908111663157669</v>
      </c>
      <c r="AU26" s="64">
        <f t="shared" si="1"/>
        <v>-0.47103209454542849</v>
      </c>
      <c r="AV26" s="64">
        <f t="shared" si="6"/>
        <v>-1.0007070175438478E-2</v>
      </c>
      <c r="AW26" s="64">
        <f t="shared" si="7"/>
        <v>-4.3133553846153149E-3</v>
      </c>
      <c r="AX26" s="64">
        <f t="shared" si="8"/>
        <v>-3.8108392389006283E-2</v>
      </c>
      <c r="AY26" s="65" t="s">
        <v>8</v>
      </c>
    </row>
    <row r="27" spans="1:51" x14ac:dyDescent="0.25">
      <c r="A27" t="s">
        <v>9</v>
      </c>
      <c r="B27">
        <v>20.009900999999999</v>
      </c>
      <c r="C27">
        <v>17.400597000000001</v>
      </c>
      <c r="D27">
        <v>19.525715000000002</v>
      </c>
      <c r="E27">
        <v>19.029228</v>
      </c>
      <c r="F27">
        <v>17.12059</v>
      </c>
      <c r="G27">
        <v>16.426691000000002</v>
      </c>
      <c r="H27">
        <v>18.29768</v>
      </c>
      <c r="I27">
        <v>15.404320999999999</v>
      </c>
      <c r="J27">
        <v>18.521909999999998</v>
      </c>
      <c r="K27">
        <v>21.145036999999999</v>
      </c>
      <c r="L27">
        <v>18.274505999999999</v>
      </c>
      <c r="M27">
        <v>18.837648000000002</v>
      </c>
      <c r="N27">
        <v>18.538650000000001</v>
      </c>
      <c r="O27">
        <v>21.945896000000001</v>
      </c>
      <c r="P27">
        <v>18.866087</v>
      </c>
      <c r="Q27">
        <v>20.326426000000001</v>
      </c>
      <c r="R27">
        <v>17.939981</v>
      </c>
      <c r="S27">
        <v>18.823801</v>
      </c>
      <c r="T27">
        <v>17.448260000000001</v>
      </c>
      <c r="U27">
        <v>16.858934000000001</v>
      </c>
      <c r="V27">
        <v>15.672756</v>
      </c>
      <c r="W27">
        <v>18.353729999999999</v>
      </c>
      <c r="X27">
        <v>18.005402</v>
      </c>
      <c r="Y27">
        <v>17.675552</v>
      </c>
      <c r="Z27">
        <v>18.540089999999999</v>
      </c>
      <c r="AA27">
        <v>19.599253000000001</v>
      </c>
      <c r="AB27">
        <v>18.611065</v>
      </c>
      <c r="AC27">
        <v>19.126331</v>
      </c>
      <c r="AD27">
        <v>17.875001999999999</v>
      </c>
      <c r="AE27">
        <v>18.299246</v>
      </c>
      <c r="AF27">
        <v>21.366634000000001</v>
      </c>
      <c r="AG27">
        <v>22.676915999999999</v>
      </c>
      <c r="AH27">
        <v>21.366634000000001</v>
      </c>
      <c r="AI27">
        <v>26.034310000000001</v>
      </c>
      <c r="AJ27">
        <v>23.259706000000001</v>
      </c>
      <c r="AK27">
        <v>22.055644999999998</v>
      </c>
      <c r="AL27">
        <v>22.847746000000001</v>
      </c>
      <c r="AM27">
        <v>19.705152999999999</v>
      </c>
      <c r="AN27">
        <v>25.944375999999998</v>
      </c>
      <c r="AO27">
        <v>23.051403000000001</v>
      </c>
      <c r="AP27">
        <v>21.008845999999998</v>
      </c>
      <c r="AQ27">
        <v>19.222624</v>
      </c>
      <c r="AR27">
        <v>19.629860000000001</v>
      </c>
      <c r="AS27">
        <v>20.629823999999999</v>
      </c>
      <c r="AT27" s="64">
        <f t="shared" si="5"/>
        <v>1.671264414736843</v>
      </c>
      <c r="AU27" s="118">
        <f t="shared" si="1"/>
        <v>0.72168236090908877</v>
      </c>
      <c r="AV27" s="64">
        <f t="shared" si="6"/>
        <v>4.0632242105263172E-2</v>
      </c>
      <c r="AW27" s="64">
        <f t="shared" si="7"/>
        <v>0.21884297769230768</v>
      </c>
      <c r="AX27" s="64">
        <f t="shared" si="8"/>
        <v>9.9306772022551101E-2</v>
      </c>
      <c r="AY27" s="65" t="s">
        <v>9</v>
      </c>
    </row>
    <row r="28" spans="1:51" x14ac:dyDescent="0.25">
      <c r="A28" t="s">
        <v>10</v>
      </c>
      <c r="B28">
        <v>70.317695999999998</v>
      </c>
      <c r="C28">
        <v>68.676339999999996</v>
      </c>
      <c r="D28">
        <v>70.280429999999996</v>
      </c>
      <c r="E28">
        <v>69.840034000000003</v>
      </c>
      <c r="F28">
        <v>67.796419999999998</v>
      </c>
      <c r="G28">
        <v>70.748509999999996</v>
      </c>
      <c r="H28">
        <v>71.010863999999998</v>
      </c>
      <c r="I28">
        <v>69.942763999999997</v>
      </c>
      <c r="J28">
        <v>67.113969999999995</v>
      </c>
      <c r="K28">
        <v>67.415899999999993</v>
      </c>
      <c r="L28">
        <v>67.089309999999998</v>
      </c>
      <c r="M28">
        <v>69.257996000000006</v>
      </c>
      <c r="N28">
        <v>70.147980000000004</v>
      </c>
      <c r="O28">
        <v>68.397130000000004</v>
      </c>
      <c r="P28">
        <v>69.366950000000003</v>
      </c>
      <c r="Q28">
        <v>69.066609999999997</v>
      </c>
      <c r="R28">
        <v>69.843789999999998</v>
      </c>
      <c r="S28">
        <v>67.546645999999996</v>
      </c>
      <c r="T28">
        <v>69.066315000000003</v>
      </c>
      <c r="U28">
        <v>68.128209999999996</v>
      </c>
      <c r="V28">
        <v>68.263379999999998</v>
      </c>
      <c r="W28">
        <v>68.492904999999993</v>
      </c>
      <c r="X28">
        <v>66.077309999999997</v>
      </c>
      <c r="Y28">
        <v>65.437550000000002</v>
      </c>
      <c r="Z28">
        <v>68.01943</v>
      </c>
      <c r="AA28">
        <v>67.48639</v>
      </c>
      <c r="AB28">
        <v>68.060329999999993</v>
      </c>
      <c r="AC28">
        <v>70.539019999999994</v>
      </c>
      <c r="AD28">
        <v>68.783484999999999</v>
      </c>
      <c r="AE28">
        <v>66.953519999999997</v>
      </c>
      <c r="AF28">
        <v>69.713486000000003</v>
      </c>
      <c r="AG28">
        <v>69.470420000000004</v>
      </c>
      <c r="AH28">
        <v>69.713486000000003</v>
      </c>
      <c r="AI28">
        <v>67.290726000000006</v>
      </c>
      <c r="AJ28">
        <v>68.569564999999997</v>
      </c>
      <c r="AK28">
        <v>67.596339999999998</v>
      </c>
      <c r="AL28">
        <v>68.072909999999993</v>
      </c>
      <c r="AM28">
        <v>68.781040000000004</v>
      </c>
      <c r="AN28">
        <v>67.414375000000007</v>
      </c>
      <c r="AO28">
        <v>66.774789999999996</v>
      </c>
      <c r="AP28">
        <v>67.541349999999994</v>
      </c>
      <c r="AQ28">
        <v>65.920919999999995</v>
      </c>
      <c r="AR28">
        <v>67.945670000000007</v>
      </c>
      <c r="AS28">
        <v>66.711939999999998</v>
      </c>
      <c r="AT28" s="64">
        <f t="shared" si="5"/>
        <v>-1.1910083431578897</v>
      </c>
      <c r="AU28" s="61">
        <f t="shared" si="1"/>
        <v>-0.51429905727272285</v>
      </c>
      <c r="AV28" s="64">
        <f t="shared" si="6"/>
        <v>-5.8829338596491011E-2</v>
      </c>
      <c r="AW28" s="64">
        <f t="shared" si="7"/>
        <v>-2.3444825384615245E-2</v>
      </c>
      <c r="AX28" s="64">
        <f t="shared" si="8"/>
        <v>-4.8890130725863234E-2</v>
      </c>
      <c r="AY28" s="65" t="s">
        <v>10</v>
      </c>
    </row>
    <row r="29" spans="1:51" x14ac:dyDescent="0.25">
      <c r="A29" t="s">
        <v>11</v>
      </c>
      <c r="B29">
        <v>51.490177000000003</v>
      </c>
      <c r="C29">
        <v>51.338141999999998</v>
      </c>
      <c r="D29">
        <v>51.643284000000001</v>
      </c>
      <c r="E29">
        <v>52.045623999999997</v>
      </c>
      <c r="F29">
        <v>49.716900000000003</v>
      </c>
      <c r="G29">
        <v>52.100802999999999</v>
      </c>
      <c r="H29">
        <v>52.979655999999999</v>
      </c>
      <c r="I29">
        <v>54.379463000000001</v>
      </c>
      <c r="J29">
        <v>51.026752000000002</v>
      </c>
      <c r="K29">
        <v>52.778956999999998</v>
      </c>
      <c r="L29">
        <v>53.821309999999997</v>
      </c>
      <c r="M29">
        <v>55.046084999999998</v>
      </c>
      <c r="N29">
        <v>53.377696999999998</v>
      </c>
      <c r="O29">
        <v>51.369247000000001</v>
      </c>
      <c r="P29">
        <v>53.037660000000002</v>
      </c>
      <c r="Q29">
        <v>52.537700000000001</v>
      </c>
      <c r="R29">
        <v>52.177635000000002</v>
      </c>
      <c r="S29">
        <v>52.19632</v>
      </c>
      <c r="T29">
        <v>50.992027</v>
      </c>
      <c r="U29">
        <v>52.671805999999997</v>
      </c>
      <c r="V29">
        <v>54.211269999999999</v>
      </c>
      <c r="W29">
        <v>54.246735000000001</v>
      </c>
      <c r="X29">
        <v>53.063969999999998</v>
      </c>
      <c r="Y29">
        <v>53.525402</v>
      </c>
      <c r="Z29">
        <v>54.157134999999997</v>
      </c>
      <c r="AA29">
        <v>54.15072</v>
      </c>
      <c r="AB29">
        <v>54.361829999999998</v>
      </c>
      <c r="AC29">
        <v>53.490810000000003</v>
      </c>
      <c r="AD29">
        <v>51.648314999999997</v>
      </c>
      <c r="AE29">
        <v>51.699202999999997</v>
      </c>
      <c r="AF29">
        <v>53.021769999999997</v>
      </c>
      <c r="AG29">
        <v>53.52075</v>
      </c>
      <c r="AH29">
        <v>53.021769999999997</v>
      </c>
      <c r="AI29">
        <v>51.918602</v>
      </c>
      <c r="AJ29">
        <v>51.007052999999999</v>
      </c>
      <c r="AK29">
        <v>50.240985999999999</v>
      </c>
      <c r="AL29">
        <v>49.401670000000003</v>
      </c>
      <c r="AM29">
        <v>49.456290000000003</v>
      </c>
      <c r="AN29">
        <v>50.49888</v>
      </c>
      <c r="AO29">
        <v>48.010714999999998</v>
      </c>
      <c r="AP29">
        <v>51.081417000000002</v>
      </c>
      <c r="AQ29">
        <v>48.528084</v>
      </c>
      <c r="AR29">
        <v>50.319344000000001</v>
      </c>
      <c r="AS29">
        <v>49.705730000000003</v>
      </c>
      <c r="AT29" s="64">
        <f t="shared" si="5"/>
        <v>-0.44029703578947732</v>
      </c>
      <c r="AU29" s="64">
        <f t="shared" si="1"/>
        <v>-0.19012826545455397</v>
      </c>
      <c r="AV29" s="64">
        <f t="shared" si="6"/>
        <v>4.9253487719298286E-2</v>
      </c>
      <c r="AW29" s="64">
        <f t="shared" si="7"/>
        <v>-0.22354656153846147</v>
      </c>
      <c r="AX29" s="64">
        <f t="shared" si="8"/>
        <v>-5.174159097956306E-2</v>
      </c>
      <c r="AY29" s="65" t="s">
        <v>11</v>
      </c>
    </row>
    <row r="30" spans="1:51" x14ac:dyDescent="0.25">
      <c r="A30" t="s">
        <v>12</v>
      </c>
      <c r="B30">
        <v>45.805526999999998</v>
      </c>
      <c r="C30">
        <v>43.388275</v>
      </c>
      <c r="D30">
        <v>48.652636999999999</v>
      </c>
      <c r="E30">
        <v>48.367435</v>
      </c>
      <c r="F30">
        <v>44.695979999999999</v>
      </c>
      <c r="G30">
        <v>45.414566000000001</v>
      </c>
      <c r="H30">
        <v>46.234679999999997</v>
      </c>
      <c r="I30">
        <v>42.784874000000002</v>
      </c>
      <c r="J30">
        <v>43.954501999999998</v>
      </c>
      <c r="K30">
        <v>42.272742999999998</v>
      </c>
      <c r="L30">
        <v>42.914810000000003</v>
      </c>
      <c r="M30">
        <v>46.638958000000002</v>
      </c>
      <c r="N30">
        <v>48.667110000000001</v>
      </c>
      <c r="O30">
        <v>44.426986999999997</v>
      </c>
      <c r="P30">
        <v>44.368073000000003</v>
      </c>
      <c r="Q30">
        <v>47.121741999999998</v>
      </c>
      <c r="R30">
        <v>43.120624999999997</v>
      </c>
      <c r="S30">
        <v>45.116207000000003</v>
      </c>
      <c r="T30">
        <v>44.147132999999997</v>
      </c>
      <c r="U30">
        <v>44.054549999999999</v>
      </c>
      <c r="V30">
        <v>42.943348</v>
      </c>
      <c r="W30">
        <v>44.093209999999999</v>
      </c>
      <c r="X30">
        <v>45.529761999999998</v>
      </c>
      <c r="Y30">
        <v>43.299259999999997</v>
      </c>
      <c r="Z30">
        <v>43.980640000000001</v>
      </c>
      <c r="AA30">
        <v>44.250959999999999</v>
      </c>
      <c r="AB30">
        <v>42.907307000000003</v>
      </c>
      <c r="AC30">
        <v>44.694310000000002</v>
      </c>
      <c r="AD30">
        <v>43.339146</v>
      </c>
      <c r="AE30">
        <v>44.599888</v>
      </c>
      <c r="AF30">
        <v>41.940742</v>
      </c>
      <c r="AG30">
        <v>46.757378000000003</v>
      </c>
      <c r="AH30">
        <v>41.940742</v>
      </c>
      <c r="AI30">
        <v>44.946170000000002</v>
      </c>
      <c r="AJ30">
        <v>46.916589999999999</v>
      </c>
      <c r="AK30">
        <v>43.600630000000002</v>
      </c>
      <c r="AL30">
        <v>43.777306000000003</v>
      </c>
      <c r="AM30">
        <v>40.285029999999999</v>
      </c>
      <c r="AN30">
        <v>45.635370000000002</v>
      </c>
      <c r="AO30">
        <v>42.478572999999997</v>
      </c>
      <c r="AP30">
        <v>39.317256999999998</v>
      </c>
      <c r="AQ30">
        <v>40.968043999999999</v>
      </c>
      <c r="AR30">
        <v>40.73086</v>
      </c>
      <c r="AS30">
        <v>39.108561999999999</v>
      </c>
      <c r="AT30" s="64">
        <f t="shared" si="5"/>
        <v>-1.8789569157894732</v>
      </c>
      <c r="AU30" s="61">
        <f t="shared" si="1"/>
        <v>-0.8113677590909063</v>
      </c>
      <c r="AV30" s="64">
        <f t="shared" si="6"/>
        <v>-6.8288450877192985E-2</v>
      </c>
      <c r="AW30" s="64">
        <f t="shared" si="7"/>
        <v>-0.13710094153846153</v>
      </c>
      <c r="AX30" s="64">
        <f t="shared" si="8"/>
        <v>-9.3503581183932316E-2</v>
      </c>
      <c r="AY30" s="65" t="s">
        <v>12</v>
      </c>
    </row>
    <row r="31" spans="1:51" x14ac:dyDescent="0.25">
      <c r="A31" t="s">
        <v>13</v>
      </c>
      <c r="B31">
        <v>47.921509999999998</v>
      </c>
      <c r="C31">
        <v>49.843895000000003</v>
      </c>
      <c r="D31">
        <v>49.416260000000001</v>
      </c>
      <c r="E31">
        <v>45.87865</v>
      </c>
      <c r="F31">
        <v>45.049453999999997</v>
      </c>
      <c r="G31">
        <v>49.150303000000001</v>
      </c>
      <c r="H31">
        <v>49.739879999999999</v>
      </c>
      <c r="I31">
        <v>48.211266000000002</v>
      </c>
      <c r="J31">
        <v>47.269385999999997</v>
      </c>
      <c r="K31">
        <v>49.671799999999998</v>
      </c>
      <c r="L31">
        <v>46.762431999999997</v>
      </c>
      <c r="M31">
        <v>47.811466000000003</v>
      </c>
      <c r="N31">
        <v>47.980649999999997</v>
      </c>
      <c r="O31">
        <v>50.867159999999998</v>
      </c>
      <c r="P31">
        <v>46.376167000000002</v>
      </c>
      <c r="Q31">
        <v>49.912357</v>
      </c>
      <c r="R31">
        <v>53.164290000000001</v>
      </c>
      <c r="S31">
        <v>46.519924000000003</v>
      </c>
      <c r="T31">
        <v>52.166080000000001</v>
      </c>
      <c r="U31">
        <v>49.305010000000003</v>
      </c>
      <c r="V31">
        <v>48.258560000000003</v>
      </c>
      <c r="W31">
        <v>48.364463999999998</v>
      </c>
      <c r="X31">
        <v>46.946044999999998</v>
      </c>
      <c r="Y31">
        <v>48.223582999999998</v>
      </c>
      <c r="Z31">
        <v>46.814900000000002</v>
      </c>
      <c r="AA31">
        <v>48.55395</v>
      </c>
      <c r="AB31">
        <v>49.132781999999999</v>
      </c>
      <c r="AC31">
        <v>49.107170000000004</v>
      </c>
      <c r="AD31">
        <v>46.151290000000003</v>
      </c>
      <c r="AE31">
        <v>44.055280000000003</v>
      </c>
      <c r="AF31">
        <v>51.430579999999999</v>
      </c>
      <c r="AG31">
        <v>45.325800000000001</v>
      </c>
      <c r="AH31">
        <v>51.430579999999999</v>
      </c>
      <c r="AI31">
        <v>49.472560000000001</v>
      </c>
      <c r="AJ31">
        <v>47.314224000000003</v>
      </c>
      <c r="AK31">
        <v>47.465789999999998</v>
      </c>
      <c r="AL31">
        <v>49.641018000000003</v>
      </c>
      <c r="AM31">
        <v>50.802</v>
      </c>
      <c r="AN31">
        <v>48.99653</v>
      </c>
      <c r="AO31">
        <v>49.230260000000001</v>
      </c>
      <c r="AP31">
        <v>50.339995999999999</v>
      </c>
      <c r="AQ31">
        <v>49.908189999999998</v>
      </c>
      <c r="AR31">
        <v>49.931719999999999</v>
      </c>
      <c r="AS31">
        <v>48.956673000000002</v>
      </c>
      <c r="AT31" s="64">
        <f t="shared" si="5"/>
        <v>-1.0111800000004223E-2</v>
      </c>
      <c r="AU31" s="64">
        <f t="shared" si="1"/>
        <v>-4.3664590909102685E-3</v>
      </c>
      <c r="AV31" s="64">
        <f t="shared" si="6"/>
        <v>0.12099046140350882</v>
      </c>
      <c r="AW31" s="64">
        <f t="shared" si="7"/>
        <v>8.2553602307692278E-2</v>
      </c>
      <c r="AX31" s="64">
        <f t="shared" si="8"/>
        <v>2.4507779210711778E-2</v>
      </c>
      <c r="AY31" s="65" t="s">
        <v>13</v>
      </c>
    </row>
    <row r="32" spans="1:51" x14ac:dyDescent="0.25">
      <c r="A32" t="s">
        <v>31</v>
      </c>
      <c r="B32">
        <v>73.824380000000005</v>
      </c>
      <c r="C32">
        <v>76.547830000000005</v>
      </c>
      <c r="D32">
        <v>76.491799999999998</v>
      </c>
      <c r="E32">
        <v>74.655519999999996</v>
      </c>
      <c r="F32">
        <v>72.827445999999995</v>
      </c>
      <c r="G32">
        <v>72.438193999999996</v>
      </c>
      <c r="H32">
        <v>74.590739999999997</v>
      </c>
      <c r="I32">
        <v>74.042100000000005</v>
      </c>
      <c r="J32">
        <v>74.235280000000003</v>
      </c>
      <c r="K32">
        <v>73.486320000000006</v>
      </c>
      <c r="L32">
        <v>73.814445000000006</v>
      </c>
      <c r="M32">
        <v>76.741330000000005</v>
      </c>
      <c r="N32">
        <v>74.105710000000002</v>
      </c>
      <c r="O32">
        <v>74.633520000000004</v>
      </c>
      <c r="P32">
        <v>73.339299999999994</v>
      </c>
      <c r="Q32">
        <v>74.683310000000006</v>
      </c>
      <c r="R32">
        <v>74.339100000000002</v>
      </c>
      <c r="S32">
        <v>75.946789999999993</v>
      </c>
      <c r="T32">
        <v>76.434494000000001</v>
      </c>
      <c r="U32">
        <v>76.07602</v>
      </c>
      <c r="V32">
        <v>72.568610000000007</v>
      </c>
      <c r="W32">
        <v>71.944190000000006</v>
      </c>
      <c r="X32">
        <v>74.978095999999994</v>
      </c>
      <c r="Y32">
        <v>70.904396000000006</v>
      </c>
      <c r="Z32">
        <v>72.751959999999997</v>
      </c>
      <c r="AA32">
        <v>74.941270000000003</v>
      </c>
      <c r="AB32">
        <v>72.881546</v>
      </c>
      <c r="AC32">
        <v>71.418430000000001</v>
      </c>
      <c r="AD32">
        <v>71.380240000000001</v>
      </c>
      <c r="AE32">
        <v>70.985479999999995</v>
      </c>
      <c r="AF32">
        <v>75.436199999999999</v>
      </c>
      <c r="AG32">
        <v>74.017975000000007</v>
      </c>
      <c r="AH32">
        <v>75.436199999999999</v>
      </c>
      <c r="AI32">
        <v>70.141490000000005</v>
      </c>
      <c r="AJ32">
        <v>74.670050000000003</v>
      </c>
      <c r="AK32">
        <v>75.814520000000002</v>
      </c>
      <c r="AL32">
        <v>72.141599999999997</v>
      </c>
      <c r="AM32">
        <v>75.162834000000004</v>
      </c>
      <c r="AN32">
        <v>76.352424999999997</v>
      </c>
      <c r="AO32">
        <v>73.962029999999999</v>
      </c>
      <c r="AP32">
        <v>72.451669999999993</v>
      </c>
      <c r="AQ32">
        <v>72.428240000000002</v>
      </c>
      <c r="AR32">
        <v>72.918319999999994</v>
      </c>
      <c r="AS32">
        <v>72.945785999999998</v>
      </c>
      <c r="AT32" s="64">
        <f t="shared" si="5"/>
        <v>-1.1999120905263396</v>
      </c>
      <c r="AU32" s="61">
        <f t="shared" si="1"/>
        <v>-0.51814385727276147</v>
      </c>
      <c r="AV32" s="64">
        <f t="shared" si="6"/>
        <v>3.2708166666666684E-2</v>
      </c>
      <c r="AW32" s="64">
        <f t="shared" si="7"/>
        <v>1.6497276153845972E-2</v>
      </c>
      <c r="AX32" s="64">
        <f t="shared" si="8"/>
        <v>-3.4515716349541981E-2</v>
      </c>
      <c r="AY32" s="65" t="s">
        <v>31</v>
      </c>
    </row>
    <row r="33" spans="1:51" x14ac:dyDescent="0.25">
      <c r="A33" t="s">
        <v>15</v>
      </c>
      <c r="B33">
        <v>55.866529999999997</v>
      </c>
      <c r="C33">
        <v>56.667450000000002</v>
      </c>
      <c r="D33">
        <v>58.530987000000003</v>
      </c>
      <c r="E33">
        <v>58.677577999999997</v>
      </c>
      <c r="F33">
        <v>55.956158000000002</v>
      </c>
      <c r="G33">
        <v>57.774279999999997</v>
      </c>
      <c r="H33">
        <v>57.694200000000002</v>
      </c>
      <c r="I33">
        <v>55.937804999999997</v>
      </c>
      <c r="J33">
        <v>53.231059999999999</v>
      </c>
      <c r="K33">
        <v>56.100662</v>
      </c>
      <c r="L33">
        <v>55.992237000000003</v>
      </c>
      <c r="M33">
        <v>58.185940000000002</v>
      </c>
      <c r="N33">
        <v>58.099426000000001</v>
      </c>
      <c r="O33">
        <v>55.382629999999999</v>
      </c>
      <c r="P33">
        <v>56.184980000000003</v>
      </c>
      <c r="Q33">
        <v>57.660666999999997</v>
      </c>
      <c r="R33">
        <v>55.851165999999999</v>
      </c>
      <c r="S33">
        <v>55.31626</v>
      </c>
      <c r="T33">
        <v>54.465363000000004</v>
      </c>
      <c r="U33">
        <v>55.681193999999998</v>
      </c>
      <c r="V33">
        <v>55.808495000000001</v>
      </c>
      <c r="W33">
        <v>57.239165999999997</v>
      </c>
      <c r="X33">
        <v>56.466380000000001</v>
      </c>
      <c r="Y33">
        <v>53.454963999999997</v>
      </c>
      <c r="Z33">
        <v>54.63185</v>
      </c>
      <c r="AA33">
        <v>53.473739999999999</v>
      </c>
      <c r="AB33">
        <v>53.129309999999997</v>
      </c>
      <c r="AC33">
        <v>54.135147000000003</v>
      </c>
      <c r="AD33">
        <v>52.226402</v>
      </c>
      <c r="AE33">
        <v>52.626609999999999</v>
      </c>
      <c r="AF33">
        <v>52.028230000000001</v>
      </c>
      <c r="AG33">
        <v>55.208069999999999</v>
      </c>
      <c r="AH33">
        <v>52.028230000000001</v>
      </c>
      <c r="AI33">
        <v>53.969124000000001</v>
      </c>
      <c r="AJ33">
        <v>54.387943</v>
      </c>
      <c r="AK33">
        <v>54.524814999999997</v>
      </c>
      <c r="AL33">
        <v>53.949416999999997</v>
      </c>
      <c r="AM33">
        <v>53.058982999999998</v>
      </c>
      <c r="AN33">
        <v>53.846184000000001</v>
      </c>
      <c r="AO33">
        <v>52.995131999999998</v>
      </c>
      <c r="AP33">
        <v>52.750839999999997</v>
      </c>
      <c r="AQ33">
        <v>51.995699999999999</v>
      </c>
      <c r="AR33">
        <v>52.918854000000003</v>
      </c>
      <c r="AS33">
        <v>52.042540000000002</v>
      </c>
      <c r="AT33" s="64">
        <f t="shared" si="5"/>
        <v>-2.7208745157894896</v>
      </c>
      <c r="AU33" s="61">
        <f t="shared" si="1"/>
        <v>-1.1749230863636413</v>
      </c>
      <c r="AV33" s="64">
        <f t="shared" si="6"/>
        <v>-8.4613335087719246E-2</v>
      </c>
      <c r="AW33" s="64">
        <f t="shared" si="7"/>
        <v>-0.12166340076923073</v>
      </c>
      <c r="AX33" s="64">
        <f t="shared" si="8"/>
        <v>-0.12016909365750529</v>
      </c>
      <c r="AY33" s="65" t="s">
        <v>15</v>
      </c>
    </row>
    <row r="34" spans="1:51" x14ac:dyDescent="0.25">
      <c r="A34" t="s">
        <v>36</v>
      </c>
      <c r="B34">
        <v>18.158750000000001</v>
      </c>
      <c r="C34">
        <v>15.312063999999999</v>
      </c>
      <c r="D34">
        <v>15.28919</v>
      </c>
      <c r="E34">
        <v>15.700405</v>
      </c>
      <c r="F34">
        <v>13.280433</v>
      </c>
      <c r="G34">
        <v>13.545754000000001</v>
      </c>
      <c r="H34">
        <v>17.916682999999999</v>
      </c>
      <c r="I34">
        <v>16.101944</v>
      </c>
      <c r="J34">
        <v>14.351611</v>
      </c>
      <c r="K34">
        <v>17.4481</v>
      </c>
      <c r="L34">
        <v>14.399834999999999</v>
      </c>
      <c r="M34">
        <v>17.174787999999999</v>
      </c>
      <c r="N34">
        <v>17.563493999999999</v>
      </c>
      <c r="O34">
        <v>18.725874000000001</v>
      </c>
      <c r="P34">
        <v>17.399239999999999</v>
      </c>
      <c r="Q34">
        <v>17.538273</v>
      </c>
      <c r="R34">
        <v>17.80893</v>
      </c>
      <c r="S34">
        <v>16.245867000000001</v>
      </c>
      <c r="T34">
        <v>17.781807000000001</v>
      </c>
      <c r="U34">
        <v>17.056463000000001</v>
      </c>
      <c r="V34">
        <v>15.484097</v>
      </c>
      <c r="W34">
        <v>17.239243999999999</v>
      </c>
      <c r="X34">
        <v>16.077385</v>
      </c>
      <c r="Y34">
        <v>16.529823</v>
      </c>
      <c r="Z34">
        <v>15.844312</v>
      </c>
      <c r="AA34">
        <v>16.676017999999999</v>
      </c>
      <c r="AB34">
        <v>17.253053999999999</v>
      </c>
      <c r="AC34">
        <v>16.600532999999999</v>
      </c>
      <c r="AD34">
        <v>18.088477999999999</v>
      </c>
      <c r="AE34">
        <v>18.16499</v>
      </c>
      <c r="AF34">
        <v>20.397161000000001</v>
      </c>
      <c r="AG34">
        <v>17.620249999999999</v>
      </c>
      <c r="AH34">
        <v>20.397161000000001</v>
      </c>
      <c r="AI34">
        <v>20.386430000000001</v>
      </c>
      <c r="AJ34">
        <v>20.039076000000001</v>
      </c>
      <c r="AK34">
        <v>18.97343</v>
      </c>
      <c r="AL34">
        <v>17.844213</v>
      </c>
      <c r="AM34">
        <v>18.420912000000001</v>
      </c>
      <c r="AN34">
        <v>18.499873999999998</v>
      </c>
      <c r="AO34">
        <v>17.974916</v>
      </c>
      <c r="AP34">
        <v>19.391886</v>
      </c>
      <c r="AQ34">
        <v>17.802275000000002</v>
      </c>
      <c r="AR34">
        <v>19.589437</v>
      </c>
      <c r="AS34">
        <v>19.210477999999998</v>
      </c>
      <c r="AT34" s="64">
        <f t="shared" si="5"/>
        <v>1.6549473136842145</v>
      </c>
      <c r="AU34" s="118">
        <f t="shared" si="1"/>
        <v>0.71463634000000198</v>
      </c>
      <c r="AV34" s="64">
        <f t="shared" si="6"/>
        <v>0.13191611403508771</v>
      </c>
      <c r="AW34" s="64">
        <f t="shared" si="7"/>
        <v>0.13063756769230772</v>
      </c>
      <c r="AX34" s="64">
        <f t="shared" si="8"/>
        <v>8.9932489076814684E-2</v>
      </c>
      <c r="AY34" s="65" t="s">
        <v>36</v>
      </c>
    </row>
    <row r="35" spans="1:51" x14ac:dyDescent="0.25">
      <c r="A35" t="s">
        <v>17</v>
      </c>
      <c r="B35">
        <v>62.704880000000003</v>
      </c>
      <c r="C35">
        <v>66.06729</v>
      </c>
      <c r="D35">
        <v>66.762664999999998</v>
      </c>
      <c r="E35">
        <v>65.965355000000002</v>
      </c>
      <c r="F35">
        <v>64.712729999999993</v>
      </c>
      <c r="G35">
        <v>66.218575000000001</v>
      </c>
      <c r="H35">
        <v>65.591920000000002</v>
      </c>
      <c r="I35">
        <v>66.140020000000007</v>
      </c>
      <c r="J35">
        <v>64.001090000000005</v>
      </c>
      <c r="K35">
        <v>64.960430000000002</v>
      </c>
      <c r="L35">
        <v>63.340214000000003</v>
      </c>
      <c r="M35">
        <v>65.727806000000001</v>
      </c>
      <c r="N35">
        <v>66.283060000000006</v>
      </c>
      <c r="O35">
        <v>66.292946000000001</v>
      </c>
      <c r="P35">
        <v>63.767001999999998</v>
      </c>
      <c r="Q35">
        <v>65.561009999999996</v>
      </c>
      <c r="R35">
        <v>67.601653999999996</v>
      </c>
      <c r="S35">
        <v>63.898375999999999</v>
      </c>
      <c r="T35">
        <v>67.388149999999996</v>
      </c>
      <c r="U35">
        <v>65.063800000000001</v>
      </c>
      <c r="V35">
        <v>65.812060000000002</v>
      </c>
      <c r="W35">
        <v>64.638419999999996</v>
      </c>
      <c r="X35">
        <v>63.962176999999997</v>
      </c>
      <c r="Y35">
        <v>65.572159999999997</v>
      </c>
      <c r="Z35">
        <v>64.660470000000004</v>
      </c>
      <c r="AA35">
        <v>66.271773999999994</v>
      </c>
      <c r="AB35">
        <v>65.185744999999997</v>
      </c>
      <c r="AC35">
        <v>65.013885000000002</v>
      </c>
      <c r="AD35">
        <v>65.258880000000005</v>
      </c>
      <c r="AE35">
        <v>64.151669999999996</v>
      </c>
      <c r="AF35">
        <v>68.791929999999994</v>
      </c>
      <c r="AG35">
        <v>65.431889999999996</v>
      </c>
      <c r="AH35">
        <v>68.791929999999994</v>
      </c>
      <c r="AI35">
        <v>65.789119999999997</v>
      </c>
      <c r="AJ35">
        <v>64.821200000000005</v>
      </c>
      <c r="AK35">
        <v>67.343140000000005</v>
      </c>
      <c r="AL35">
        <v>66.179509999999993</v>
      </c>
      <c r="AM35">
        <v>68.411995000000005</v>
      </c>
      <c r="AN35">
        <v>67.282250000000005</v>
      </c>
      <c r="AO35">
        <v>66.633570000000006</v>
      </c>
      <c r="AP35">
        <v>66.149050000000003</v>
      </c>
      <c r="AQ35">
        <v>65.771799999999999</v>
      </c>
      <c r="AR35">
        <v>67.257230000000007</v>
      </c>
      <c r="AS35">
        <v>65.858695999999995</v>
      </c>
      <c r="AT35" s="64">
        <f t="shared" si="5"/>
        <v>0.58390181684207221</v>
      </c>
      <c r="AU35" s="64">
        <f t="shared" si="1"/>
        <v>0.25213942090907437</v>
      </c>
      <c r="AV35" s="64">
        <f t="shared" si="6"/>
        <v>4.2810405263157714E-2</v>
      </c>
      <c r="AW35" s="64">
        <f t="shared" si="7"/>
        <v>8.6449269230769385E-2</v>
      </c>
      <c r="AX35" s="64">
        <f t="shared" si="8"/>
        <v>3.8824899577167005E-2</v>
      </c>
      <c r="AY35" s="65" t="s">
        <v>17</v>
      </c>
    </row>
    <row r="36" spans="1:51" x14ac:dyDescent="0.25">
      <c r="A36" t="s">
        <v>43</v>
      </c>
      <c r="B36">
        <v>77.450310000000002</v>
      </c>
      <c r="C36">
        <v>77.187299999999993</v>
      </c>
      <c r="D36">
        <v>76.463489999999993</v>
      </c>
      <c r="E36">
        <v>79.071395999999993</v>
      </c>
      <c r="F36">
        <v>76.159514999999999</v>
      </c>
      <c r="G36">
        <v>77.041430000000005</v>
      </c>
      <c r="H36">
        <v>77.615099999999998</v>
      </c>
      <c r="I36">
        <v>76.695319999999995</v>
      </c>
      <c r="J36">
        <v>78.240830000000003</v>
      </c>
      <c r="K36">
        <v>77.917230000000004</v>
      </c>
      <c r="L36">
        <v>79.030395999999996</v>
      </c>
      <c r="M36">
        <v>81.142600000000002</v>
      </c>
      <c r="N36">
        <v>75.075829999999996</v>
      </c>
      <c r="O36">
        <v>76.217119999999994</v>
      </c>
      <c r="P36">
        <v>76.948616000000001</v>
      </c>
      <c r="Q36">
        <v>76.692725999999993</v>
      </c>
      <c r="R36">
        <v>77.973274000000004</v>
      </c>
      <c r="S36">
        <v>78.722663999999995</v>
      </c>
      <c r="T36">
        <v>79.242819999999995</v>
      </c>
      <c r="U36">
        <v>79.381510000000006</v>
      </c>
      <c r="V36">
        <v>77.979659999999996</v>
      </c>
      <c r="W36">
        <v>78.991150000000005</v>
      </c>
      <c r="X36">
        <v>77.724209999999999</v>
      </c>
      <c r="Y36">
        <v>79.930626000000004</v>
      </c>
      <c r="Z36">
        <v>77.122500000000002</v>
      </c>
      <c r="AA36">
        <v>78.725845000000007</v>
      </c>
      <c r="AB36">
        <v>78.150139999999993</v>
      </c>
      <c r="AC36">
        <v>79.317099999999996</v>
      </c>
      <c r="AD36">
        <v>78.019580000000005</v>
      </c>
      <c r="AE36">
        <v>77.265500000000003</v>
      </c>
      <c r="AF36">
        <v>78.333569999999995</v>
      </c>
      <c r="AG36">
        <v>79.30247</v>
      </c>
      <c r="AH36">
        <v>78.333569999999995</v>
      </c>
      <c r="AI36">
        <v>80.64143</v>
      </c>
      <c r="AJ36">
        <v>78.223590000000002</v>
      </c>
      <c r="AK36">
        <v>74.185270000000003</v>
      </c>
      <c r="AL36">
        <v>77.513689999999997</v>
      </c>
      <c r="AM36">
        <v>78.775890000000004</v>
      </c>
      <c r="AN36">
        <v>78.406136000000004</v>
      </c>
      <c r="AO36">
        <v>80.697586000000001</v>
      </c>
      <c r="AP36">
        <v>80.048490000000001</v>
      </c>
      <c r="AQ36">
        <v>76.426540000000003</v>
      </c>
      <c r="AR36">
        <v>78.578000000000003</v>
      </c>
      <c r="AS36">
        <v>80.429924</v>
      </c>
      <c r="AT36" s="64">
        <f t="shared" si="5"/>
        <v>0.87447660631579538</v>
      </c>
      <c r="AU36" s="118">
        <f t="shared" si="1"/>
        <v>0.37761489818180394</v>
      </c>
      <c r="AV36" s="64">
        <f t="shared" si="6"/>
        <v>4.811675614035086E-2</v>
      </c>
      <c r="AW36" s="64">
        <f t="shared" si="7"/>
        <v>1.0392961538461542E-2</v>
      </c>
      <c r="AX36" s="64">
        <f t="shared" si="8"/>
        <v>3.5042367159971909E-2</v>
      </c>
      <c r="AY36" s="65" t="s">
        <v>43</v>
      </c>
    </row>
    <row r="37" spans="1:51" x14ac:dyDescent="0.25">
      <c r="A37" t="s">
        <v>19</v>
      </c>
      <c r="B37">
        <v>55.028885000000002</v>
      </c>
      <c r="C37">
        <v>53.27646</v>
      </c>
      <c r="D37">
        <v>53.739165999999997</v>
      </c>
      <c r="E37">
        <v>55.435369999999999</v>
      </c>
      <c r="F37">
        <v>50.254246000000002</v>
      </c>
      <c r="G37">
        <v>54.128030000000003</v>
      </c>
      <c r="H37">
        <v>58.554423999999997</v>
      </c>
      <c r="I37">
        <v>52.606934000000003</v>
      </c>
      <c r="J37">
        <v>49.672096000000003</v>
      </c>
      <c r="K37">
        <v>53.482579999999999</v>
      </c>
      <c r="L37">
        <v>51.166249999999998</v>
      </c>
      <c r="M37">
        <v>53.660632999999997</v>
      </c>
      <c r="N37">
        <v>54.757828000000003</v>
      </c>
      <c r="O37">
        <v>54.086260000000003</v>
      </c>
      <c r="P37">
        <v>50.228270000000002</v>
      </c>
      <c r="Q37">
        <v>52.744309999999999</v>
      </c>
      <c r="R37">
        <v>52.785575999999999</v>
      </c>
      <c r="S37">
        <v>52.259410000000003</v>
      </c>
      <c r="T37">
        <v>53.582954000000001</v>
      </c>
      <c r="U37">
        <v>54.376106</v>
      </c>
      <c r="V37">
        <v>51.803122999999999</v>
      </c>
      <c r="W37">
        <v>53.823360000000001</v>
      </c>
      <c r="X37">
        <v>53.120277000000002</v>
      </c>
      <c r="Y37">
        <v>49.842697000000001</v>
      </c>
      <c r="Z37">
        <v>51.014988000000002</v>
      </c>
      <c r="AA37">
        <v>53.965736</v>
      </c>
      <c r="AB37">
        <v>53.877470000000002</v>
      </c>
      <c r="AC37">
        <v>53.617927999999999</v>
      </c>
      <c r="AD37">
        <v>52.134982999999998</v>
      </c>
      <c r="AE37">
        <v>50.964866999999998</v>
      </c>
      <c r="AF37">
        <v>57.282119999999999</v>
      </c>
      <c r="AG37">
        <v>54.859493000000001</v>
      </c>
      <c r="AH37">
        <v>57.282119999999999</v>
      </c>
      <c r="AI37">
        <v>52.697806999999997</v>
      </c>
      <c r="AJ37">
        <v>57.699129999999997</v>
      </c>
      <c r="AK37">
        <v>57.043315999999997</v>
      </c>
      <c r="AL37">
        <v>53.232894999999999</v>
      </c>
      <c r="AM37">
        <v>53.172733000000001</v>
      </c>
      <c r="AN37">
        <v>54.483046999999999</v>
      </c>
      <c r="AO37">
        <v>53.531260000000003</v>
      </c>
      <c r="AP37">
        <v>53.476993999999998</v>
      </c>
      <c r="AQ37">
        <v>50.957320000000003</v>
      </c>
      <c r="AR37">
        <v>52.649630000000002</v>
      </c>
      <c r="AS37">
        <v>55.100619999999999</v>
      </c>
      <c r="AT37" s="64">
        <f t="shared" si="5"/>
        <v>0.44620701052631517</v>
      </c>
      <c r="AU37" s="64">
        <f t="shared" si="1"/>
        <v>0.19268029999998504</v>
      </c>
      <c r="AV37" s="64">
        <f t="shared" si="6"/>
        <v>-9.132713157894734E-2</v>
      </c>
      <c r="AW37" s="64">
        <f t="shared" si="7"/>
        <v>5.5553611538461507E-2</v>
      </c>
      <c r="AX37" s="64">
        <f t="shared" si="8"/>
        <v>1.7778350246652547E-2</v>
      </c>
      <c r="AY37" s="65" t="s">
        <v>19</v>
      </c>
    </row>
    <row r="38" spans="1:51" x14ac:dyDescent="0.25">
      <c r="A38" t="s">
        <v>44</v>
      </c>
      <c r="B38">
        <v>13.300307</v>
      </c>
      <c r="C38">
        <v>14.065659</v>
      </c>
      <c r="D38">
        <v>14.412703</v>
      </c>
      <c r="E38">
        <v>15.93961</v>
      </c>
      <c r="F38">
        <v>11.699685000000001</v>
      </c>
      <c r="G38">
        <v>13.3636675</v>
      </c>
      <c r="H38">
        <v>13.536144</v>
      </c>
      <c r="I38">
        <v>13.987854</v>
      </c>
      <c r="J38">
        <v>13.256902999999999</v>
      </c>
      <c r="K38">
        <v>12.215698</v>
      </c>
      <c r="L38">
        <v>12.139379</v>
      </c>
      <c r="M38">
        <v>13.861425000000001</v>
      </c>
      <c r="N38">
        <v>13.77252</v>
      </c>
      <c r="O38">
        <v>14.446025000000001</v>
      </c>
      <c r="P38">
        <v>13.926596</v>
      </c>
      <c r="Q38">
        <v>13.716509</v>
      </c>
      <c r="R38">
        <v>14.405481999999999</v>
      </c>
      <c r="S38">
        <v>13.7653</v>
      </c>
      <c r="T38">
        <v>15.758212</v>
      </c>
      <c r="U38">
        <v>12.552631999999999</v>
      </c>
      <c r="V38">
        <v>11.639569</v>
      </c>
      <c r="W38">
        <v>12.756036</v>
      </c>
      <c r="X38">
        <v>12.750170000000001</v>
      </c>
      <c r="Y38">
        <v>13.419601999999999</v>
      </c>
      <c r="Z38">
        <v>12.303782</v>
      </c>
      <c r="AA38">
        <v>13.498125999999999</v>
      </c>
      <c r="AB38">
        <v>14.265347</v>
      </c>
      <c r="AC38">
        <v>14.323575999999999</v>
      </c>
      <c r="AD38">
        <v>14.699348000000001</v>
      </c>
      <c r="AE38">
        <v>15.946564</v>
      </c>
      <c r="AF38">
        <v>17.075537000000001</v>
      </c>
      <c r="AG38">
        <v>14.999145</v>
      </c>
      <c r="AH38">
        <v>17.075537000000001</v>
      </c>
      <c r="AI38">
        <v>17.482574</v>
      </c>
      <c r="AJ38">
        <v>14.947378</v>
      </c>
      <c r="AK38">
        <v>13.805645999999999</v>
      </c>
      <c r="AL38">
        <v>15.391488000000001</v>
      </c>
      <c r="AM38">
        <v>13.863410999999999</v>
      </c>
      <c r="AN38">
        <v>14.877202</v>
      </c>
      <c r="AO38">
        <v>15.675998999999999</v>
      </c>
      <c r="AP38">
        <v>14.896399499999999</v>
      </c>
      <c r="AQ38">
        <v>13.919592</v>
      </c>
      <c r="AR38">
        <v>14.697430000000001</v>
      </c>
      <c r="AS38">
        <v>12.966263</v>
      </c>
      <c r="AT38" s="64">
        <f t="shared" si="5"/>
        <v>0.62630895578947232</v>
      </c>
      <c r="AU38" s="118">
        <f t="shared" si="1"/>
        <v>0.27045159454544709</v>
      </c>
      <c r="AV38" s="64">
        <f t="shared" si="6"/>
        <v>3.7073422807017531E-2</v>
      </c>
      <c r="AW38" s="64">
        <f t="shared" si="7"/>
        <v>8.8602761153846146E-2</v>
      </c>
      <c r="AX38" s="64">
        <f t="shared" si="8"/>
        <v>4.0178127906976738E-2</v>
      </c>
      <c r="AY38" s="65" t="s">
        <v>44</v>
      </c>
    </row>
    <row r="39" spans="1:51" x14ac:dyDescent="0.25">
      <c r="A39" t="s">
        <v>21</v>
      </c>
      <c r="B39">
        <v>33.586086000000002</v>
      </c>
      <c r="C39">
        <v>33.050162999999998</v>
      </c>
      <c r="D39">
        <v>36.630271999999998</v>
      </c>
      <c r="E39">
        <v>37.915680000000002</v>
      </c>
      <c r="F39">
        <v>38.093024999999997</v>
      </c>
      <c r="G39">
        <v>38.801178</v>
      </c>
      <c r="H39">
        <v>37.832900000000002</v>
      </c>
      <c r="I39">
        <v>31.611677</v>
      </c>
      <c r="J39">
        <v>35.393929999999997</v>
      </c>
      <c r="K39">
        <v>29.950856999999999</v>
      </c>
      <c r="L39">
        <v>30.899082</v>
      </c>
      <c r="M39">
        <v>31.652139999999999</v>
      </c>
      <c r="N39">
        <v>37.111690000000003</v>
      </c>
      <c r="O39">
        <v>39.814383999999997</v>
      </c>
      <c r="P39">
        <v>38.634284999999998</v>
      </c>
      <c r="Q39">
        <v>35.089500000000001</v>
      </c>
      <c r="R39">
        <v>36.914504999999998</v>
      </c>
      <c r="S39">
        <v>35.409523</v>
      </c>
      <c r="T39">
        <v>40.899653999999998</v>
      </c>
      <c r="U39">
        <v>31.662393999999999</v>
      </c>
      <c r="V39">
        <v>30.566621999999999</v>
      </c>
      <c r="W39">
        <v>37.865540000000003</v>
      </c>
      <c r="X39">
        <v>31.975480999999998</v>
      </c>
      <c r="Y39">
        <v>35.927742000000002</v>
      </c>
      <c r="Z39">
        <v>33.145029999999998</v>
      </c>
      <c r="AA39">
        <v>39.450862999999998</v>
      </c>
      <c r="AB39">
        <v>37.487606</v>
      </c>
      <c r="AC39">
        <v>37.364359999999998</v>
      </c>
      <c r="AD39">
        <v>33.087822000000003</v>
      </c>
      <c r="AE39">
        <v>31.264476999999999</v>
      </c>
      <c r="AF39">
        <v>41.543438000000002</v>
      </c>
      <c r="AG39">
        <v>37.197544000000001</v>
      </c>
      <c r="AH39">
        <v>41.543438000000002</v>
      </c>
      <c r="AI39">
        <v>39.490383000000001</v>
      </c>
      <c r="AJ39">
        <v>33.324627</v>
      </c>
      <c r="AK39">
        <v>33.766758000000003</v>
      </c>
      <c r="AL39">
        <v>36.342500000000001</v>
      </c>
      <c r="AM39">
        <v>33.137946999999997</v>
      </c>
      <c r="AN39">
        <v>39.466675000000002</v>
      </c>
      <c r="AO39">
        <v>41.299930000000003</v>
      </c>
      <c r="AP39">
        <v>43.71367</v>
      </c>
      <c r="AQ39">
        <v>35.108420000000002</v>
      </c>
      <c r="AR39">
        <v>39.779654999999998</v>
      </c>
      <c r="AS39">
        <v>34.592834000000003</v>
      </c>
      <c r="AT39" s="64">
        <f t="shared" si="5"/>
        <v>0.65209702947367987</v>
      </c>
      <c r="AU39" s="118">
        <f t="shared" si="1"/>
        <v>0.28158735363636822</v>
      </c>
      <c r="AV39" s="64">
        <f t="shared" si="6"/>
        <v>0.12265107894736839</v>
      </c>
      <c r="AW39" s="64">
        <f t="shared" si="7"/>
        <v>0.20075304307692318</v>
      </c>
      <c r="AX39" s="64">
        <f t="shared" si="8"/>
        <v>6.8465555391120564E-2</v>
      </c>
      <c r="AY39" s="65" t="s">
        <v>21</v>
      </c>
    </row>
    <row r="40" spans="1:51" x14ac:dyDescent="0.25">
      <c r="A40" t="s">
        <v>22</v>
      </c>
      <c r="B40">
        <v>26.711659999999998</v>
      </c>
      <c r="C40">
        <v>32.64226</v>
      </c>
      <c r="D40">
        <v>31.822695</v>
      </c>
      <c r="E40">
        <v>31.913550000000001</v>
      </c>
      <c r="F40">
        <v>32.497450000000001</v>
      </c>
      <c r="G40">
        <v>29.540258000000001</v>
      </c>
      <c r="H40">
        <v>32.626483999999998</v>
      </c>
      <c r="I40">
        <v>31.826384999999998</v>
      </c>
      <c r="J40">
        <v>32.381557000000001</v>
      </c>
      <c r="K40">
        <v>28.010764999999999</v>
      </c>
      <c r="L40">
        <v>25.68413</v>
      </c>
      <c r="M40">
        <v>30.460940999999998</v>
      </c>
      <c r="N40">
        <v>35.006996000000001</v>
      </c>
      <c r="O40">
        <v>30.587441999999999</v>
      </c>
      <c r="P40">
        <v>30.854979</v>
      </c>
      <c r="Q40">
        <v>32.380794999999999</v>
      </c>
      <c r="R40">
        <v>31.325814999999999</v>
      </c>
      <c r="S40">
        <v>25.855872999999999</v>
      </c>
      <c r="T40">
        <v>33.506639999999997</v>
      </c>
      <c r="U40">
        <v>28.059716999999999</v>
      </c>
      <c r="V40">
        <v>26.609652000000001</v>
      </c>
      <c r="W40">
        <v>28.691659999999999</v>
      </c>
      <c r="X40">
        <v>26.138763000000001</v>
      </c>
      <c r="Y40">
        <v>28.674686000000001</v>
      </c>
      <c r="Z40">
        <v>30.316500000000001</v>
      </c>
      <c r="AA40">
        <v>28.402719999999999</v>
      </c>
      <c r="AB40">
        <v>27.193228000000001</v>
      </c>
      <c r="AC40">
        <v>30.406123999999998</v>
      </c>
      <c r="AD40">
        <v>24.565165</v>
      </c>
      <c r="AE40">
        <v>29.492290000000001</v>
      </c>
      <c r="AF40">
        <v>26.981107999999999</v>
      </c>
      <c r="AG40">
        <v>28.111789999999999</v>
      </c>
      <c r="AH40">
        <v>26.981107999999999</v>
      </c>
      <c r="AI40">
        <v>26.680693000000002</v>
      </c>
      <c r="AJ40">
        <v>24.894387999999999</v>
      </c>
      <c r="AK40">
        <v>24.862131000000002</v>
      </c>
      <c r="AL40">
        <v>26.476686000000001</v>
      </c>
      <c r="AM40">
        <v>25.436623000000001</v>
      </c>
      <c r="AN40">
        <v>28.902564999999999</v>
      </c>
      <c r="AO40">
        <v>26.248563999999998</v>
      </c>
      <c r="AP40">
        <v>29.772061999999998</v>
      </c>
      <c r="AQ40">
        <v>25.400777999999999</v>
      </c>
      <c r="AR40">
        <v>24.469477000000001</v>
      </c>
      <c r="AS40">
        <v>26.014084</v>
      </c>
      <c r="AT40" s="64">
        <f t="shared" si="5"/>
        <v>-3.6316804147368345</v>
      </c>
      <c r="AU40" s="61">
        <f t="shared" si="1"/>
        <v>-1.5682256336363594</v>
      </c>
      <c r="AV40" s="64">
        <f t="shared" si="6"/>
        <v>-2.1291929824568225E-4</v>
      </c>
      <c r="AW40" s="64">
        <f t="shared" si="7"/>
        <v>-9.6766123076923102E-2</v>
      </c>
      <c r="AX40" s="64">
        <f t="shared" si="8"/>
        <v>-0.13931521106412964</v>
      </c>
      <c r="AY40" s="65" t="s">
        <v>22</v>
      </c>
    </row>
    <row r="43" spans="1:51" x14ac:dyDescent="0.25">
      <c r="A43" s="60" t="s">
        <v>54</v>
      </c>
    </row>
    <row r="44" spans="1:51" x14ac:dyDescent="0.25">
      <c r="B44" s="60">
        <v>1980</v>
      </c>
      <c r="C44" s="60">
        <v>1981</v>
      </c>
      <c r="D44" s="60">
        <v>1982</v>
      </c>
      <c r="E44" s="60">
        <v>1983</v>
      </c>
      <c r="F44" s="60">
        <v>1984</v>
      </c>
      <c r="G44" s="60">
        <v>1985</v>
      </c>
      <c r="H44" s="60">
        <v>1986</v>
      </c>
      <c r="I44" s="60">
        <v>1987</v>
      </c>
      <c r="J44" s="60">
        <v>1988</v>
      </c>
      <c r="K44" s="60">
        <v>1989</v>
      </c>
      <c r="L44" s="60">
        <v>1990</v>
      </c>
      <c r="M44" s="60">
        <v>1991</v>
      </c>
      <c r="N44" s="60">
        <v>1992</v>
      </c>
      <c r="O44" s="60">
        <v>1993</v>
      </c>
      <c r="P44" s="60">
        <v>1994</v>
      </c>
      <c r="Q44" s="60">
        <v>1995</v>
      </c>
      <c r="R44" s="60">
        <v>1996</v>
      </c>
      <c r="S44" s="60">
        <v>1997</v>
      </c>
      <c r="T44" s="63">
        <v>1998</v>
      </c>
      <c r="U44" s="60">
        <v>1999</v>
      </c>
      <c r="V44" s="60">
        <v>2000</v>
      </c>
      <c r="W44" s="60">
        <v>2001</v>
      </c>
      <c r="X44" s="60">
        <v>2002</v>
      </c>
      <c r="Y44" s="60">
        <v>2003</v>
      </c>
      <c r="Z44" s="60">
        <v>2004</v>
      </c>
      <c r="AA44" s="60">
        <v>2005</v>
      </c>
      <c r="AB44" s="60">
        <v>2006</v>
      </c>
      <c r="AC44" s="60">
        <v>2007</v>
      </c>
      <c r="AD44" s="60">
        <v>2008</v>
      </c>
      <c r="AE44" s="60">
        <v>2009</v>
      </c>
      <c r="AF44" s="60">
        <v>2010</v>
      </c>
      <c r="AG44" s="60">
        <v>2011</v>
      </c>
      <c r="AH44" s="60">
        <v>2012</v>
      </c>
      <c r="AI44" s="60">
        <v>2013</v>
      </c>
      <c r="AJ44" s="60">
        <v>2014</v>
      </c>
      <c r="AK44" s="60">
        <v>2015</v>
      </c>
      <c r="AL44" s="60">
        <v>2016</v>
      </c>
      <c r="AM44" s="60">
        <v>2017</v>
      </c>
      <c r="AN44" s="60">
        <v>2018</v>
      </c>
      <c r="AO44" s="60">
        <v>2019</v>
      </c>
      <c r="AP44" s="60">
        <v>2020</v>
      </c>
      <c r="AQ44" s="60">
        <v>2021</v>
      </c>
      <c r="AR44" s="60">
        <v>2022</v>
      </c>
      <c r="AS44" s="60">
        <v>2023</v>
      </c>
      <c r="AT44" s="70" t="s">
        <v>63</v>
      </c>
      <c r="AU44" s="70" t="s">
        <v>64</v>
      </c>
      <c r="AV44" s="70" t="s">
        <v>65</v>
      </c>
    </row>
    <row r="45" spans="1:51" x14ac:dyDescent="0.25">
      <c r="A45" t="s">
        <v>5</v>
      </c>
      <c r="B45">
        <f>(B3-(AVERAGE($B$3:$AS$3)))/(STDEV($B$3:$AS$3))</f>
        <v>-0.91194450261951243</v>
      </c>
      <c r="C45">
        <f>(C3-(AVERAGE($B$3:$AS$3)))/(STDEV($B$3:$AS$3))</f>
        <v>-1.2652728210346551</v>
      </c>
      <c r="D45">
        <f t="shared" ref="D45:AS45" si="9">(D3-(AVERAGE($B$3:$AS$3)))/(STDEV($B$3:$AS$3))</f>
        <v>-1.5113191656573921</v>
      </c>
      <c r="E45">
        <f t="shared" si="9"/>
        <v>-1.0735953254568833</v>
      </c>
      <c r="F45">
        <f t="shared" si="9"/>
        <v>-1.8854591829537029</v>
      </c>
      <c r="G45">
        <f t="shared" si="9"/>
        <v>-0.72145851171741837</v>
      </c>
      <c r="H45">
        <f t="shared" si="9"/>
        <v>-0.21492433285474657</v>
      </c>
      <c r="I45">
        <f t="shared" si="9"/>
        <v>-0.42326779562795952</v>
      </c>
      <c r="J45">
        <f t="shared" si="9"/>
        <v>-0.56710392500916817</v>
      </c>
      <c r="K45">
        <f t="shared" si="9"/>
        <v>-0.79786830997949654</v>
      </c>
      <c r="L45">
        <f t="shared" si="9"/>
        <v>-0.62062727126421546</v>
      </c>
      <c r="M45">
        <f t="shared" si="9"/>
        <v>-2.7196684713271027</v>
      </c>
      <c r="N45">
        <f t="shared" si="9"/>
        <v>-1.4155571673777134</v>
      </c>
      <c r="O45">
        <f t="shared" si="9"/>
        <v>-0.88898255929194636</v>
      </c>
      <c r="P45">
        <f t="shared" si="9"/>
        <v>-1.0087407319904373</v>
      </c>
      <c r="Q45">
        <f t="shared" si="9"/>
        <v>-1.099858755868913</v>
      </c>
      <c r="R45">
        <f t="shared" si="9"/>
        <v>0.46742535695388931</v>
      </c>
      <c r="S45">
        <f t="shared" si="9"/>
        <v>-0.78112559327484821</v>
      </c>
      <c r="T45">
        <f t="shared" si="9"/>
        <v>1.1299246040294308</v>
      </c>
      <c r="U45">
        <f t="shared" si="9"/>
        <v>0.69419750925691437</v>
      </c>
      <c r="V45">
        <f t="shared" si="9"/>
        <v>-9.4320657366329191E-2</v>
      </c>
      <c r="W45">
        <f t="shared" si="9"/>
        <v>0.3359547058753255</v>
      </c>
      <c r="X45">
        <f t="shared" si="9"/>
        <v>5.4044951246625367E-2</v>
      </c>
      <c r="Y45">
        <f t="shared" si="9"/>
        <v>9.3860331882279782E-2</v>
      </c>
      <c r="Z45">
        <f t="shared" si="9"/>
        <v>-4.309979638741343E-2</v>
      </c>
      <c r="AA45">
        <f t="shared" si="9"/>
        <v>0.14446971316490806</v>
      </c>
      <c r="AB45">
        <f t="shared" si="9"/>
        <v>0.71404669380132735</v>
      </c>
      <c r="AC45">
        <f t="shared" si="9"/>
        <v>0.80374296447651206</v>
      </c>
      <c r="AD45">
        <f t="shared" si="9"/>
        <v>0.35050565790729132</v>
      </c>
      <c r="AE45">
        <f t="shared" si="9"/>
        <v>0.25201842295651344</v>
      </c>
      <c r="AF45">
        <f t="shared" si="9"/>
        <v>1.1972729274506817</v>
      </c>
      <c r="AG45">
        <f t="shared" si="9"/>
        <v>0.85292933436715901</v>
      </c>
      <c r="AH45">
        <f t="shared" si="9"/>
        <v>1.1972729274506817</v>
      </c>
      <c r="AI45">
        <f t="shared" si="9"/>
        <v>-0.24832924218881897</v>
      </c>
      <c r="AJ45">
        <f t="shared" si="9"/>
        <v>0.19899457760563227</v>
      </c>
      <c r="AK45">
        <f t="shared" si="9"/>
        <v>1.3413380471708312</v>
      </c>
      <c r="AL45">
        <f t="shared" si="9"/>
        <v>0.80028797837363341</v>
      </c>
      <c r="AM45">
        <f t="shared" si="9"/>
        <v>1.3879904250690613</v>
      </c>
      <c r="AN45">
        <f t="shared" si="9"/>
        <v>1.2264163517408979</v>
      </c>
      <c r="AO45">
        <f t="shared" si="9"/>
        <v>1.0029846903712853</v>
      </c>
      <c r="AP45">
        <f t="shared" si="9"/>
        <v>1.0610048029525092</v>
      </c>
      <c r="AQ45">
        <f t="shared" si="9"/>
        <v>1.3765862029144902</v>
      </c>
      <c r="AR45">
        <f t="shared" si="9"/>
        <v>0.58622730625902253</v>
      </c>
      <c r="AS45">
        <f t="shared" si="9"/>
        <v>1.0230276359717252</v>
      </c>
      <c r="AT45" s="64">
        <f>SLOPE(B45:T45,$B$44:$T$44)</f>
        <v>5.5103339861441614E-2</v>
      </c>
      <c r="AU45" s="64">
        <f>SLOPE(U45:AS45,$U$44:$AS$44)</f>
        <v>4.2806179319138084E-2</v>
      </c>
      <c r="AV45" s="64">
        <f>SLOPE(B45:AS45,$B$44:$AS$44)</f>
        <v>6.28420401701201E-2</v>
      </c>
      <c r="AW45" s="65" t="s">
        <v>5</v>
      </c>
    </row>
    <row r="46" spans="1:51" x14ac:dyDescent="0.25">
      <c r="A46" t="s">
        <v>42</v>
      </c>
      <c r="B46">
        <f>(B4-AVERAGE($B$4:$AS$4))/(STDEV($B$4:$AS$4))</f>
        <v>-0.79915273201468962</v>
      </c>
      <c r="C46">
        <f t="shared" ref="C46:AS46" si="10">(C4-AVERAGE($B$4:$AS$4))/(STDEV($B$4:$AS$4))</f>
        <v>-1.1620518677076956</v>
      </c>
      <c r="D46">
        <f t="shared" si="10"/>
        <v>-1.9876488305409474</v>
      </c>
      <c r="E46">
        <f t="shared" si="10"/>
        <v>-1.7478890726128975</v>
      </c>
      <c r="F46">
        <f t="shared" si="10"/>
        <v>-1.6353166404974162</v>
      </c>
      <c r="G46">
        <f t="shared" si="10"/>
        <v>-0.56472552275368126</v>
      </c>
      <c r="H46">
        <f t="shared" si="10"/>
        <v>-1.2865729191867397</v>
      </c>
      <c r="I46">
        <f t="shared" si="10"/>
        <v>-0.54405434653931584</v>
      </c>
      <c r="J46">
        <f t="shared" si="10"/>
        <v>-0.14817516622817437</v>
      </c>
      <c r="K46">
        <f t="shared" si="10"/>
        <v>-0.65369732837573613</v>
      </c>
      <c r="L46">
        <f t="shared" si="10"/>
        <v>-1.2518132011663745</v>
      </c>
      <c r="M46">
        <f t="shared" si="10"/>
        <v>-1.4526660627518957</v>
      </c>
      <c r="N46">
        <f t="shared" si="10"/>
        <v>-1.5839682091884033</v>
      </c>
      <c r="O46">
        <f t="shared" si="10"/>
        <v>-0.71179449694398766</v>
      </c>
      <c r="P46">
        <f t="shared" si="10"/>
        <v>-0.38510362556177252</v>
      </c>
      <c r="Q46">
        <f t="shared" si="10"/>
        <v>-0.17184050811804683</v>
      </c>
      <c r="R46">
        <f t="shared" si="10"/>
        <v>0.57416730298768492</v>
      </c>
      <c r="S46">
        <f t="shared" si="10"/>
        <v>-0.57591697197884495</v>
      </c>
      <c r="T46">
        <f t="shared" si="10"/>
        <v>0.75688259612965147</v>
      </c>
      <c r="U46">
        <f t="shared" si="10"/>
        <v>0.32038479724001917</v>
      </c>
      <c r="V46">
        <f t="shared" si="10"/>
        <v>0.47841440240817024</v>
      </c>
      <c r="W46">
        <f t="shared" si="10"/>
        <v>0.20238058618294907</v>
      </c>
      <c r="X46">
        <f t="shared" si="10"/>
        <v>-0.21598072285306674</v>
      </c>
      <c r="Y46">
        <f t="shared" si="10"/>
        <v>0.41758516552001379</v>
      </c>
      <c r="Z46">
        <f t="shared" si="10"/>
        <v>-0.40264689094797912</v>
      </c>
      <c r="AA46">
        <f t="shared" si="10"/>
        <v>-0.52720137871518624</v>
      </c>
      <c r="AB46">
        <f t="shared" si="10"/>
        <v>0.11953085706455618</v>
      </c>
      <c r="AC46">
        <f t="shared" si="10"/>
        <v>0.59302752669154146</v>
      </c>
      <c r="AD46">
        <f t="shared" si="10"/>
        <v>0.49875553010066587</v>
      </c>
      <c r="AE46">
        <f t="shared" si="10"/>
        <v>0.14171745214566939</v>
      </c>
      <c r="AF46">
        <f t="shared" si="10"/>
        <v>1.6119078069061687</v>
      </c>
      <c r="AG46">
        <f t="shared" si="10"/>
        <v>-1.1046476931769677E-2</v>
      </c>
      <c r="AH46">
        <f t="shared" si="10"/>
        <v>1.6119078069061687</v>
      </c>
      <c r="AI46">
        <f t="shared" si="10"/>
        <v>1.2455997877047738E-2</v>
      </c>
      <c r="AJ46">
        <f t="shared" si="10"/>
        <v>-0.27229929660903041</v>
      </c>
      <c r="AK46">
        <f t="shared" si="10"/>
        <v>0.82669756581414677</v>
      </c>
      <c r="AL46">
        <f t="shared" si="10"/>
        <v>0.82060784700870215</v>
      </c>
      <c r="AM46">
        <f t="shared" si="10"/>
        <v>1.5031201468927604</v>
      </c>
      <c r="AN46">
        <f t="shared" si="10"/>
        <v>0.89901378557122813</v>
      </c>
      <c r="AO46">
        <f t="shared" si="10"/>
        <v>1.2937421104155964</v>
      </c>
      <c r="AP46">
        <f t="shared" si="10"/>
        <v>1.6113480187269218</v>
      </c>
      <c r="AQ46">
        <f t="shared" si="10"/>
        <v>1.2539464559618925</v>
      </c>
      <c r="AR46">
        <f t="shared" si="10"/>
        <v>1.0927242245691404</v>
      </c>
      <c r="AS46">
        <f t="shared" si="10"/>
        <v>1.4512442851027216</v>
      </c>
      <c r="AT46" s="64">
        <f t="shared" ref="AT46:AT84" si="11">SLOPE(B46:T46,$B$44:$T$44)</f>
        <v>8.4091479440961486E-2</v>
      </c>
      <c r="AU46" s="64">
        <f t="shared" ref="AU46:AU84" si="12">SLOPE(U46:AS46,$U$44:$AS$44)</f>
        <v>5.9585020335480035E-2</v>
      </c>
      <c r="AV46" s="64">
        <f t="shared" ref="AV46:AV84" si="13">SLOPE(B46:AS46,$B$44:$AS$44)</f>
        <v>6.5212416770197887E-2</v>
      </c>
      <c r="AW46" s="65" t="s">
        <v>42</v>
      </c>
    </row>
    <row r="47" spans="1:51" x14ac:dyDescent="0.25">
      <c r="A47" t="s">
        <v>7</v>
      </c>
      <c r="B47">
        <f>(B5-AVERAGE($B$5:$AS$5))/(STDEV($B$5:$AS$5))</f>
        <v>-0.7089557452494033</v>
      </c>
      <c r="C47">
        <f t="shared" ref="C47:AS47" si="14">(C5-AVERAGE($B$5:$AS$5))/(STDEV($B$5:$AS$5))</f>
        <v>-0.79830551700572583</v>
      </c>
      <c r="D47">
        <f t="shared" si="14"/>
        <v>-1.6111240518616421</v>
      </c>
      <c r="E47">
        <f t="shared" si="14"/>
        <v>-1.7206377502137618</v>
      </c>
      <c r="F47">
        <f t="shared" si="14"/>
        <v>-1.3368300343714556</v>
      </c>
      <c r="G47">
        <f t="shared" si="14"/>
        <v>-0.45489161164663761</v>
      </c>
      <c r="H47">
        <f t="shared" si="14"/>
        <v>-6.2999096938625238E-2</v>
      </c>
      <c r="I47">
        <f t="shared" si="14"/>
        <v>-0.55761506272133399</v>
      </c>
      <c r="J47">
        <f t="shared" si="14"/>
        <v>-0.62625759866605535</v>
      </c>
      <c r="K47">
        <f t="shared" si="14"/>
        <v>-0.20427402601165523</v>
      </c>
      <c r="L47">
        <f t="shared" si="14"/>
        <v>-1.1030997512344523</v>
      </c>
      <c r="M47">
        <f t="shared" si="14"/>
        <v>-0.87800092993955803</v>
      </c>
      <c r="N47">
        <f t="shared" si="14"/>
        <v>-1.7576532058612244</v>
      </c>
      <c r="O47">
        <f t="shared" si="14"/>
        <v>-0.70202911170792781</v>
      </c>
      <c r="P47">
        <f t="shared" si="14"/>
        <v>1.0544437482760525</v>
      </c>
      <c r="Q47">
        <f t="shared" si="14"/>
        <v>-0.16299370481210448</v>
      </c>
      <c r="R47">
        <f t="shared" si="14"/>
        <v>-8.1393991044301332E-3</v>
      </c>
      <c r="S47">
        <f t="shared" si="14"/>
        <v>-1.6143995580392621</v>
      </c>
      <c r="T47">
        <f t="shared" si="14"/>
        <v>3.2492528380776806E-2</v>
      </c>
      <c r="U47">
        <f t="shared" si="14"/>
        <v>-0.1954715223793827</v>
      </c>
      <c r="V47">
        <f t="shared" si="14"/>
        <v>-0.1690997849288785</v>
      </c>
      <c r="W47">
        <f t="shared" si="14"/>
        <v>1.0361232720853417</v>
      </c>
      <c r="X47">
        <f t="shared" si="14"/>
        <v>-0.21194966608521315</v>
      </c>
      <c r="Y47">
        <f t="shared" si="14"/>
        <v>0.72256118975045391</v>
      </c>
      <c r="Z47">
        <f t="shared" si="14"/>
        <v>-0.53984013158682786</v>
      </c>
      <c r="AA47">
        <f t="shared" si="14"/>
        <v>0.20935085732873596</v>
      </c>
      <c r="AB47">
        <f t="shared" si="14"/>
        <v>0.81549277781840956</v>
      </c>
      <c r="AC47">
        <f t="shared" si="14"/>
        <v>2.4247556704027531</v>
      </c>
      <c r="AD47">
        <f t="shared" si="14"/>
        <v>0.63293752754583288</v>
      </c>
      <c r="AE47">
        <f t="shared" si="14"/>
        <v>-0.76347335950327178</v>
      </c>
      <c r="AF47">
        <f t="shared" si="14"/>
        <v>2.0417673900649542</v>
      </c>
      <c r="AG47">
        <f t="shared" si="14"/>
        <v>-0.80540207441716227</v>
      </c>
      <c r="AH47">
        <f t="shared" si="14"/>
        <v>2.0417673900649542</v>
      </c>
      <c r="AI47">
        <f t="shared" si="14"/>
        <v>0.26339111965842793</v>
      </c>
      <c r="AJ47">
        <f t="shared" si="14"/>
        <v>0.47225103216968306</v>
      </c>
      <c r="AK47">
        <f t="shared" si="14"/>
        <v>0.29187796212192052</v>
      </c>
      <c r="AL47">
        <f t="shared" si="14"/>
        <v>0.2679287577386163</v>
      </c>
      <c r="AM47">
        <f t="shared" si="14"/>
        <v>0.9069598904281132</v>
      </c>
      <c r="AN47">
        <f t="shared" si="14"/>
        <v>1.0599372081247922</v>
      </c>
      <c r="AO47">
        <f t="shared" si="14"/>
        <v>0.47866342242047422</v>
      </c>
      <c r="AP47">
        <f t="shared" si="14"/>
        <v>1.6487144741923105</v>
      </c>
      <c r="AQ47">
        <f t="shared" si="14"/>
        <v>-0.10185688507097602</v>
      </c>
      <c r="AR47">
        <f t="shared" si="14"/>
        <v>0.12972363752692778</v>
      </c>
      <c r="AS47">
        <f t="shared" si="14"/>
        <v>0.56415972325725761</v>
      </c>
      <c r="AT47" s="64">
        <f t="shared" si="11"/>
        <v>4.4696985395321916E-2</v>
      </c>
      <c r="AU47" s="64">
        <f t="shared" si="12"/>
        <v>1.654158481707578E-2</v>
      </c>
      <c r="AV47" s="64">
        <f t="shared" si="13"/>
        <v>4.7617939290987406E-2</v>
      </c>
      <c r="AW47" s="65" t="s">
        <v>7</v>
      </c>
    </row>
    <row r="48" spans="1:51" x14ac:dyDescent="0.25">
      <c r="A48" t="s">
        <v>8</v>
      </c>
      <c r="B48">
        <f>(B6-AVERAGE($B$6:$AS$6))/(STDEV($B$6:$AS$6))</f>
        <v>-1.6454616235457313</v>
      </c>
      <c r="C48">
        <f t="shared" ref="C48:AS48" si="15">(C6-AVERAGE($B$6:$AS$6))/(STDEV($B$6:$AS$6))</f>
        <v>-1.2109406536609264</v>
      </c>
      <c r="D48">
        <f t="shared" si="15"/>
        <v>-1.023152431131191</v>
      </c>
      <c r="E48">
        <f t="shared" si="15"/>
        <v>-1.5890606738802393</v>
      </c>
      <c r="F48">
        <f t="shared" si="15"/>
        <v>-1.6006497265113164</v>
      </c>
      <c r="G48">
        <f t="shared" si="15"/>
        <v>-0.51569131619144448</v>
      </c>
      <c r="H48">
        <f t="shared" si="15"/>
        <v>-0.27750069244108505</v>
      </c>
      <c r="I48">
        <f t="shared" si="15"/>
        <v>-0.41234293859035975</v>
      </c>
      <c r="J48">
        <f t="shared" si="15"/>
        <v>0.7350164590524968</v>
      </c>
      <c r="K48">
        <f t="shared" si="15"/>
        <v>-1.6841826409526561</v>
      </c>
      <c r="L48">
        <f t="shared" si="15"/>
        <v>-0.76005919390140808</v>
      </c>
      <c r="M48">
        <f t="shared" si="15"/>
        <v>-1.8279765441779245</v>
      </c>
      <c r="N48">
        <f t="shared" si="15"/>
        <v>-2.0101295861427673</v>
      </c>
      <c r="O48">
        <f t="shared" si="15"/>
        <v>-0.61840082157731724</v>
      </c>
      <c r="P48">
        <f t="shared" si="15"/>
        <v>0.50187277688101062</v>
      </c>
      <c r="Q48">
        <f t="shared" si="15"/>
        <v>-0.33053751079154353</v>
      </c>
      <c r="R48">
        <f t="shared" si="15"/>
        <v>-0.18733482497754364</v>
      </c>
      <c r="S48">
        <f t="shared" si="15"/>
        <v>-1.0135187146739257</v>
      </c>
      <c r="T48">
        <f t="shared" si="15"/>
        <v>0.27586391238563185</v>
      </c>
      <c r="U48">
        <f t="shared" si="15"/>
        <v>1.0890037887184012</v>
      </c>
      <c r="V48">
        <f t="shared" si="15"/>
        <v>-1.3135667631386325E-2</v>
      </c>
      <c r="W48">
        <f t="shared" si="15"/>
        <v>0.89162652611008453</v>
      </c>
      <c r="X48">
        <f t="shared" si="15"/>
        <v>-0.75401447986523151</v>
      </c>
      <c r="Y48">
        <f t="shared" si="15"/>
        <v>0.87721988319655841</v>
      </c>
      <c r="Z48">
        <f t="shared" si="15"/>
        <v>-0.58322413021279185</v>
      </c>
      <c r="AA48">
        <f t="shared" si="15"/>
        <v>9.2710254921333952E-3</v>
      </c>
      <c r="AB48">
        <f t="shared" si="15"/>
        <v>0.15842758337231738</v>
      </c>
      <c r="AC48">
        <f t="shared" si="15"/>
        <v>1.816476708921283</v>
      </c>
      <c r="AD48">
        <f t="shared" si="15"/>
        <v>0.81313906403499359</v>
      </c>
      <c r="AE48">
        <f t="shared" si="15"/>
        <v>0.53577619145298527</v>
      </c>
      <c r="AF48">
        <f t="shared" si="15"/>
        <v>1.6658190247172602</v>
      </c>
      <c r="AG48">
        <f t="shared" si="15"/>
        <v>0.35525979416066872</v>
      </c>
      <c r="AH48">
        <f t="shared" si="15"/>
        <v>1.6658190247172602</v>
      </c>
      <c r="AI48">
        <f t="shared" si="15"/>
        <v>0.94361791719929633</v>
      </c>
      <c r="AJ48">
        <f t="shared" si="15"/>
        <v>0.41765780305840455</v>
      </c>
      <c r="AK48">
        <f t="shared" si="15"/>
        <v>-8.1363808564512297E-3</v>
      </c>
      <c r="AL48">
        <f t="shared" si="15"/>
        <v>0.38429944030639002</v>
      </c>
      <c r="AM48">
        <f t="shared" si="15"/>
        <v>0.73487945149119593</v>
      </c>
      <c r="AN48">
        <f t="shared" si="15"/>
        <v>0.64857511235872067</v>
      </c>
      <c r="AO48">
        <f t="shared" si="15"/>
        <v>0.36784810846168409</v>
      </c>
      <c r="AP48">
        <f t="shared" si="15"/>
        <v>0.37402983005916679</v>
      </c>
      <c r="AQ48">
        <f t="shared" si="15"/>
        <v>1.3480523244645035</v>
      </c>
      <c r="AR48">
        <f t="shared" si="15"/>
        <v>0.84318095027590201</v>
      </c>
      <c r="AS48">
        <f t="shared" si="15"/>
        <v>0.61271785082555341</v>
      </c>
      <c r="AT48" s="64">
        <f t="shared" si="11"/>
        <v>5.7632828959772002E-2</v>
      </c>
      <c r="AU48" s="64">
        <f t="shared" si="12"/>
        <v>1.5986250742590788E-2</v>
      </c>
      <c r="AV48" s="64">
        <f t="shared" si="13"/>
        <v>5.4673001671411647E-2</v>
      </c>
      <c r="AW48" s="65" t="s">
        <v>8</v>
      </c>
    </row>
    <row r="49" spans="1:49" x14ac:dyDescent="0.25">
      <c r="A49" t="s">
        <v>9</v>
      </c>
      <c r="B49">
        <f>(B7-AVERAGE($B$7:$AS$7))/(STDEV($B$7:$AS$7))</f>
        <v>-1.2738924786733037</v>
      </c>
      <c r="C49">
        <f t="shared" ref="C49:AS49" si="16">(C7-AVERAGE($B$7:$AS$7))/(STDEV($B$7:$AS$7))</f>
        <v>-0.83329246581822258</v>
      </c>
      <c r="D49">
        <f t="shared" si="16"/>
        <v>-1.2915611867138534</v>
      </c>
      <c r="E49">
        <f t="shared" si="16"/>
        <v>-1.1910047721937451</v>
      </c>
      <c r="F49">
        <f t="shared" si="16"/>
        <v>-2.3065262259604964</v>
      </c>
      <c r="G49">
        <f t="shared" si="16"/>
        <v>-0.56060023496206501</v>
      </c>
      <c r="H49">
        <f t="shared" si="16"/>
        <v>-0.49942693613938011</v>
      </c>
      <c r="I49">
        <f t="shared" si="16"/>
        <v>0.10807091380016678</v>
      </c>
      <c r="J49">
        <f t="shared" si="16"/>
        <v>-0.75213812317779394</v>
      </c>
      <c r="K49">
        <f t="shared" si="16"/>
        <v>-0.79542485948833908</v>
      </c>
      <c r="L49">
        <f t="shared" si="16"/>
        <v>-0.96232151258111454</v>
      </c>
      <c r="M49">
        <f t="shared" si="16"/>
        <v>-1.2727712385396619</v>
      </c>
      <c r="N49">
        <f t="shared" si="16"/>
        <v>-1.7633463567812875</v>
      </c>
      <c r="O49">
        <f t="shared" si="16"/>
        <v>-1.0947462475206651</v>
      </c>
      <c r="P49">
        <f t="shared" si="16"/>
        <v>-0.33318147847797708</v>
      </c>
      <c r="Q49">
        <f t="shared" si="16"/>
        <v>-0.22872262733643753</v>
      </c>
      <c r="R49">
        <f t="shared" si="16"/>
        <v>1.1840233651736298</v>
      </c>
      <c r="S49">
        <f t="shared" si="16"/>
        <v>-0.58777284432550136</v>
      </c>
      <c r="T49">
        <f t="shared" si="16"/>
        <v>1.5606700667099433</v>
      </c>
      <c r="U49">
        <f t="shared" si="16"/>
        <v>1.14626587007124</v>
      </c>
      <c r="V49">
        <f t="shared" si="16"/>
        <v>1.1067371233955265</v>
      </c>
      <c r="W49">
        <f t="shared" si="16"/>
        <v>0.56518169081966074</v>
      </c>
      <c r="X49">
        <f t="shared" si="16"/>
        <v>0.16291814500503368</v>
      </c>
      <c r="Y49">
        <f t="shared" si="16"/>
        <v>0.1171024024373865</v>
      </c>
      <c r="Z49">
        <f t="shared" si="16"/>
        <v>-0.26080761823577098</v>
      </c>
      <c r="AA49">
        <f t="shared" si="16"/>
        <v>-0.18070229223569251</v>
      </c>
      <c r="AB49">
        <f t="shared" si="16"/>
        <v>1.1555886206650401</v>
      </c>
      <c r="AC49">
        <f t="shared" si="16"/>
        <v>0.97008317012716794</v>
      </c>
      <c r="AD49">
        <f t="shared" si="16"/>
        <v>0.58570500283298199</v>
      </c>
      <c r="AE49">
        <f t="shared" si="16"/>
        <v>-0.3763948073035403</v>
      </c>
      <c r="AF49">
        <f t="shared" si="16"/>
        <v>1.5286205955614063</v>
      </c>
      <c r="AG49">
        <f t="shared" si="16"/>
        <v>4.014057438327065E-2</v>
      </c>
      <c r="AH49">
        <f t="shared" si="16"/>
        <v>1.5286205955614063</v>
      </c>
      <c r="AI49">
        <f t="shared" si="16"/>
        <v>-1.5068037726230517</v>
      </c>
      <c r="AJ49">
        <f t="shared" si="16"/>
        <v>0.20093138231319901</v>
      </c>
      <c r="AK49">
        <f t="shared" si="16"/>
        <v>0.94945093087805166</v>
      </c>
      <c r="AL49">
        <f t="shared" si="16"/>
        <v>0.33747522435408051</v>
      </c>
      <c r="AM49">
        <f t="shared" si="16"/>
        <v>1.3733590288396416</v>
      </c>
      <c r="AN49">
        <f t="shared" si="16"/>
        <v>-0.45332229959855025</v>
      </c>
      <c r="AO49">
        <f t="shared" si="16"/>
        <v>0.51000767790740875</v>
      </c>
      <c r="AP49">
        <f t="shared" si="16"/>
        <v>0.82659995277129839</v>
      </c>
      <c r="AQ49">
        <f t="shared" si="16"/>
        <v>1.2436077471437761</v>
      </c>
      <c r="AR49">
        <f t="shared" si="16"/>
        <v>0.45797597894943737</v>
      </c>
      <c r="AS49">
        <f t="shared" si="16"/>
        <v>0.86562431898562842</v>
      </c>
      <c r="AT49" s="64">
        <f t="shared" si="11"/>
        <v>9.0428979550731092E-2</v>
      </c>
      <c r="AU49" s="64">
        <f t="shared" si="12"/>
        <v>4.4500755854817763E-3</v>
      </c>
      <c r="AV49" s="64">
        <f t="shared" si="13"/>
        <v>4.8061571804253238E-2</v>
      </c>
      <c r="AW49" s="65" t="s">
        <v>9</v>
      </c>
    </row>
    <row r="50" spans="1:49" x14ac:dyDescent="0.25">
      <c r="A50" t="s">
        <v>10</v>
      </c>
      <c r="B50">
        <f>(B8-AVERAGE($B$8:$AS$8))/(STDEV($B$8:$AS$8))</f>
        <v>-1.2100957449882499</v>
      </c>
      <c r="C50">
        <f t="shared" ref="C50:AS50" si="17">(C8-AVERAGE($B$8:$AS$8))/(STDEV($B$8:$AS$8))</f>
        <v>-1.0735623860135846</v>
      </c>
      <c r="D50">
        <f t="shared" si="17"/>
        <v>-1.6380378998118788</v>
      </c>
      <c r="E50">
        <f t="shared" si="17"/>
        <v>-1.3932026918052312</v>
      </c>
      <c r="F50">
        <f t="shared" si="17"/>
        <v>-1.5679551582814482</v>
      </c>
      <c r="G50">
        <f t="shared" si="17"/>
        <v>-0.72646102084300213</v>
      </c>
      <c r="H50">
        <f t="shared" si="17"/>
        <v>-1.254851783431171</v>
      </c>
      <c r="I50">
        <f t="shared" si="17"/>
        <v>-0.88718920476036911</v>
      </c>
      <c r="J50">
        <f t="shared" si="17"/>
        <v>6.9371278165424516E-2</v>
      </c>
      <c r="K50">
        <f t="shared" si="17"/>
        <v>-0.84906082599315547</v>
      </c>
      <c r="L50">
        <f t="shared" si="17"/>
        <v>-1.3524863130748752</v>
      </c>
      <c r="M50">
        <f t="shared" si="17"/>
        <v>-1.5868832545635481</v>
      </c>
      <c r="N50">
        <f t="shared" si="17"/>
        <v>-1.8466544945413421</v>
      </c>
      <c r="O50">
        <f t="shared" si="17"/>
        <v>-1.0524553127510299</v>
      </c>
      <c r="P50">
        <f t="shared" si="17"/>
        <v>-0.25648766431924208</v>
      </c>
      <c r="Q50">
        <f t="shared" si="17"/>
        <v>-0.21109801209224174</v>
      </c>
      <c r="R50">
        <f t="shared" si="17"/>
        <v>-6.7254296899875748E-2</v>
      </c>
      <c r="S50">
        <f t="shared" si="17"/>
        <v>-0.66745313432722975</v>
      </c>
      <c r="T50">
        <f t="shared" si="17"/>
        <v>0.59295193047728589</v>
      </c>
      <c r="U50">
        <f t="shared" si="17"/>
        <v>0.77174405666607859</v>
      </c>
      <c r="V50">
        <f t="shared" si="17"/>
        <v>0.63352998507167646</v>
      </c>
      <c r="W50">
        <f t="shared" si="17"/>
        <v>0.5684402986425422</v>
      </c>
      <c r="X50">
        <f t="shared" si="17"/>
        <v>0.60924591875092859</v>
      </c>
      <c r="Y50">
        <f t="shared" si="17"/>
        <v>0.93932597841685206</v>
      </c>
      <c r="Z50">
        <f t="shared" si="17"/>
        <v>-0.41762338386299447</v>
      </c>
      <c r="AA50">
        <f t="shared" si="17"/>
        <v>-0.44626391678834965</v>
      </c>
      <c r="AB50">
        <f t="shared" si="17"/>
        <v>7.095669857121064E-3</v>
      </c>
      <c r="AC50">
        <f t="shared" si="17"/>
        <v>0.25864926627381402</v>
      </c>
      <c r="AD50">
        <f t="shared" si="17"/>
        <v>0.26704687994729398</v>
      </c>
      <c r="AE50">
        <f t="shared" si="17"/>
        <v>0.31107560115919891</v>
      </c>
      <c r="AF50">
        <f t="shared" si="17"/>
        <v>1.0939708750645549</v>
      </c>
      <c r="AG50">
        <f t="shared" si="17"/>
        <v>-0.161711833485392</v>
      </c>
      <c r="AH50">
        <f t="shared" si="17"/>
        <v>1.0939708750645549</v>
      </c>
      <c r="AI50">
        <f t="shared" si="17"/>
        <v>0.51428863044839745</v>
      </c>
      <c r="AJ50">
        <f t="shared" si="17"/>
        <v>1.9442214508833502E-2</v>
      </c>
      <c r="AK50">
        <f t="shared" si="17"/>
        <v>0.89788376981178208</v>
      </c>
      <c r="AL50">
        <f t="shared" si="17"/>
        <v>0.86824373345238637</v>
      </c>
      <c r="AM50">
        <f t="shared" si="17"/>
        <v>1.075088886827775</v>
      </c>
      <c r="AN50">
        <f t="shared" si="17"/>
        <v>1.6213636215749856</v>
      </c>
      <c r="AO50">
        <f t="shared" si="17"/>
        <v>1.4612705387979947</v>
      </c>
      <c r="AP50">
        <f t="shared" si="17"/>
        <v>1.3615031402191506</v>
      </c>
      <c r="AQ50">
        <f t="shared" si="17"/>
        <v>1.5822372267300335</v>
      </c>
      <c r="AR50">
        <f t="shared" si="17"/>
        <v>0.79552985862610825</v>
      </c>
      <c r="AS50">
        <f t="shared" si="17"/>
        <v>1.2535180980792056</v>
      </c>
      <c r="AT50" s="64">
        <f t="shared" si="11"/>
        <v>6.7054601525165555E-2</v>
      </c>
      <c r="AU50" s="64">
        <f t="shared" si="12"/>
        <v>4.5057264705652425E-2</v>
      </c>
      <c r="AV50" s="64">
        <f t="shared" si="13"/>
        <v>6.6290432524805501E-2</v>
      </c>
      <c r="AW50" s="65" t="s">
        <v>10</v>
      </c>
    </row>
    <row r="51" spans="1:49" x14ac:dyDescent="0.25">
      <c r="A51" t="s">
        <v>11</v>
      </c>
      <c r="B51">
        <f>(B9-AVERAGE($B$9:$AS$9))/(STDEV($B$9:$AS$9))</f>
        <v>-1.0549069930210433</v>
      </c>
      <c r="C51">
        <f t="shared" ref="C51:AS51" si="18">(C9-AVERAGE($B$9:$AS$9))/(STDEV($B$9:$AS$9))</f>
        <v>-1.2567810950368115</v>
      </c>
      <c r="D51">
        <f t="shared" si="18"/>
        <v>-1.4431871557482132</v>
      </c>
      <c r="E51">
        <f t="shared" si="18"/>
        <v>-1.021358925573965</v>
      </c>
      <c r="F51">
        <f t="shared" si="18"/>
        <v>-1.1651419891951376</v>
      </c>
      <c r="G51">
        <f t="shared" si="18"/>
        <v>-0.85818928022040208</v>
      </c>
      <c r="H51">
        <f t="shared" si="18"/>
        <v>-0.97990507046829922</v>
      </c>
      <c r="I51">
        <f t="shared" si="18"/>
        <v>-1.0732967629457817</v>
      </c>
      <c r="J51">
        <f t="shared" si="18"/>
        <v>0.26306406295298662</v>
      </c>
      <c r="K51">
        <f t="shared" si="18"/>
        <v>-0.86509938241237239</v>
      </c>
      <c r="L51">
        <f t="shared" si="18"/>
        <v>-1.601715149735335</v>
      </c>
      <c r="M51">
        <f t="shared" si="18"/>
        <v>-1.7779469719626162</v>
      </c>
      <c r="N51">
        <f t="shared" si="18"/>
        <v>-1.4197784102134585</v>
      </c>
      <c r="O51">
        <f t="shared" si="18"/>
        <v>-0.86413636083549483</v>
      </c>
      <c r="P51">
        <f t="shared" si="18"/>
        <v>-0.46093781122443728</v>
      </c>
      <c r="Q51">
        <f t="shared" si="18"/>
        <v>-0.14064809816573792</v>
      </c>
      <c r="R51">
        <f t="shared" si="18"/>
        <v>-0.22823237631530377</v>
      </c>
      <c r="S51">
        <f t="shared" si="18"/>
        <v>-0.45093590291723645</v>
      </c>
      <c r="T51">
        <f t="shared" si="18"/>
        <v>0.51962540078403197</v>
      </c>
      <c r="U51">
        <f t="shared" si="18"/>
        <v>0.32232311699111504</v>
      </c>
      <c r="V51">
        <f t="shared" si="18"/>
        <v>-0.50115494388401083</v>
      </c>
      <c r="W51">
        <f t="shared" si="18"/>
        <v>-0.2232821075078508</v>
      </c>
      <c r="X51">
        <f t="shared" si="18"/>
        <v>0.38007062137290587</v>
      </c>
      <c r="Y51">
        <f t="shared" si="18"/>
        <v>0.15324243393527909</v>
      </c>
      <c r="Z51">
        <f t="shared" si="18"/>
        <v>-0.62668677752659041</v>
      </c>
      <c r="AA51">
        <f t="shared" si="18"/>
        <v>-0.27848520751284445</v>
      </c>
      <c r="AB51">
        <f t="shared" si="18"/>
        <v>-0.22874711416399746</v>
      </c>
      <c r="AC51">
        <f t="shared" si="18"/>
        <v>0.19613913189471907</v>
      </c>
      <c r="AD51">
        <f t="shared" si="18"/>
        <v>0.82977579193040785</v>
      </c>
      <c r="AE51">
        <f t="shared" si="18"/>
        <v>0.55881193140519536</v>
      </c>
      <c r="AF51">
        <f t="shared" si="18"/>
        <v>1.0509328523042099</v>
      </c>
      <c r="AG51">
        <f t="shared" si="18"/>
        <v>-0.13116205404825354</v>
      </c>
      <c r="AH51">
        <f t="shared" si="18"/>
        <v>1.0509328523042099</v>
      </c>
      <c r="AI51">
        <f t="shared" si="18"/>
        <v>0.22755728846241369</v>
      </c>
      <c r="AJ51">
        <f t="shared" si="18"/>
        <v>0.64099765701912448</v>
      </c>
      <c r="AK51">
        <f t="shared" si="18"/>
        <v>1.13951168957937</v>
      </c>
      <c r="AL51">
        <f t="shared" si="18"/>
        <v>1.4128127077326749</v>
      </c>
      <c r="AM51">
        <f t="shared" si="18"/>
        <v>1.4811478177549731</v>
      </c>
      <c r="AN51">
        <f t="shared" si="18"/>
        <v>1.781156634306972</v>
      </c>
      <c r="AO51">
        <f t="shared" si="18"/>
        <v>1.7897506163321957</v>
      </c>
      <c r="AP51">
        <f t="shared" si="18"/>
        <v>1.0674652858777607</v>
      </c>
      <c r="AQ51">
        <f t="shared" si="18"/>
        <v>1.6605750694718413</v>
      </c>
      <c r="AR51">
        <f t="shared" si="18"/>
        <v>0.87989120952282984</v>
      </c>
      <c r="AS51">
        <f t="shared" si="18"/>
        <v>1.2459317686998088</v>
      </c>
      <c r="AT51" s="64">
        <f t="shared" si="11"/>
        <v>5.8438656875645034E-2</v>
      </c>
      <c r="AU51" s="64">
        <f t="shared" si="12"/>
        <v>7.8890114155030694E-2</v>
      </c>
      <c r="AV51" s="64">
        <f t="shared" si="13"/>
        <v>6.8388493983123008E-2</v>
      </c>
      <c r="AW51" s="65" t="s">
        <v>11</v>
      </c>
    </row>
    <row r="52" spans="1:49" x14ac:dyDescent="0.25">
      <c r="A52" t="s">
        <v>12</v>
      </c>
      <c r="B52">
        <f>(B10-AVERAGE($B$10:$AS$10))/(STDEV($B$10:$AS$10))</f>
        <v>-0.72992085352883418</v>
      </c>
      <c r="C52">
        <f t="shared" ref="C52:AS52" si="19">(C10-AVERAGE($B$10:$AS$10))/(STDEV($B$10:$AS$10))</f>
        <v>-0.99044548575153268</v>
      </c>
      <c r="D52">
        <f t="shared" si="19"/>
        <v>-1.8928785474112881</v>
      </c>
      <c r="E52">
        <f t="shared" si="19"/>
        <v>-1.7402125730201572</v>
      </c>
      <c r="F52">
        <f t="shared" si="19"/>
        <v>-1.5236879366402114</v>
      </c>
      <c r="G52">
        <f t="shared" si="19"/>
        <v>-0.40227980670188213</v>
      </c>
      <c r="H52">
        <f t="shared" si="19"/>
        <v>-1.0460499543158592</v>
      </c>
      <c r="I52">
        <f t="shared" si="19"/>
        <v>-0.24734947055214984</v>
      </c>
      <c r="J52">
        <f t="shared" si="19"/>
        <v>-0.53319387669166363</v>
      </c>
      <c r="K52">
        <f t="shared" si="19"/>
        <v>-0.62321013661574565</v>
      </c>
      <c r="L52">
        <f t="shared" si="19"/>
        <v>-1.0150830024882742</v>
      </c>
      <c r="M52">
        <f t="shared" si="19"/>
        <v>-1.2806030587433139</v>
      </c>
      <c r="N52">
        <f t="shared" si="19"/>
        <v>-1.9220773245203222</v>
      </c>
      <c r="O52">
        <f t="shared" si="19"/>
        <v>-1.0167891538268199</v>
      </c>
      <c r="P52">
        <f t="shared" si="19"/>
        <v>-0.35375007056520419</v>
      </c>
      <c r="Q52">
        <f t="shared" si="19"/>
        <v>-0.44479022464775436</v>
      </c>
      <c r="R52">
        <f t="shared" si="19"/>
        <v>0.77848876500969344</v>
      </c>
      <c r="S52">
        <f t="shared" si="19"/>
        <v>-0.66662040196007522</v>
      </c>
      <c r="T52">
        <f t="shared" si="19"/>
        <v>0.73855282572246028</v>
      </c>
      <c r="U52">
        <f t="shared" si="19"/>
        <v>0.51368146923637259</v>
      </c>
      <c r="V52">
        <f t="shared" si="19"/>
        <v>0.80064331299272762</v>
      </c>
      <c r="W52">
        <f t="shared" si="19"/>
        <v>0.6025813083203323</v>
      </c>
      <c r="X52">
        <f t="shared" si="19"/>
        <v>-0.20666925070483397</v>
      </c>
      <c r="Y52">
        <f t="shared" si="19"/>
        <v>0.31633324182241496</v>
      </c>
      <c r="Z52">
        <f t="shared" si="19"/>
        <v>-0.46151518493840243</v>
      </c>
      <c r="AA52">
        <f t="shared" si="19"/>
        <v>-0.76222283319164408</v>
      </c>
      <c r="AB52">
        <f t="shared" si="19"/>
        <v>0.10198145729614262</v>
      </c>
      <c r="AC52">
        <f t="shared" si="19"/>
        <v>0.66045115541998267</v>
      </c>
      <c r="AD52">
        <f t="shared" si="19"/>
        <v>0.31025190025160027</v>
      </c>
      <c r="AE52">
        <f t="shared" si="19"/>
        <v>-0.31037030852251601</v>
      </c>
      <c r="AF52">
        <f t="shared" si="19"/>
        <v>1.5299620036168635</v>
      </c>
      <c r="AG52">
        <f t="shared" si="19"/>
        <v>-0.28806019370110719</v>
      </c>
      <c r="AH52">
        <f t="shared" si="19"/>
        <v>1.5299620036168635</v>
      </c>
      <c r="AI52">
        <f t="shared" si="19"/>
        <v>8.3177188610190605E-2</v>
      </c>
      <c r="AJ52">
        <f t="shared" si="19"/>
        <v>-0.16481058663739401</v>
      </c>
      <c r="AK52">
        <f t="shared" si="19"/>
        <v>0.64065451265392637</v>
      </c>
      <c r="AL52">
        <f t="shared" si="19"/>
        <v>0.93056399212567875</v>
      </c>
      <c r="AM52">
        <f t="shared" si="19"/>
        <v>1.5550336840136501</v>
      </c>
      <c r="AN52">
        <f t="shared" si="19"/>
        <v>0.7406321341177643</v>
      </c>
      <c r="AO52">
        <f t="shared" si="19"/>
        <v>1.1576387037670883</v>
      </c>
      <c r="AP52">
        <f t="shared" si="19"/>
        <v>1.6358348965114999</v>
      </c>
      <c r="AQ52">
        <f t="shared" si="19"/>
        <v>1.4218542354885446</v>
      </c>
      <c r="AR52">
        <f t="shared" si="19"/>
        <v>1.2200698112390314</v>
      </c>
      <c r="AS52">
        <f t="shared" si="19"/>
        <v>1.3542416338442445</v>
      </c>
      <c r="AT52" s="64">
        <f t="shared" si="11"/>
        <v>7.1042355420802727E-2</v>
      </c>
      <c r="AU52" s="64">
        <f t="shared" si="12"/>
        <v>5.534640593961318E-2</v>
      </c>
      <c r="AV52" s="64">
        <f t="shared" si="13"/>
        <v>6.2086860694972802E-2</v>
      </c>
      <c r="AW52" s="65" t="s">
        <v>12</v>
      </c>
    </row>
    <row r="53" spans="1:49" x14ac:dyDescent="0.25">
      <c r="A53" t="s">
        <v>13</v>
      </c>
      <c r="B53">
        <f>(B11-AVERAGE($B$11:$AS$11))/(STDEV($B$11:$AS$11))</f>
        <v>-0.78949696864836083</v>
      </c>
      <c r="C53">
        <f t="shared" ref="C53:AS53" si="20">(C11-AVERAGE($B$11:$AS$11))/(STDEV($B$11:$AS$11))</f>
        <v>-1.4141252621695615</v>
      </c>
      <c r="D53">
        <f t="shared" si="20"/>
        <v>-1.3378029820152553</v>
      </c>
      <c r="E53">
        <f t="shared" si="20"/>
        <v>-0.75268365335452236</v>
      </c>
      <c r="F53">
        <f t="shared" si="20"/>
        <v>-1.9575709376814683</v>
      </c>
      <c r="G53">
        <f t="shared" si="20"/>
        <v>-1.2411612221730519</v>
      </c>
      <c r="H53">
        <f t="shared" si="20"/>
        <v>-0.32918621492280992</v>
      </c>
      <c r="I53">
        <f t="shared" si="20"/>
        <v>-0.31767660813678433</v>
      </c>
      <c r="J53">
        <f t="shared" si="20"/>
        <v>-0.16428325628187887</v>
      </c>
      <c r="K53">
        <f t="shared" si="20"/>
        <v>-0.94297200685377702</v>
      </c>
      <c r="L53">
        <f t="shared" si="20"/>
        <v>-0.53148246194616444</v>
      </c>
      <c r="M53">
        <f t="shared" si="20"/>
        <v>-2.5869778827071559</v>
      </c>
      <c r="N53">
        <f t="shared" si="20"/>
        <v>-1.3566643603466406</v>
      </c>
      <c r="O53">
        <f t="shared" si="20"/>
        <v>-1.0142270103984852</v>
      </c>
      <c r="P53">
        <f t="shared" si="20"/>
        <v>-0.82618094722056545</v>
      </c>
      <c r="Q53">
        <f t="shared" si="20"/>
        <v>-1.216314957228058</v>
      </c>
      <c r="R53">
        <f t="shared" si="20"/>
        <v>6.7429606997174457E-2</v>
      </c>
      <c r="S53">
        <f t="shared" si="20"/>
        <v>-0.58400133956359668</v>
      </c>
      <c r="T53">
        <f t="shared" si="20"/>
        <v>1.3816309270078531</v>
      </c>
      <c r="U53">
        <f t="shared" si="20"/>
        <v>0.76331426550226478</v>
      </c>
      <c r="V53">
        <f t="shared" si="20"/>
        <v>0.31389094085973701</v>
      </c>
      <c r="W53">
        <f t="shared" si="20"/>
        <v>0.21683530350831304</v>
      </c>
      <c r="X53">
        <f t="shared" si="20"/>
        <v>0.3109815453426199</v>
      </c>
      <c r="Y53">
        <f t="shared" si="20"/>
        <v>0.22556076718133075</v>
      </c>
      <c r="Z53">
        <f t="shared" si="20"/>
        <v>-0.23308630787228912</v>
      </c>
      <c r="AA53">
        <f t="shared" si="20"/>
        <v>-0.27384507389547719</v>
      </c>
      <c r="AB53">
        <f t="shared" si="20"/>
        <v>0.97911326626395223</v>
      </c>
      <c r="AC53">
        <f t="shared" si="20"/>
        <v>1.1612996952323729</v>
      </c>
      <c r="AD53">
        <f t="shared" si="20"/>
        <v>1.0273504176757811</v>
      </c>
      <c r="AE53">
        <f t="shared" si="20"/>
        <v>0.9391863395767297</v>
      </c>
      <c r="AF53">
        <f t="shared" si="20"/>
        <v>0.71055032883332969</v>
      </c>
      <c r="AG53">
        <f t="shared" si="20"/>
        <v>1.0746318387867162</v>
      </c>
      <c r="AH53">
        <f t="shared" si="20"/>
        <v>0.71055032883332969</v>
      </c>
      <c r="AI53">
        <f t="shared" si="20"/>
        <v>-0.90312812795623676</v>
      </c>
      <c r="AJ53">
        <f t="shared" si="20"/>
        <v>0.24280067145521203</v>
      </c>
      <c r="AK53">
        <f t="shared" si="20"/>
        <v>1.234383111589205</v>
      </c>
      <c r="AL53">
        <f t="shared" si="20"/>
        <v>0.50750529026368218</v>
      </c>
      <c r="AM53">
        <f t="shared" si="20"/>
        <v>1.300611681699561</v>
      </c>
      <c r="AN53">
        <f t="shared" si="20"/>
        <v>1.0637893371964826</v>
      </c>
      <c r="AO53">
        <f t="shared" si="20"/>
        <v>0.98285177823868186</v>
      </c>
      <c r="AP53">
        <f t="shared" si="20"/>
        <v>0.77947590994949623</v>
      </c>
      <c r="AQ53">
        <f t="shared" si="20"/>
        <v>1.2185536583006835</v>
      </c>
      <c r="AR53">
        <f t="shared" si="20"/>
        <v>0.56546175594633419</v>
      </c>
      <c r="AS53">
        <f t="shared" si="20"/>
        <v>0.99510881513181904</v>
      </c>
      <c r="AT53" s="64">
        <f t="shared" si="11"/>
        <v>5.5811286578817017E-2</v>
      </c>
      <c r="AU53" s="64">
        <f t="shared" si="12"/>
        <v>2.789358472315507E-2</v>
      </c>
      <c r="AV53" s="64">
        <f t="shared" si="13"/>
        <v>5.8939610897558933E-2</v>
      </c>
      <c r="AW53" s="65" t="s">
        <v>13</v>
      </c>
    </row>
    <row r="54" spans="1:49" x14ac:dyDescent="0.25">
      <c r="A54" t="s">
        <v>31</v>
      </c>
      <c r="B54">
        <f>(B12-AVERAGE($B$12:$AS$12))/(STDEV($B$12:$AS$12))</f>
        <v>-1.2431874617956875</v>
      </c>
      <c r="C54">
        <f t="shared" ref="C54:AS54" si="21">(C12-AVERAGE($B$12:$AS$12))/(STDEV($B$12:$AS$12))</f>
        <v>-1.5047183599512877</v>
      </c>
      <c r="D54">
        <f t="shared" si="21"/>
        <v>-1.1896241356223949</v>
      </c>
      <c r="E54">
        <f t="shared" si="21"/>
        <v>-1.0481170827117992</v>
      </c>
      <c r="F54">
        <f t="shared" si="21"/>
        <v>-0.96345889634864501</v>
      </c>
      <c r="G54">
        <f t="shared" si="21"/>
        <v>-0.91519469858706981</v>
      </c>
      <c r="H54">
        <f t="shared" si="21"/>
        <v>-0.46323436489942083</v>
      </c>
      <c r="I54">
        <f t="shared" si="21"/>
        <v>-1.2505405576842372</v>
      </c>
      <c r="J54">
        <f t="shared" si="21"/>
        <v>-0.19188722506064729</v>
      </c>
      <c r="K54">
        <f t="shared" si="21"/>
        <v>-0.87264015353630786</v>
      </c>
      <c r="L54">
        <f t="shared" si="21"/>
        <v>-1.3540922836753462</v>
      </c>
      <c r="M54">
        <f t="shared" si="21"/>
        <v>-1.1051718843994436</v>
      </c>
      <c r="N54">
        <f t="shared" si="21"/>
        <v>-1.3843660952669967</v>
      </c>
      <c r="O54">
        <f t="shared" si="21"/>
        <v>-1.3839555709678961</v>
      </c>
      <c r="P54">
        <f t="shared" si="21"/>
        <v>0.61332859501558434</v>
      </c>
      <c r="Q54">
        <f t="shared" si="21"/>
        <v>-0.19993619328570966</v>
      </c>
      <c r="R54">
        <f t="shared" si="21"/>
        <v>-0.49071526527585202</v>
      </c>
      <c r="S54">
        <f t="shared" si="21"/>
        <v>-1.9563502741996552</v>
      </c>
      <c r="T54">
        <f t="shared" si="21"/>
        <v>-0.26697279235747556</v>
      </c>
      <c r="U54">
        <f t="shared" si="21"/>
        <v>0.35393242321532586</v>
      </c>
      <c r="V54">
        <f t="shared" si="21"/>
        <v>-0.39944292676253973</v>
      </c>
      <c r="W54">
        <f t="shared" si="21"/>
        <v>0.74477174568222992</v>
      </c>
      <c r="X54">
        <f t="shared" si="21"/>
        <v>0.43941300415799617</v>
      </c>
      <c r="Y54">
        <f t="shared" si="21"/>
        <v>0.1977609039482045</v>
      </c>
      <c r="Z54">
        <f t="shared" si="21"/>
        <v>-0.70554195800647035</v>
      </c>
      <c r="AA54">
        <f t="shared" si="21"/>
        <v>-7.896746916210555E-2</v>
      </c>
      <c r="AB54">
        <f t="shared" si="21"/>
        <v>0.22992447329704463</v>
      </c>
      <c r="AC54">
        <f t="shared" si="21"/>
        <v>1.445119470047602</v>
      </c>
      <c r="AD54">
        <f t="shared" si="21"/>
        <v>0.51421187743610752</v>
      </c>
      <c r="AE54">
        <f t="shared" si="21"/>
        <v>0.52558945743718377</v>
      </c>
      <c r="AF54">
        <f t="shared" si="21"/>
        <v>1.5816975394063217</v>
      </c>
      <c r="AG54">
        <f t="shared" si="21"/>
        <v>6.8495551038770516E-2</v>
      </c>
      <c r="AH54">
        <f t="shared" si="21"/>
        <v>1.5816975394063217</v>
      </c>
      <c r="AI54">
        <f t="shared" si="21"/>
        <v>1.3651843320961066</v>
      </c>
      <c r="AJ54">
        <f t="shared" si="21"/>
        <v>0.92435660981138146</v>
      </c>
      <c r="AK54">
        <f t="shared" si="21"/>
        <v>1.1357348984295272</v>
      </c>
      <c r="AL54">
        <f t="shared" si="21"/>
        <v>1.2971638206877965</v>
      </c>
      <c r="AM54">
        <f t="shared" si="21"/>
        <v>0.29556394377054579</v>
      </c>
      <c r="AN54">
        <f t="shared" si="21"/>
        <v>1.4564149451888544</v>
      </c>
      <c r="AO54">
        <f t="shared" si="21"/>
        <v>1.0525545995431469</v>
      </c>
      <c r="AP54">
        <f t="shared" si="21"/>
        <v>1.009343215613822</v>
      </c>
      <c r="AQ54">
        <f t="shared" si="21"/>
        <v>0.70529815184671918</v>
      </c>
      <c r="AR54">
        <f t="shared" si="21"/>
        <v>0.51618374005311607</v>
      </c>
      <c r="AS54">
        <f t="shared" si="21"/>
        <v>0.91437481242726004</v>
      </c>
      <c r="AT54" s="64">
        <f t="shared" si="11"/>
        <v>3.0751500358051419E-2</v>
      </c>
      <c r="AU54" s="64">
        <f t="shared" si="12"/>
        <v>4.0584120563008134E-2</v>
      </c>
      <c r="AV54" s="64">
        <f t="shared" si="13"/>
        <v>6.3149552551011415E-2</v>
      </c>
      <c r="AW54" s="65" t="s">
        <v>31</v>
      </c>
    </row>
    <row r="55" spans="1:49" x14ac:dyDescent="0.25">
      <c r="A55" t="s">
        <v>15</v>
      </c>
      <c r="B55">
        <f>(B13-AVERAGE($B$13:$AS$13))/(STDEV($B$13:$AS$13))</f>
        <v>-0.90402596482258757</v>
      </c>
      <c r="C55">
        <f t="shared" ref="C55:AS55" si="22">(C13-AVERAGE($B$13:$AS$13))/(STDEV($B$13:$AS$13))</f>
        <v>-1.2748132969948753</v>
      </c>
      <c r="D55">
        <f t="shared" si="22"/>
        <v>-1.8286762432218144</v>
      </c>
      <c r="E55">
        <f t="shared" si="22"/>
        <v>-1.600377087126619</v>
      </c>
      <c r="F55">
        <f t="shared" si="22"/>
        <v>-1.5170643516735196</v>
      </c>
      <c r="G55">
        <f t="shared" si="22"/>
        <v>-0.89533207373637691</v>
      </c>
      <c r="H55">
        <f t="shared" si="22"/>
        <v>-1.16415169359314</v>
      </c>
      <c r="I55">
        <f t="shared" si="22"/>
        <v>-0.81996694524836744</v>
      </c>
      <c r="J55">
        <f t="shared" si="22"/>
        <v>-3.2614872727784461E-2</v>
      </c>
      <c r="K55">
        <f t="shared" si="22"/>
        <v>-0.85640091875126767</v>
      </c>
      <c r="L55">
        <f t="shared" si="22"/>
        <v>-1.5018803401322653</v>
      </c>
      <c r="M55">
        <f t="shared" si="22"/>
        <v>-1.5419798231075617</v>
      </c>
      <c r="N55">
        <f t="shared" si="22"/>
        <v>-1.6665922620099511</v>
      </c>
      <c r="O55">
        <f t="shared" si="22"/>
        <v>-1.0040471725429936</v>
      </c>
      <c r="P55">
        <f t="shared" si="22"/>
        <v>-0.47159790302791249</v>
      </c>
      <c r="Q55">
        <f t="shared" si="22"/>
        <v>-0.25653519079606535</v>
      </c>
      <c r="R55">
        <f t="shared" si="22"/>
        <v>0.10812134290542123</v>
      </c>
      <c r="S55">
        <f t="shared" si="22"/>
        <v>-0.35558261467751667</v>
      </c>
      <c r="T55">
        <f t="shared" si="22"/>
        <v>0.53120703310977635</v>
      </c>
      <c r="U55">
        <f t="shared" si="22"/>
        <v>0.46272005029647983</v>
      </c>
      <c r="V55">
        <f t="shared" si="22"/>
        <v>0.33061287769907532</v>
      </c>
      <c r="W55">
        <f t="shared" si="22"/>
        <v>4.505289309120198E-2</v>
      </c>
      <c r="X55">
        <f t="shared" si="22"/>
        <v>0.21693424532905325</v>
      </c>
      <c r="Y55">
        <f t="shared" si="22"/>
        <v>0.58094123544363585</v>
      </c>
      <c r="Z55">
        <f t="shared" si="22"/>
        <v>-0.34967825284175857</v>
      </c>
      <c r="AA55">
        <f t="shared" si="22"/>
        <v>-0.19567263777860253</v>
      </c>
      <c r="AB55">
        <f t="shared" si="22"/>
        <v>-1.2014454353042396E-2</v>
      </c>
      <c r="AC55">
        <f t="shared" si="22"/>
        <v>0.53120703310977635</v>
      </c>
      <c r="AD55">
        <f t="shared" si="22"/>
        <v>0.73880796721321451</v>
      </c>
      <c r="AE55">
        <f t="shared" si="22"/>
        <v>0.64394483720744566</v>
      </c>
      <c r="AF55">
        <f t="shared" si="22"/>
        <v>1.707709066896818</v>
      </c>
      <c r="AG55">
        <f t="shared" si="22"/>
        <v>0.25586540031416249</v>
      </c>
      <c r="AH55">
        <f t="shared" si="22"/>
        <v>1.707709066896818</v>
      </c>
      <c r="AI55">
        <f t="shared" si="22"/>
        <v>0.26186756576693204</v>
      </c>
      <c r="AJ55">
        <f t="shared" si="22"/>
        <v>9.29702869307691E-2</v>
      </c>
      <c r="AK55">
        <f t="shared" si="22"/>
        <v>0.75687824853914554</v>
      </c>
      <c r="AL55">
        <f t="shared" si="22"/>
        <v>0.88703785345864039</v>
      </c>
      <c r="AM55">
        <f t="shared" si="22"/>
        <v>1.1936862114435298</v>
      </c>
      <c r="AN55">
        <f t="shared" si="22"/>
        <v>1.3316658533928813</v>
      </c>
      <c r="AO55">
        <f t="shared" si="22"/>
        <v>1.1219557630269035</v>
      </c>
      <c r="AP55">
        <f t="shared" si="22"/>
        <v>1.2623677384080545</v>
      </c>
      <c r="AQ55">
        <f t="shared" si="22"/>
        <v>1.3510990068602311</v>
      </c>
      <c r="AR55">
        <f t="shared" si="22"/>
        <v>0.87762957073511261</v>
      </c>
      <c r="AS55">
        <f t="shared" si="22"/>
        <v>1.2510129510894157</v>
      </c>
      <c r="AT55" s="64">
        <f t="shared" si="11"/>
        <v>7.4146378667425225E-2</v>
      </c>
      <c r="AU55" s="64">
        <f t="shared" si="12"/>
        <v>5.0058475296155307E-2</v>
      </c>
      <c r="AV55" s="64">
        <f t="shared" si="13"/>
        <v>6.8004268082494448E-2</v>
      </c>
      <c r="AW55" s="65" t="s">
        <v>15</v>
      </c>
    </row>
    <row r="56" spans="1:49" x14ac:dyDescent="0.25">
      <c r="A56" t="s">
        <v>36</v>
      </c>
      <c r="B56">
        <f>(B14-AVERAGE($B$14:$AS$14))/(STDEV($B$14:$AS$14))</f>
        <v>-1.7407451546962462</v>
      </c>
      <c r="C56">
        <f t="shared" ref="C56:AS56" si="23">(C14-AVERAGE($B$14:$AS$14))/(STDEV($B$14:$AS$14))</f>
        <v>-0.92773727546326545</v>
      </c>
      <c r="D56">
        <f t="shared" si="23"/>
        <v>-0.32852999706071456</v>
      </c>
      <c r="E56">
        <f t="shared" si="23"/>
        <v>-0.54044737429730805</v>
      </c>
      <c r="F56">
        <f t="shared" si="23"/>
        <v>-1.8773398781713784</v>
      </c>
      <c r="G56">
        <f t="shared" si="23"/>
        <v>-0.59350471450679976</v>
      </c>
      <c r="H56">
        <f t="shared" si="23"/>
        <v>-0.33233041020498416</v>
      </c>
      <c r="I56">
        <f t="shared" si="23"/>
        <v>0.52628494275606452</v>
      </c>
      <c r="J56">
        <f t="shared" si="23"/>
        <v>-0.17515734902246521</v>
      </c>
      <c r="K56">
        <f t="shared" si="23"/>
        <v>-0.82991657844718747</v>
      </c>
      <c r="L56">
        <f t="shared" si="23"/>
        <v>-0.5958873634625278</v>
      </c>
      <c r="M56">
        <f t="shared" si="23"/>
        <v>-1.7205127665468478</v>
      </c>
      <c r="N56">
        <f t="shared" si="23"/>
        <v>-2.3026766827254268</v>
      </c>
      <c r="O56">
        <f t="shared" si="23"/>
        <v>-0.88842482569214665</v>
      </c>
      <c r="P56">
        <f t="shared" si="23"/>
        <v>-1.3668541944106822</v>
      </c>
      <c r="Q56">
        <f t="shared" si="23"/>
        <v>-1.0010634857755583</v>
      </c>
      <c r="R56">
        <f t="shared" si="23"/>
        <v>0.40796390393293647</v>
      </c>
      <c r="S56">
        <f t="shared" si="23"/>
        <v>-0.90205398027839967</v>
      </c>
      <c r="T56">
        <f t="shared" si="23"/>
        <v>1.1253010054029287</v>
      </c>
      <c r="U56">
        <f t="shared" si="23"/>
        <v>0.8153704573961722</v>
      </c>
      <c r="V56">
        <f t="shared" si="23"/>
        <v>0.47952514250030087</v>
      </c>
      <c r="W56">
        <f t="shared" si="23"/>
        <v>0.20771697778520196</v>
      </c>
      <c r="X56">
        <f t="shared" si="23"/>
        <v>0.12613578202017647</v>
      </c>
      <c r="Y56">
        <f t="shared" si="23"/>
        <v>-1.548841902887722E-2</v>
      </c>
      <c r="Z56">
        <f t="shared" si="23"/>
        <v>-0.36457919900122981</v>
      </c>
      <c r="AA56">
        <f t="shared" si="23"/>
        <v>-0.11707178923745049</v>
      </c>
      <c r="AB56">
        <f t="shared" si="23"/>
        <v>0.8825551195554191</v>
      </c>
      <c r="AC56">
        <f t="shared" si="23"/>
        <v>0.46282521383752945</v>
      </c>
      <c r="AD56">
        <f t="shared" si="23"/>
        <v>7.5883778226348328E-2</v>
      </c>
      <c r="AE56">
        <f t="shared" si="23"/>
        <v>-0.33747436563263611</v>
      </c>
      <c r="AF56">
        <f t="shared" si="23"/>
        <v>0.69520645092778799</v>
      </c>
      <c r="AG56">
        <f t="shared" si="23"/>
        <v>0.14302818443702403</v>
      </c>
      <c r="AH56">
        <f t="shared" si="23"/>
        <v>0.69520645092778799</v>
      </c>
      <c r="AI56">
        <f t="shared" si="23"/>
        <v>-1.0750438552520356</v>
      </c>
      <c r="AJ56">
        <f t="shared" si="23"/>
        <v>0.33452195776852367</v>
      </c>
      <c r="AK56">
        <f t="shared" si="23"/>
        <v>1.4356542408696209</v>
      </c>
      <c r="AL56">
        <f t="shared" si="23"/>
        <v>1.0648340546605755</v>
      </c>
      <c r="AM56">
        <f t="shared" si="23"/>
        <v>1.8860201814443416</v>
      </c>
      <c r="AN56">
        <f t="shared" si="23"/>
        <v>1.0128158211234295</v>
      </c>
      <c r="AO56">
        <f t="shared" si="23"/>
        <v>1.2533740477660751</v>
      </c>
      <c r="AP56">
        <f t="shared" si="23"/>
        <v>1.0310127678734864</v>
      </c>
      <c r="AQ56">
        <f t="shared" si="23"/>
        <v>1.7116842481905445</v>
      </c>
      <c r="AR56">
        <f t="shared" si="23"/>
        <v>0.74511376316201727</v>
      </c>
      <c r="AS56">
        <f t="shared" si="23"/>
        <v>0.91480516635005427</v>
      </c>
      <c r="AT56" s="64">
        <f t="shared" si="11"/>
        <v>3.3226361691074451E-2</v>
      </c>
      <c r="AU56" s="64">
        <f t="shared" si="12"/>
        <v>4.8625353810633494E-2</v>
      </c>
      <c r="AV56" s="64">
        <f t="shared" si="13"/>
        <v>5.5187018188650884E-2</v>
      </c>
      <c r="AW56" s="65" t="s">
        <v>36</v>
      </c>
    </row>
    <row r="57" spans="1:49" x14ac:dyDescent="0.25">
      <c r="A57" t="s">
        <v>17</v>
      </c>
      <c r="B57">
        <f>(B15-AVERAGE($B15:$AS15))/(STDEV($B15:$AS15))</f>
        <v>-4.2122935618394711E-2</v>
      </c>
      <c r="C57">
        <f t="shared" ref="C57:AS57" si="24">(C15-AVERAGE($B$15:$AS$15))/(STDEV($B$15:$AS$15))</f>
        <v>-1.1272915691619085</v>
      </c>
      <c r="D57">
        <f t="shared" si="24"/>
        <v>-1.0388515000576946</v>
      </c>
      <c r="E57">
        <f t="shared" si="24"/>
        <v>-1.6135319390015801</v>
      </c>
      <c r="F57">
        <f t="shared" si="24"/>
        <v>-2.1663760952393751</v>
      </c>
      <c r="G57">
        <f t="shared" si="24"/>
        <v>-0.86837139511003636</v>
      </c>
      <c r="H57">
        <f t="shared" si="24"/>
        <v>6.5383341358907957E-2</v>
      </c>
      <c r="I57">
        <f t="shared" si="24"/>
        <v>-0.25832266450144298</v>
      </c>
      <c r="J57">
        <f t="shared" si="24"/>
        <v>0.1674893113309662</v>
      </c>
      <c r="K57">
        <f t="shared" si="24"/>
        <v>-0.49812902466805237</v>
      </c>
      <c r="L57">
        <f t="shared" si="24"/>
        <v>-0.33391803644771167</v>
      </c>
      <c r="M57">
        <f t="shared" si="24"/>
        <v>-3.0855113229092477</v>
      </c>
      <c r="N57">
        <f t="shared" si="24"/>
        <v>-1.7357053307901236</v>
      </c>
      <c r="O57">
        <f t="shared" si="24"/>
        <v>-0.80385781018364044</v>
      </c>
      <c r="P57">
        <f t="shared" si="24"/>
        <v>-0.96516631934965036</v>
      </c>
      <c r="Q57">
        <f t="shared" si="24"/>
        <v>-0.94446365480830163</v>
      </c>
      <c r="R57">
        <f t="shared" si="24"/>
        <v>0.52465639299355338</v>
      </c>
      <c r="S57">
        <f t="shared" si="24"/>
        <v>-0.52391660638404969</v>
      </c>
      <c r="T57">
        <f t="shared" si="24"/>
        <v>1.3842722039509858</v>
      </c>
      <c r="U57">
        <f t="shared" si="24"/>
        <v>1.1961763868134636</v>
      </c>
      <c r="V57">
        <f t="shared" si="24"/>
        <v>0.22523837946592989</v>
      </c>
      <c r="W57">
        <f t="shared" si="24"/>
        <v>0.23967490265572994</v>
      </c>
      <c r="X57">
        <f t="shared" si="24"/>
        <v>0.49514512851333703</v>
      </c>
      <c r="Y57">
        <f t="shared" si="24"/>
        <v>-7.7857198501641328E-2</v>
      </c>
      <c r="Z57">
        <f t="shared" si="24"/>
        <v>-0.30572188805361145</v>
      </c>
      <c r="AA57">
        <f t="shared" si="24"/>
        <v>-0.40074497602786752</v>
      </c>
      <c r="AB57">
        <f t="shared" si="24"/>
        <v>0.72382804639943188</v>
      </c>
      <c r="AC57">
        <f t="shared" si="24"/>
        <v>0.837829568661837</v>
      </c>
      <c r="AD57">
        <f t="shared" si="24"/>
        <v>9.7392433790043226E-2</v>
      </c>
      <c r="AE57">
        <f t="shared" si="24"/>
        <v>9.6346589210235811E-2</v>
      </c>
      <c r="AF57">
        <f t="shared" si="24"/>
        <v>0.72428327889077604</v>
      </c>
      <c r="AG57">
        <f t="shared" si="24"/>
        <v>0.45878157365674366</v>
      </c>
      <c r="AH57">
        <f t="shared" si="24"/>
        <v>0.72428327889077604</v>
      </c>
      <c r="AI57">
        <f t="shared" si="24"/>
        <v>-0.51692596103482169</v>
      </c>
      <c r="AJ57">
        <f t="shared" si="24"/>
        <v>0.77449572022446989</v>
      </c>
      <c r="AK57">
        <f t="shared" si="24"/>
        <v>0.70530633229050343</v>
      </c>
      <c r="AL57">
        <f t="shared" si="24"/>
        <v>1.0565241501200406</v>
      </c>
      <c r="AM57">
        <f t="shared" si="24"/>
        <v>0.97058042127885324</v>
      </c>
      <c r="AN57">
        <f t="shared" si="24"/>
        <v>0.72637199267462738</v>
      </c>
      <c r="AO57">
        <f t="shared" si="24"/>
        <v>0.98111325147092054</v>
      </c>
      <c r="AP57">
        <f t="shared" si="24"/>
        <v>0.96821946061292974</v>
      </c>
      <c r="AQ57">
        <f t="shared" si="24"/>
        <v>1.6169019577833477</v>
      </c>
      <c r="AR57">
        <f t="shared" si="24"/>
        <v>0.29324654322299099</v>
      </c>
      <c r="AS57">
        <f t="shared" si="24"/>
        <v>1.2532455815871639</v>
      </c>
      <c r="AT57" s="64">
        <f t="shared" si="11"/>
        <v>4.7944865706979867E-2</v>
      </c>
      <c r="AU57" s="64">
        <f t="shared" si="12"/>
        <v>3.4865680891872267E-2</v>
      </c>
      <c r="AV57" s="64">
        <f t="shared" si="13"/>
        <v>5.3228488740456173E-2</v>
      </c>
      <c r="AW57" s="65" t="s">
        <v>17</v>
      </c>
    </row>
    <row r="58" spans="1:49" x14ac:dyDescent="0.25">
      <c r="A58" t="s">
        <v>43</v>
      </c>
      <c r="B58">
        <f>(B16-AVERAGE($B16:$AS16))/(STDEV($B16:$AS16))</f>
        <v>0.1405799006257738</v>
      </c>
      <c r="C58">
        <f>(C16-AVERAGE($B16:$AS16))/(STDEV($B16:$AS16))</f>
        <v>5.8463795580383927E-2</v>
      </c>
      <c r="D58">
        <f t="shared" ref="D58:AS58" si="25">(D16-AVERAGE($B16:$AS16))/(STDEV($B16:$AS16))</f>
        <v>0.27944704323276087</v>
      </c>
      <c r="E58">
        <f t="shared" si="25"/>
        <v>-0.28611751898706878</v>
      </c>
      <c r="F58">
        <f t="shared" si="25"/>
        <v>-0.84277859505340558</v>
      </c>
      <c r="G58">
        <f t="shared" si="25"/>
        <v>-0.40691917407873301</v>
      </c>
      <c r="H58">
        <f t="shared" si="25"/>
        <v>0.12980843361210895</v>
      </c>
      <c r="I58">
        <f t="shared" si="25"/>
        <v>0.93391581951666702</v>
      </c>
      <c r="J58">
        <f>(J16-AVERAGE($B16:$AS16))/(STDEV($B16:$AS16))</f>
        <v>-6.8950845324313212E-2</v>
      </c>
      <c r="K58">
        <f t="shared" si="25"/>
        <v>-2.193367673229706</v>
      </c>
      <c r="L58">
        <f t="shared" si="25"/>
        <v>-0.21638790607404987</v>
      </c>
      <c r="M58">
        <f t="shared" si="25"/>
        <v>-3.0532976657326021</v>
      </c>
      <c r="N58">
        <f t="shared" si="25"/>
        <v>0.20089455643549686</v>
      </c>
      <c r="O58">
        <f t="shared" si="25"/>
        <v>0.89786267702187306</v>
      </c>
      <c r="P58">
        <f t="shared" si="25"/>
        <v>2.6991653766500003E-2</v>
      </c>
      <c r="Q58">
        <f t="shared" si="25"/>
        <v>0.10138843909654789</v>
      </c>
      <c r="R58">
        <f t="shared" si="25"/>
        <v>0.60273837951434972</v>
      </c>
      <c r="S58">
        <f t="shared" si="25"/>
        <v>3.0724835753428176E-2</v>
      </c>
      <c r="T58">
        <f t="shared" si="25"/>
        <v>0.43621566908310999</v>
      </c>
      <c r="U58">
        <f t="shared" si="25"/>
        <v>-0.85490935171086513</v>
      </c>
      <c r="V58">
        <f t="shared" si="25"/>
        <v>0.64489859633922508</v>
      </c>
      <c r="W58">
        <f t="shared" si="25"/>
        <v>-0.44687506229925744</v>
      </c>
      <c r="X58">
        <f t="shared" si="25"/>
        <v>0.27062416934852562</v>
      </c>
      <c r="Y58">
        <f t="shared" si="25"/>
        <v>-1.3598229103768127</v>
      </c>
      <c r="Z58">
        <f t="shared" si="25"/>
        <v>-0.80511320717334101</v>
      </c>
      <c r="AA58">
        <f t="shared" si="25"/>
        <v>-0.13316824685976675</v>
      </c>
      <c r="AB58">
        <f t="shared" si="25"/>
        <v>0.2987884283891753</v>
      </c>
      <c r="AC58">
        <f t="shared" si="25"/>
        <v>6.5165732862951631E-2</v>
      </c>
      <c r="AD58">
        <f t="shared" si="25"/>
        <v>2.1307098916706593E-2</v>
      </c>
      <c r="AE58">
        <f t="shared" si="25"/>
        <v>1.4663153822680748</v>
      </c>
      <c r="AF58">
        <f t="shared" si="25"/>
        <v>0.34052612573377256</v>
      </c>
      <c r="AG58">
        <f t="shared" si="25"/>
        <v>-0.15904200555996634</v>
      </c>
      <c r="AH58">
        <f t="shared" si="25"/>
        <v>0.34052612573377256</v>
      </c>
      <c r="AI58">
        <f t="shared" si="25"/>
        <v>-1.6861636142233085</v>
      </c>
      <c r="AJ58">
        <f t="shared" si="25"/>
        <v>-4.2824130882637847E-2</v>
      </c>
      <c r="AK58">
        <f t="shared" si="25"/>
        <v>3.0011618701136005</v>
      </c>
      <c r="AL58">
        <f t="shared" si="25"/>
        <v>0.49966864392726501</v>
      </c>
      <c r="AM58">
        <f t="shared" si="25"/>
        <v>0.49449278029384885</v>
      </c>
      <c r="AN58">
        <f t="shared" si="25"/>
        <v>-0.37154428653911864</v>
      </c>
      <c r="AO58">
        <f t="shared" si="25"/>
        <v>-1.2117909866745797</v>
      </c>
      <c r="AP58">
        <f t="shared" si="25"/>
        <v>-4.7149396088646385E-2</v>
      </c>
      <c r="AQ58">
        <f t="shared" si="25"/>
        <v>2.1072941122507265</v>
      </c>
      <c r="AR58">
        <f t="shared" si="25"/>
        <v>6.9720136548961122E-3</v>
      </c>
      <c r="AS58">
        <f t="shared" si="25"/>
        <v>0.78945029379599563</v>
      </c>
      <c r="AT58" s="64">
        <f t="shared" si="11"/>
        <v>1.5239049694205333E-2</v>
      </c>
      <c r="AU58" s="64">
        <f t="shared" si="12"/>
        <v>3.817930071877796E-2</v>
      </c>
      <c r="AV58" s="64">
        <f t="shared" si="13"/>
        <v>1.8231527711825467E-2</v>
      </c>
      <c r="AW58" s="65" t="s">
        <v>43</v>
      </c>
    </row>
    <row r="59" spans="1:49" x14ac:dyDescent="0.25">
      <c r="A59" t="s">
        <v>19</v>
      </c>
      <c r="B59">
        <f>(B17-AVERAGE($B17:$AS17))/(STDEV($B17:$AS17))</f>
        <v>-1.5507851171323979</v>
      </c>
      <c r="C59">
        <f t="shared" ref="C59:AS62" si="26">(C17-AVERAGE($B17:$AS17))/(STDEV($B17:$AS17))</f>
        <v>-1.4965312884687141</v>
      </c>
      <c r="D59">
        <f t="shared" si="26"/>
        <v>-1.6993050695082075</v>
      </c>
      <c r="E59">
        <f t="shared" si="26"/>
        <v>-1.896235181280171</v>
      </c>
      <c r="F59">
        <f t="shared" si="26"/>
        <v>-1.3119595216897044</v>
      </c>
      <c r="G59">
        <f t="shared" si="26"/>
        <v>-0.66366187620635753</v>
      </c>
      <c r="H59">
        <f t="shared" si="26"/>
        <v>-1.3496580013660482</v>
      </c>
      <c r="I59">
        <f t="shared" si="26"/>
        <v>-0.99750044354517031</v>
      </c>
      <c r="J59">
        <f t="shared" si="26"/>
        <v>6.6191333878407976E-2</v>
      </c>
      <c r="K59">
        <f t="shared" si="26"/>
        <v>-0.9772982644408128</v>
      </c>
      <c r="L59">
        <f t="shared" si="26"/>
        <v>-0.80755419783797489</v>
      </c>
      <c r="M59">
        <f t="shared" si="26"/>
        <v>-1.3010923021587657</v>
      </c>
      <c r="N59">
        <f t="shared" si="26"/>
        <v>-2.0525231260412942</v>
      </c>
      <c r="O59">
        <f t="shared" si="26"/>
        <v>-1.090747203040588</v>
      </c>
      <c r="P59">
        <f t="shared" si="26"/>
        <v>0.62112395819176502</v>
      </c>
      <c r="Q59">
        <f t="shared" si="26"/>
        <v>-0.11331960450064067</v>
      </c>
      <c r="R59">
        <f t="shared" si="26"/>
        <v>0.16858023499956803</v>
      </c>
      <c r="S59">
        <f t="shared" si="26"/>
        <v>-0.48764222813320235</v>
      </c>
      <c r="T59">
        <f t="shared" si="26"/>
        <v>1.0959895724597513</v>
      </c>
      <c r="U59">
        <f t="shared" si="26"/>
        <v>1.0777875581992722</v>
      </c>
      <c r="V59">
        <f t="shared" si="26"/>
        <v>0.86446020815706015</v>
      </c>
      <c r="W59">
        <f t="shared" si="26"/>
        <v>0.99752515930025787</v>
      </c>
      <c r="X59">
        <f t="shared" si="26"/>
        <v>0.49307998640600909</v>
      </c>
      <c r="Y59">
        <f t="shared" si="26"/>
        <v>1.2070462830553754</v>
      </c>
      <c r="Z59">
        <f t="shared" si="26"/>
        <v>-0.17188869883327798</v>
      </c>
      <c r="AA59">
        <f t="shared" si="26"/>
        <v>-0.37254405335432089</v>
      </c>
      <c r="AB59">
        <f t="shared" si="26"/>
        <v>0.17701280657786927</v>
      </c>
      <c r="AC59">
        <f t="shared" si="26"/>
        <v>0.67184793296001732</v>
      </c>
      <c r="AD59">
        <f t="shared" si="26"/>
        <v>0.90302379769196917</v>
      </c>
      <c r="AE59">
        <f t="shared" si="26"/>
        <v>0.42376321966999081</v>
      </c>
      <c r="AF59">
        <f t="shared" si="26"/>
        <v>0.63222513016588078</v>
      </c>
      <c r="AG59">
        <f t="shared" si="26"/>
        <v>0.20588536606265784</v>
      </c>
      <c r="AH59">
        <f t="shared" si="26"/>
        <v>0.63222513016588078</v>
      </c>
      <c r="AI59">
        <f t="shared" si="26"/>
        <v>0.56388916405703271</v>
      </c>
      <c r="AJ59">
        <f t="shared" si="26"/>
        <v>-0.1619238672974567</v>
      </c>
      <c r="AK59">
        <f t="shared" si="26"/>
        <v>1.244911550255484E-2</v>
      </c>
      <c r="AL59">
        <f t="shared" si="26"/>
        <v>0.90204171161181312</v>
      </c>
      <c r="AM59">
        <f t="shared" si="26"/>
        <v>1.2649880763315771</v>
      </c>
      <c r="AN59">
        <f t="shared" si="26"/>
        <v>1.6613575041012505</v>
      </c>
      <c r="AO59">
        <f t="shared" si="26"/>
        <v>1.310768198921459</v>
      </c>
      <c r="AP59">
        <f t="shared" si="26"/>
        <v>0.67765303863800463</v>
      </c>
      <c r="AQ59">
        <f t="shared" si="26"/>
        <v>1.1174874881724803</v>
      </c>
      <c r="AR59">
        <f t="shared" si="26"/>
        <v>0.38877061852600914</v>
      </c>
      <c r="AS59">
        <f t="shared" si="26"/>
        <v>0.36499745103071968</v>
      </c>
      <c r="AT59" s="64">
        <f t="shared" si="11"/>
        <v>0.10531987149183539</v>
      </c>
      <c r="AU59" s="64">
        <f t="shared" si="12"/>
        <v>8.1810489704441762E-3</v>
      </c>
      <c r="AV59" s="64">
        <f t="shared" si="13"/>
        <v>5.9088669990129884E-2</v>
      </c>
      <c r="AW59" s="65" t="s">
        <v>19</v>
      </c>
    </row>
    <row r="60" spans="1:49" x14ac:dyDescent="0.25">
      <c r="A60" t="s">
        <v>44</v>
      </c>
      <c r="B60">
        <f t="shared" ref="B60:Q62" si="27">(B18-AVERAGE($B18:$AS18))/(STDEV($B18:$AS18))</f>
        <v>-1.1295934385583988</v>
      </c>
      <c r="C60">
        <f t="shared" si="27"/>
        <v>-1.1346627587182787</v>
      </c>
      <c r="D60">
        <f t="shared" si="27"/>
        <v>-1.0398180711843164</v>
      </c>
      <c r="E60">
        <f t="shared" si="27"/>
        <v>-0.73370857439845583</v>
      </c>
      <c r="F60">
        <f t="shared" si="27"/>
        <v>-2.2114913134354883</v>
      </c>
      <c r="G60">
        <f t="shared" si="27"/>
        <v>-1.6727188720495063</v>
      </c>
      <c r="H60">
        <f t="shared" si="27"/>
        <v>-1.0181142481882515</v>
      </c>
      <c r="I60">
        <f t="shared" si="27"/>
        <v>-1.9958485475875917E-2</v>
      </c>
      <c r="J60">
        <f t="shared" si="27"/>
        <v>-0.72842425392627452</v>
      </c>
      <c r="K60">
        <f>(K18-AVERAGE($B18:$AS18))/(STDEV($B18:$AS18))</f>
        <v>-1.0249239500231213</v>
      </c>
      <c r="L60">
        <f t="shared" si="27"/>
        <v>-0.71225337735596295</v>
      </c>
      <c r="M60">
        <f t="shared" si="27"/>
        <v>-1.6842871116022895</v>
      </c>
      <c r="N60">
        <f t="shared" si="27"/>
        <v>-1.4467749419487217</v>
      </c>
      <c r="O60">
        <f t="shared" si="27"/>
        <v>-1.2006505322969134</v>
      </c>
      <c r="P60">
        <f t="shared" si="27"/>
        <v>-1.077352438502764</v>
      </c>
      <c r="Q60">
        <f t="shared" si="27"/>
        <v>-0.84139621897666339</v>
      </c>
      <c r="R60">
        <f t="shared" si="26"/>
        <v>5.5916245592468862E-2</v>
      </c>
      <c r="S60">
        <f t="shared" si="26"/>
        <v>-0.5868093562740363</v>
      </c>
      <c r="T60">
        <f t="shared" si="26"/>
        <v>1.0605719466565782</v>
      </c>
      <c r="U60">
        <f t="shared" si="26"/>
        <v>0.52593444018693569</v>
      </c>
      <c r="V60">
        <f t="shared" si="26"/>
        <v>0.31855593989781184</v>
      </c>
      <c r="W60">
        <f t="shared" si="26"/>
        <v>0.18235171361219873</v>
      </c>
      <c r="X60">
        <f t="shared" si="26"/>
        <v>0.31149455523289921</v>
      </c>
      <c r="Y60">
        <f t="shared" si="26"/>
        <v>0.339264240120765</v>
      </c>
      <c r="Z60">
        <f t="shared" si="26"/>
        <v>-6.19385701526226E-2</v>
      </c>
      <c r="AA60">
        <f t="shared" si="26"/>
        <v>0.11972650415971726</v>
      </c>
      <c r="AB60">
        <f t="shared" si="26"/>
        <v>0.59235527126666554</v>
      </c>
      <c r="AC60">
        <f t="shared" si="26"/>
        <v>0.62174204381156972</v>
      </c>
      <c r="AD60">
        <f t="shared" si="26"/>
        <v>0.71782884215455434</v>
      </c>
      <c r="AE60">
        <f t="shared" si="26"/>
        <v>0.81348054507878953</v>
      </c>
      <c r="AF60">
        <f t="shared" si="26"/>
        <v>1.1801365753118813</v>
      </c>
      <c r="AG60">
        <f t="shared" si="26"/>
        <v>0.77171749863200578</v>
      </c>
      <c r="AH60">
        <f t="shared" si="26"/>
        <v>1.1801365753118813</v>
      </c>
      <c r="AI60">
        <f t="shared" si="26"/>
        <v>-0.77683906358988242</v>
      </c>
      <c r="AJ60">
        <f t="shared" si="26"/>
        <v>0.29464097624909691</v>
      </c>
      <c r="AK60">
        <f t="shared" si="26"/>
        <v>1.1134029238725303</v>
      </c>
      <c r="AL60">
        <f t="shared" si="26"/>
        <v>0.84507234452338797</v>
      </c>
      <c r="AM60">
        <f t="shared" si="26"/>
        <v>1.5813689353912237</v>
      </c>
      <c r="AN60">
        <f t="shared" si="26"/>
        <v>0.91497801478839935</v>
      </c>
      <c r="AO60">
        <f t="shared" si="26"/>
        <v>0.86363777433504174</v>
      </c>
      <c r="AP60">
        <f t="shared" si="26"/>
        <v>1.0144538701870143</v>
      </c>
      <c r="AQ60">
        <f t="shared" si="26"/>
        <v>1.4136982415966255</v>
      </c>
      <c r="AR60">
        <f t="shared" si="26"/>
        <v>1.0270787700424733</v>
      </c>
      <c r="AS60">
        <f t="shared" si="26"/>
        <v>1.2421707886452218</v>
      </c>
      <c r="AT60" s="64">
        <f t="shared" si="11"/>
        <v>5.9787419847661491E-2</v>
      </c>
      <c r="AU60" s="64">
        <f t="shared" si="12"/>
        <v>4.1239978042066271E-2</v>
      </c>
      <c r="AV60" s="64">
        <f t="shared" si="13"/>
        <v>6.5526806946090255E-2</v>
      </c>
      <c r="AW60" s="65" t="s">
        <v>44</v>
      </c>
    </row>
    <row r="61" spans="1:49" x14ac:dyDescent="0.25">
      <c r="A61" t="s">
        <v>21</v>
      </c>
      <c r="B61">
        <f t="shared" si="27"/>
        <v>-0.56999690096826539</v>
      </c>
      <c r="C61">
        <f t="shared" si="27"/>
        <v>-0.77480938716837144</v>
      </c>
      <c r="D61">
        <f t="shared" si="27"/>
        <v>-1.3695739170639194</v>
      </c>
      <c r="E61">
        <f t="shared" si="27"/>
        <v>-0.50719608473811983</v>
      </c>
      <c r="F61">
        <f t="shared" si="27"/>
        <v>-1.5031238100402535</v>
      </c>
      <c r="G61">
        <f t="shared" si="27"/>
        <v>-1.603098346462736</v>
      </c>
      <c r="H61">
        <f t="shared" si="27"/>
        <v>-1.1805473771799244</v>
      </c>
      <c r="I61">
        <f t="shared" si="27"/>
        <v>0.57709583180921764</v>
      </c>
      <c r="J61">
        <f t="shared" si="27"/>
        <v>-0.53808016515402024</v>
      </c>
      <c r="K61">
        <f t="shared" si="27"/>
        <v>-0.3126764178622547</v>
      </c>
      <c r="L61">
        <f t="shared" si="27"/>
        <v>0.50039821017316155</v>
      </c>
      <c r="M61">
        <f t="shared" si="27"/>
        <v>0.32566954330894915</v>
      </c>
      <c r="N61">
        <f t="shared" si="27"/>
        <v>-2.1303185922276233</v>
      </c>
      <c r="O61">
        <f t="shared" si="27"/>
        <v>-1.2738893047916848</v>
      </c>
      <c r="P61">
        <f t="shared" si="27"/>
        <v>-1.4017174247532913</v>
      </c>
      <c r="Q61">
        <f t="shared" si="27"/>
        <v>-0.46841809409028862</v>
      </c>
      <c r="R61">
        <f t="shared" si="26"/>
        <v>-0.57703057739285946</v>
      </c>
      <c r="S61">
        <f t="shared" si="26"/>
        <v>0.37805946890797121</v>
      </c>
      <c r="T61">
        <f t="shared" si="26"/>
        <v>-5.9306638167660054E-2</v>
      </c>
      <c r="U61">
        <f t="shared" si="26"/>
        <v>0.51074912807698203</v>
      </c>
      <c r="V61">
        <f t="shared" si="26"/>
        <v>0.74507569270354901</v>
      </c>
      <c r="W61">
        <f t="shared" si="26"/>
        <v>2.8315390577096412E-2</v>
      </c>
      <c r="X61">
        <f t="shared" si="26"/>
        <v>0.53105364456620485</v>
      </c>
      <c r="Y61">
        <f t="shared" si="26"/>
        <v>-0.23352178855429562</v>
      </c>
      <c r="Z61">
        <f t="shared" si="26"/>
        <v>0.26040984525917032</v>
      </c>
      <c r="AA61">
        <f t="shared" si="26"/>
        <v>0.34894645809537556</v>
      </c>
      <c r="AB61">
        <f t="shared" si="26"/>
        <v>0.41077459165449953</v>
      </c>
      <c r="AC61">
        <f t="shared" si="26"/>
        <v>0.78894386858164156</v>
      </c>
      <c r="AD61">
        <f t="shared" si="26"/>
        <v>1.5196590746935774</v>
      </c>
      <c r="AE61">
        <f t="shared" si="26"/>
        <v>1.5657593605161697</v>
      </c>
      <c r="AF61">
        <f t="shared" si="26"/>
        <v>0.61387223268313662</v>
      </c>
      <c r="AG61">
        <f t="shared" si="26"/>
        <v>1.3869131910927175</v>
      </c>
      <c r="AH61">
        <f t="shared" si="26"/>
        <v>0.61387223268313662</v>
      </c>
      <c r="AI61">
        <f t="shared" si="26"/>
        <v>-0.27939155420630041</v>
      </c>
      <c r="AJ61">
        <f t="shared" si="26"/>
        <v>1.3530529640841462</v>
      </c>
      <c r="AK61">
        <f t="shared" si="26"/>
        <v>0.67684359635656655</v>
      </c>
      <c r="AL61">
        <f t="shared" si="26"/>
        <v>0.94050994367086282</v>
      </c>
      <c r="AM61">
        <f t="shared" si="26"/>
        <v>1.971096282913851</v>
      </c>
      <c r="AN61">
        <f t="shared" si="26"/>
        <v>-0.14429736350177516</v>
      </c>
      <c r="AO61">
        <f t="shared" si="26"/>
        <v>-0.32354647468683623</v>
      </c>
      <c r="AP61">
        <f t="shared" si="26"/>
        <v>-1.461885063425072</v>
      </c>
      <c r="AQ61">
        <f t="shared" si="26"/>
        <v>0.21894432676885525</v>
      </c>
      <c r="AR61">
        <f t="shared" si="26"/>
        <v>-1.3094625028239879</v>
      </c>
      <c r="AS61">
        <f t="shared" si="26"/>
        <v>1.7558729060826215</v>
      </c>
      <c r="AT61" s="64">
        <f t="shared" si="11"/>
        <v>3.3525990845093251E-2</v>
      </c>
      <c r="AU61" s="64">
        <f t="shared" si="12"/>
        <v>-1.4998990243313031E-2</v>
      </c>
      <c r="AV61" s="64">
        <f t="shared" si="13"/>
        <v>3.8669407626548115E-2</v>
      </c>
      <c r="AW61" s="65" t="s">
        <v>21</v>
      </c>
    </row>
    <row r="62" spans="1:49" x14ac:dyDescent="0.25">
      <c r="A62" t="s">
        <v>22</v>
      </c>
      <c r="B62">
        <f t="shared" si="27"/>
        <v>-4.5925997901742205E-2</v>
      </c>
      <c r="C62">
        <f t="shared" si="27"/>
        <v>-2.3172520739553546</v>
      </c>
      <c r="D62">
        <f t="shared" si="27"/>
        <v>-1.5451466132136513</v>
      </c>
      <c r="E62">
        <f t="shared" si="27"/>
        <v>-0.63158186652727455</v>
      </c>
      <c r="F62">
        <f t="shared" si="27"/>
        <v>-1.9457207278956683</v>
      </c>
      <c r="G62">
        <f t="shared" si="27"/>
        <v>-1.3102068779644294</v>
      </c>
      <c r="H62">
        <f t="shared" si="27"/>
        <v>-2.3046373590206071</v>
      </c>
      <c r="I62">
        <f t="shared" si="27"/>
        <v>-1.3063907400884611</v>
      </c>
      <c r="J62">
        <f t="shared" si="27"/>
        <v>-1.3187768599670688</v>
      </c>
      <c r="K62">
        <f t="shared" si="27"/>
        <v>0.11686074026027626</v>
      </c>
      <c r="L62">
        <f t="shared" si="27"/>
        <v>0.99392212212475284</v>
      </c>
      <c r="M62">
        <f t="shared" si="27"/>
        <v>-0.54991838206359933</v>
      </c>
      <c r="N62">
        <f t="shared" si="27"/>
        <v>-2.0760189768544386</v>
      </c>
      <c r="O62">
        <f t="shared" si="27"/>
        <v>-0.61489536047009574</v>
      </c>
      <c r="P62">
        <f t="shared" si="27"/>
        <v>-0.41421036112319476</v>
      </c>
      <c r="Q62">
        <f t="shared" si="27"/>
        <v>-0.30210734559212377</v>
      </c>
      <c r="R62">
        <f t="shared" si="26"/>
        <v>-0.19740801075685643</v>
      </c>
      <c r="S62">
        <f t="shared" si="26"/>
        <v>0.47816968862579834</v>
      </c>
      <c r="T62">
        <f t="shared" si="26"/>
        <v>-0.24900331448922655</v>
      </c>
      <c r="U62">
        <f t="shared" si="26"/>
        <v>0.15197014176024753</v>
      </c>
      <c r="V62">
        <f t="shared" si="26"/>
        <v>0.837086319750737</v>
      </c>
      <c r="W62">
        <f t="shared" si="26"/>
        <v>0.34932418457482245</v>
      </c>
      <c r="X62">
        <f t="shared" si="26"/>
        <v>0.50590340066133554</v>
      </c>
      <c r="Y62">
        <f t="shared" si="26"/>
        <v>9.3341574627127999E-2</v>
      </c>
      <c r="Z62">
        <f t="shared" si="26"/>
        <v>-0.17331875704492369</v>
      </c>
      <c r="AA62">
        <f t="shared" si="26"/>
        <v>0.48796475352113572</v>
      </c>
      <c r="AB62">
        <f t="shared" si="26"/>
        <v>0.97504390265176721</v>
      </c>
      <c r="AC62">
        <f t="shared" si="26"/>
        <v>0.52239023593478084</v>
      </c>
      <c r="AD62">
        <f t="shared" si="26"/>
        <v>1.0416163812460157</v>
      </c>
      <c r="AE62">
        <f t="shared" si="26"/>
        <v>-1.1984763790699607E-2</v>
      </c>
      <c r="AF62">
        <f t="shared" si="26"/>
        <v>0.5262054407697061</v>
      </c>
      <c r="AG62">
        <f t="shared" si="26"/>
        <v>0.95491260905471742</v>
      </c>
      <c r="AH62">
        <f t="shared" si="26"/>
        <v>0.5262054407697061</v>
      </c>
      <c r="AI62">
        <f t="shared" si="26"/>
        <v>0.74958573050660737</v>
      </c>
      <c r="AJ62">
        <f t="shared" si="26"/>
        <v>1.3513580171105306</v>
      </c>
      <c r="AK62">
        <f t="shared" si="26"/>
        <v>1.0067635660335505</v>
      </c>
      <c r="AL62">
        <f t="shared" si="26"/>
        <v>0.72512605949962372</v>
      </c>
      <c r="AM62">
        <f t="shared" si="26"/>
        <v>0.60738560997182522</v>
      </c>
      <c r="AN62">
        <f t="shared" si="26"/>
        <v>0.46734921162149001</v>
      </c>
      <c r="AO62">
        <f t="shared" si="26"/>
        <v>0.9006973260666673</v>
      </c>
      <c r="AP62">
        <f t="shared" si="26"/>
        <v>-0.14154217815936795</v>
      </c>
      <c r="AQ62">
        <f t="shared" si="26"/>
        <v>1.4691553821421017</v>
      </c>
      <c r="AR62">
        <f t="shared" si="26"/>
        <v>0.68255699484112264</v>
      </c>
      <c r="AS62">
        <f t="shared" si="26"/>
        <v>0.93515173275271868</v>
      </c>
      <c r="AT62" s="64">
        <f t="shared" si="11"/>
        <v>8.2275425162544019E-2</v>
      </c>
      <c r="AU62" s="64">
        <f t="shared" si="12"/>
        <v>2.1438442473767867E-2</v>
      </c>
      <c r="AV62" s="64">
        <f t="shared" si="13"/>
        <v>5.8724796410113793E-2</v>
      </c>
      <c r="AW62" s="65" t="s">
        <v>22</v>
      </c>
    </row>
    <row r="65" spans="1:49" x14ac:dyDescent="0.25">
      <c r="A65" s="60" t="s">
        <v>55</v>
      </c>
    </row>
    <row r="66" spans="1:49" x14ac:dyDescent="0.25">
      <c r="B66" s="60">
        <v>1980</v>
      </c>
      <c r="C66" s="60">
        <v>1981</v>
      </c>
      <c r="D66" s="60">
        <v>1982</v>
      </c>
      <c r="E66" s="60">
        <v>1983</v>
      </c>
      <c r="F66" s="60">
        <v>1984</v>
      </c>
      <c r="G66" s="60">
        <v>1985</v>
      </c>
      <c r="H66" s="60">
        <v>1986</v>
      </c>
      <c r="I66" s="60">
        <v>1987</v>
      </c>
      <c r="J66" s="60">
        <v>1988</v>
      </c>
      <c r="K66" s="60">
        <v>1989</v>
      </c>
      <c r="L66" s="60">
        <v>1990</v>
      </c>
      <c r="M66" s="60">
        <v>1991</v>
      </c>
      <c r="N66" s="60">
        <v>1992</v>
      </c>
      <c r="O66" s="60">
        <v>1993</v>
      </c>
      <c r="P66" s="60">
        <v>1994</v>
      </c>
      <c r="Q66" s="60">
        <v>1995</v>
      </c>
      <c r="R66" s="60">
        <v>1996</v>
      </c>
      <c r="S66" s="60">
        <v>1997</v>
      </c>
      <c r="T66" s="63">
        <v>1998</v>
      </c>
      <c r="U66" s="60">
        <v>1999</v>
      </c>
      <c r="V66" s="60">
        <v>2000</v>
      </c>
      <c r="W66" s="60">
        <v>2001</v>
      </c>
      <c r="X66" s="60">
        <v>2002</v>
      </c>
      <c r="Y66" s="60">
        <v>2003</v>
      </c>
      <c r="Z66" s="60">
        <v>2004</v>
      </c>
      <c r="AA66" s="60">
        <v>2005</v>
      </c>
      <c r="AB66" s="60">
        <v>2006</v>
      </c>
      <c r="AC66" s="60">
        <v>2007</v>
      </c>
      <c r="AD66" s="60">
        <v>2008</v>
      </c>
      <c r="AE66" s="60">
        <v>2009</v>
      </c>
      <c r="AF66" s="60">
        <v>2010</v>
      </c>
      <c r="AG66" s="60">
        <v>2011</v>
      </c>
      <c r="AH66" s="60">
        <v>2012</v>
      </c>
      <c r="AI66" s="60">
        <v>2013</v>
      </c>
      <c r="AJ66" s="60">
        <v>2014</v>
      </c>
      <c r="AK66" s="60">
        <v>2015</v>
      </c>
      <c r="AL66" s="60">
        <v>2016</v>
      </c>
      <c r="AM66" s="60">
        <v>2017</v>
      </c>
      <c r="AN66" s="60">
        <v>2018</v>
      </c>
      <c r="AO66" s="60">
        <v>2019</v>
      </c>
      <c r="AP66" s="60">
        <v>2020</v>
      </c>
      <c r="AQ66" s="60">
        <v>2021</v>
      </c>
      <c r="AR66" s="60">
        <v>2022</v>
      </c>
      <c r="AS66" s="60">
        <v>2023</v>
      </c>
      <c r="AT66" s="70" t="s">
        <v>63</v>
      </c>
      <c r="AU66" s="70" t="s">
        <v>64</v>
      </c>
      <c r="AV66" s="70" t="s">
        <v>65</v>
      </c>
    </row>
    <row r="67" spans="1:49" x14ac:dyDescent="0.25">
      <c r="A67" t="s">
        <v>5</v>
      </c>
      <c r="B67">
        <f>(B23-AVERAGE($B23:$AS23))/(STDEV($B23:$AS23))</f>
        <v>1.2895651651594842</v>
      </c>
      <c r="C67">
        <f t="shared" ref="C67:AS68" si="28">(C23-AVERAGE($B23:$AS23))/(STDEV($B23:$AS23))</f>
        <v>0.73253495938338486</v>
      </c>
      <c r="D67">
        <f t="shared" si="28"/>
        <v>2.0125056033689188</v>
      </c>
      <c r="E67">
        <f t="shared" si="28"/>
        <v>1.7486002221995309</v>
      </c>
      <c r="F67">
        <f t="shared" si="28"/>
        <v>0.58462801194836023</v>
      </c>
      <c r="G67">
        <f>(G23-AVERAGE($B23:$AS23))/(STDEV($B23:$AS23))</f>
        <v>0.17662785841589781</v>
      </c>
      <c r="H67">
        <f t="shared" si="28"/>
        <v>-0.68440767521880497</v>
      </c>
      <c r="I67">
        <f t="shared" si="28"/>
        <v>-6.8733530856793859E-2</v>
      </c>
      <c r="J67">
        <f t="shared" si="28"/>
        <v>1.3544214899272613</v>
      </c>
      <c r="K67">
        <f t="shared" si="28"/>
        <v>0.39568179380237578</v>
      </c>
      <c r="L67">
        <f t="shared" si="28"/>
        <v>1.4140366589215267</v>
      </c>
      <c r="M67">
        <f t="shared" si="28"/>
        <v>2.0061940946793264</v>
      </c>
      <c r="N67">
        <f t="shared" si="28"/>
        <v>-0.32382806971894396</v>
      </c>
      <c r="O67">
        <f t="shared" si="28"/>
        <v>0.96689375029809688</v>
      </c>
      <c r="P67">
        <f t="shared" si="28"/>
        <v>0.65773532829302173</v>
      </c>
      <c r="Q67">
        <f t="shared" si="28"/>
        <v>0.33578457235049242</v>
      </c>
      <c r="R67">
        <f t="shared" si="28"/>
        <v>-0.55476862308169528</v>
      </c>
      <c r="S67">
        <f t="shared" si="28"/>
        <v>1.5996850329476868</v>
      </c>
      <c r="T67">
        <f t="shared" si="28"/>
        <v>-0.82033866679505496</v>
      </c>
      <c r="U67">
        <f t="shared" si="28"/>
        <v>-0.76346276744572761</v>
      </c>
      <c r="V67">
        <f t="shared" si="28"/>
        <v>-0.58261651731334896</v>
      </c>
      <c r="W67">
        <f t="shared" si="28"/>
        <v>-1.0315393768910304</v>
      </c>
      <c r="X67">
        <f t="shared" si="28"/>
        <v>0.86730923809046834</v>
      </c>
      <c r="Y67">
        <f t="shared" si="28"/>
        <v>0.2685735562510308</v>
      </c>
      <c r="Z67">
        <f t="shared" si="28"/>
        <v>-0.57240860069115884</v>
      </c>
      <c r="AA67">
        <f t="shared" si="28"/>
        <v>-0.1803382424459605</v>
      </c>
      <c r="AB67">
        <f t="shared" si="28"/>
        <v>-0.52323022346568604</v>
      </c>
      <c r="AC67">
        <f t="shared" si="28"/>
        <v>0.5755853165651017</v>
      </c>
      <c r="AD67">
        <f t="shared" si="28"/>
        <v>-0.6417854223135897</v>
      </c>
      <c r="AE67">
        <f t="shared" si="28"/>
        <v>0.18734627722381833</v>
      </c>
      <c r="AF67">
        <f t="shared" si="28"/>
        <v>-1.6191699345168558</v>
      </c>
      <c r="AG67">
        <f t="shared" si="28"/>
        <v>-0.45564015949331749</v>
      </c>
      <c r="AH67">
        <f t="shared" si="28"/>
        <v>-1.6191699345168558</v>
      </c>
      <c r="AI67">
        <f t="shared" si="28"/>
        <v>-4.5164070360057061E-2</v>
      </c>
      <c r="AJ67">
        <f t="shared" si="28"/>
        <v>-5.9518966404340616E-2</v>
      </c>
      <c r="AK67">
        <f t="shared" si="28"/>
        <v>-2.3981622364641502</v>
      </c>
      <c r="AL67">
        <f t="shared" si="28"/>
        <v>-0.65826868705388353</v>
      </c>
      <c r="AM67">
        <f t="shared" si="28"/>
        <v>-1.1506633602575365</v>
      </c>
      <c r="AN67">
        <f t="shared" si="28"/>
        <v>-1.1270913472498683</v>
      </c>
      <c r="AO67">
        <f t="shared" si="28"/>
        <v>-0.11039348714190442</v>
      </c>
      <c r="AP67">
        <f t="shared" si="28"/>
        <v>-0.11603453629423909</v>
      </c>
      <c r="AQ67">
        <f t="shared" si="28"/>
        <v>-4.2824268675452019E-2</v>
      </c>
      <c r="AR67">
        <f t="shared" si="28"/>
        <v>-1.1019746397118777</v>
      </c>
      <c r="AS67">
        <f t="shared" si="28"/>
        <v>7.7824414552437368E-2</v>
      </c>
      <c r="AT67" s="64">
        <f t="shared" si="11"/>
        <v>-5.2073575434222405E-2</v>
      </c>
      <c r="AU67" s="64">
        <f t="shared" si="12"/>
        <v>-1.431177399010332E-2</v>
      </c>
      <c r="AV67" s="64">
        <f t="shared" si="13"/>
        <v>-4.6566489028494695E-2</v>
      </c>
      <c r="AW67" s="65" t="s">
        <v>5</v>
      </c>
    </row>
    <row r="68" spans="1:49" x14ac:dyDescent="0.25">
      <c r="A68" t="s">
        <v>42</v>
      </c>
      <c r="B68">
        <f t="shared" ref="B68:Q84" si="29">(B24-AVERAGE($B24:$AS24))/(STDEV($B24:$AS24))</f>
        <v>0.41636472916211587</v>
      </c>
      <c r="C68">
        <f t="shared" si="29"/>
        <v>0.51327278139302956</v>
      </c>
      <c r="D68">
        <f t="shared" si="29"/>
        <v>2.160695101425564</v>
      </c>
      <c r="E68">
        <f t="shared" si="29"/>
        <v>2.0714376210028225</v>
      </c>
      <c r="F68">
        <f t="shared" si="29"/>
        <v>0.32566891210365356</v>
      </c>
      <c r="G68">
        <f t="shared" si="29"/>
        <v>1.1152020955499073</v>
      </c>
      <c r="H68">
        <f t="shared" si="29"/>
        <v>1.4689610396655077</v>
      </c>
      <c r="I68">
        <f t="shared" si="29"/>
        <v>-5.1313195842737566E-2</v>
      </c>
      <c r="J68">
        <f t="shared" si="29"/>
        <v>-0.59595184278741131</v>
      </c>
      <c r="K68">
        <f t="shared" si="29"/>
        <v>-0.40322007516135822</v>
      </c>
      <c r="L68">
        <f t="shared" si="29"/>
        <v>-5.3273548644360506E-2</v>
      </c>
      <c r="M68">
        <f t="shared" si="29"/>
        <v>1.6513321217885955</v>
      </c>
      <c r="N68">
        <f t="shared" si="29"/>
        <v>1.3906557012016068</v>
      </c>
      <c r="O68">
        <f t="shared" si="29"/>
        <v>-0.32412467130032036</v>
      </c>
      <c r="P68">
        <f t="shared" si="29"/>
        <v>0.46992310218722566</v>
      </c>
      <c r="Q68">
        <f t="shared" si="29"/>
        <v>1.1832501805511577</v>
      </c>
      <c r="R68">
        <f t="shared" si="28"/>
        <v>-2.791230371732353E-2</v>
      </c>
      <c r="S68">
        <f t="shared" si="28"/>
        <v>0.65244957516900159</v>
      </c>
      <c r="T68">
        <f t="shared" si="28"/>
        <v>-0.59999346190257496</v>
      </c>
      <c r="U68">
        <f t="shared" si="28"/>
        <v>0.63323840907094286</v>
      </c>
      <c r="V68">
        <f t="shared" si="28"/>
        <v>0.20586644482736041</v>
      </c>
      <c r="W68">
        <f t="shared" si="28"/>
        <v>0.82027170255107895</v>
      </c>
      <c r="X68">
        <f t="shared" si="28"/>
        <v>1.1847263937086847</v>
      </c>
      <c r="Y68">
        <f t="shared" si="28"/>
        <v>-0.84084443690325583</v>
      </c>
      <c r="Z68">
        <f t="shared" si="28"/>
        <v>-0.44222803665615767</v>
      </c>
      <c r="AA68">
        <f t="shared" si="28"/>
        <v>-0.31919246832630516</v>
      </c>
      <c r="AB68">
        <f t="shared" si="28"/>
        <v>-1.2498409465106544</v>
      </c>
      <c r="AC68">
        <f t="shared" si="28"/>
        <v>-0.10926233181862537</v>
      </c>
      <c r="AD68">
        <f t="shared" si="28"/>
        <v>-0.36999362480258752</v>
      </c>
      <c r="AE68">
        <f t="shared" si="28"/>
        <v>-0.56318816582966602</v>
      </c>
      <c r="AF68">
        <f t="shared" si="28"/>
        <v>-0.82128558375888272</v>
      </c>
      <c r="AG68">
        <f t="shared" si="28"/>
        <v>0.48294000018087152</v>
      </c>
      <c r="AH68">
        <f t="shared" si="28"/>
        <v>-0.82128558375888272</v>
      </c>
      <c r="AI68">
        <f t="shared" si="28"/>
        <v>4.2807974311783979E-3</v>
      </c>
      <c r="AJ68">
        <f t="shared" si="28"/>
        <v>0.67009177919075757</v>
      </c>
      <c r="AK68">
        <f t="shared" si="28"/>
        <v>-0.55515057366407672</v>
      </c>
      <c r="AL68">
        <f t="shared" si="28"/>
        <v>-0.37142807666684413</v>
      </c>
      <c r="AM68">
        <f t="shared" si="28"/>
        <v>-1.3246019166071912</v>
      </c>
      <c r="AN68">
        <f t="shared" si="28"/>
        <v>0.20753204059391361</v>
      </c>
      <c r="AO68">
        <f t="shared" si="28"/>
        <v>-1.2182091948391605</v>
      </c>
      <c r="AP68">
        <f t="shared" si="28"/>
        <v>-1.5595611500814643</v>
      </c>
      <c r="AQ68">
        <f t="shared" si="28"/>
        <v>-1.6848872767876477</v>
      </c>
      <c r="AR68">
        <f t="shared" si="28"/>
        <v>-1.2726173616227194</v>
      </c>
      <c r="AS68">
        <f t="shared" si="28"/>
        <v>-2.0487947007648164</v>
      </c>
      <c r="AT68" s="64">
        <f t="shared" si="11"/>
        <v>-5.2642401843953815E-2</v>
      </c>
      <c r="AU68" s="64">
        <f t="shared" si="12"/>
        <v>-7.3720958129662825E-2</v>
      </c>
      <c r="AV68" s="64">
        <f t="shared" si="13"/>
        <v>-5.2972338207214371E-2</v>
      </c>
      <c r="AW68" s="65" t="s">
        <v>42</v>
      </c>
    </row>
    <row r="69" spans="1:49" x14ac:dyDescent="0.25">
      <c r="A69" t="s">
        <v>7</v>
      </c>
      <c r="B69">
        <f>(B25-AVERAGE($B25:$AS25))/(STDEV($B25:$AS25))</f>
        <v>-0.55336899431593845</v>
      </c>
      <c r="C69">
        <f t="shared" ref="C69:AS77" si="30">(C25-AVERAGE($B25:$AS25))/(STDEV($B25:$AS25))</f>
        <v>-0.27403701018750376</v>
      </c>
      <c r="D69">
        <f t="shared" si="30"/>
        <v>0.90291756258833589</v>
      </c>
      <c r="E69">
        <f t="shared" si="30"/>
        <v>1.0417544627088404</v>
      </c>
      <c r="F69">
        <f t="shared" si="30"/>
        <v>-0.12553931937138957</v>
      </c>
      <c r="G69">
        <f t="shared" si="30"/>
        <v>-0.91747354382602031</v>
      </c>
      <c r="H69">
        <f t="shared" si="30"/>
        <v>-0.16547818939198936</v>
      </c>
      <c r="I69">
        <f t="shared" si="30"/>
        <v>-0.77150948135374209</v>
      </c>
      <c r="J69">
        <f t="shared" si="30"/>
        <v>-0.25675555738830746</v>
      </c>
      <c r="K69">
        <f t="shared" si="30"/>
        <v>-0.6161309145366326</v>
      </c>
      <c r="L69">
        <f t="shared" si="30"/>
        <v>-2.4430583432749474E-2</v>
      </c>
      <c r="M69">
        <f t="shared" si="30"/>
        <v>1.0291641932109936</v>
      </c>
      <c r="N69">
        <f t="shared" si="30"/>
        <v>-0.10641798083500834</v>
      </c>
      <c r="O69">
        <f t="shared" si="30"/>
        <v>-0.70570745433384696</v>
      </c>
      <c r="P69">
        <f t="shared" si="30"/>
        <v>-1.8572327296292017</v>
      </c>
      <c r="Q69">
        <f t="shared" si="30"/>
        <v>0.54329004777095724</v>
      </c>
      <c r="R69">
        <f t="shared" si="30"/>
        <v>9.8991325066357827E-2</v>
      </c>
      <c r="S69">
        <f t="shared" si="30"/>
        <v>1.2429935875515357</v>
      </c>
      <c r="T69">
        <f t="shared" si="30"/>
        <v>2.0344775745995349</v>
      </c>
      <c r="U69">
        <f t="shared" si="30"/>
        <v>1.7486086501142906</v>
      </c>
      <c r="V69">
        <f t="shared" si="30"/>
        <v>0.56087557305342239</v>
      </c>
      <c r="W69">
        <f t="shared" si="30"/>
        <v>3.2558285840327807E-2</v>
      </c>
      <c r="X69">
        <f t="shared" si="30"/>
        <v>0.90502382076513521</v>
      </c>
      <c r="Y69">
        <f t="shared" si="30"/>
        <v>-1.4348806856180372</v>
      </c>
      <c r="Z69">
        <f t="shared" si="30"/>
        <v>-0.40930353076359144</v>
      </c>
      <c r="AA69">
        <f t="shared" si="30"/>
        <v>-3.2522187065302334E-2</v>
      </c>
      <c r="AB69">
        <f t="shared" si="30"/>
        <v>-0.95200307561526998</v>
      </c>
      <c r="AC69">
        <f t="shared" si="30"/>
        <v>-2.7925392930630339</v>
      </c>
      <c r="AD69">
        <f t="shared" si="30"/>
        <v>-1.052555272384837</v>
      </c>
      <c r="AE69">
        <f t="shared" si="30"/>
        <v>0.23811159354779646</v>
      </c>
      <c r="AF69">
        <f t="shared" si="30"/>
        <v>-0.32847309207816511</v>
      </c>
      <c r="AG69">
        <f t="shared" si="30"/>
        <v>1.223117939125254</v>
      </c>
      <c r="AH69">
        <f t="shared" si="30"/>
        <v>-0.32847309207816511</v>
      </c>
      <c r="AI69">
        <f t="shared" si="30"/>
        <v>-1.5940440896049581</v>
      </c>
      <c r="AJ69">
        <f t="shared" si="30"/>
        <v>0.91295164551950458</v>
      </c>
      <c r="AK69">
        <f t="shared" si="30"/>
        <v>1.7549125918406243</v>
      </c>
      <c r="AL69">
        <f t="shared" si="30"/>
        <v>0.70247353784671185</v>
      </c>
      <c r="AM69">
        <f t="shared" si="30"/>
        <v>-0.1508919806975523</v>
      </c>
      <c r="AN69">
        <f t="shared" si="30"/>
        <v>0.41521774618167318</v>
      </c>
      <c r="AO69">
        <f t="shared" si="30"/>
        <v>0.19327326293548031</v>
      </c>
      <c r="AP69">
        <f t="shared" si="30"/>
        <v>-1.3649081685227207</v>
      </c>
      <c r="AQ69">
        <f t="shared" si="30"/>
        <v>0.31092521065448236</v>
      </c>
      <c r="AR69">
        <f t="shared" si="30"/>
        <v>0.13108086058741558</v>
      </c>
      <c r="AS69">
        <f t="shared" si="30"/>
        <v>0.79195675458503689</v>
      </c>
      <c r="AT69" s="64">
        <f t="shared" si="11"/>
        <v>4.0364989482993038E-2</v>
      </c>
      <c r="AU69" s="64">
        <f t="shared" si="12"/>
        <v>9.944445015890209E-3</v>
      </c>
      <c r="AV69" s="64">
        <f t="shared" si="13"/>
        <v>3.454075918010985E-3</v>
      </c>
      <c r="AW69" s="65" t="s">
        <v>7</v>
      </c>
    </row>
    <row r="70" spans="1:49" x14ac:dyDescent="0.25">
      <c r="A70" t="s">
        <v>8</v>
      </c>
      <c r="B70">
        <f t="shared" si="29"/>
        <v>1.1714595002379129</v>
      </c>
      <c r="C70">
        <f t="shared" si="29"/>
        <v>-0.2807454248755471</v>
      </c>
      <c r="D70">
        <f t="shared" si="29"/>
        <v>1.0562102608820896</v>
      </c>
      <c r="E70">
        <f t="shared" si="29"/>
        <v>1.4853829800797369</v>
      </c>
      <c r="F70">
        <f t="shared" si="29"/>
        <v>0.2111488052967502</v>
      </c>
      <c r="G70">
        <f t="shared" si="29"/>
        <v>0.30452165940416853</v>
      </c>
      <c r="H70">
        <f t="shared" si="29"/>
        <v>-0.76086435584526213</v>
      </c>
      <c r="I70">
        <f t="shared" si="29"/>
        <v>-0.12164315141013658</v>
      </c>
      <c r="J70">
        <f t="shared" si="29"/>
        <v>-0.87857620195455022</v>
      </c>
      <c r="K70">
        <f t="shared" si="29"/>
        <v>0.53189021080748411</v>
      </c>
      <c r="L70">
        <f t="shared" si="29"/>
        <v>-1.4179173492246473</v>
      </c>
      <c r="M70">
        <f t="shared" si="29"/>
        <v>1.4735135655047817</v>
      </c>
      <c r="N70">
        <f t="shared" si="29"/>
        <v>0.44772221847129007</v>
      </c>
      <c r="O70">
        <f t="shared" si="29"/>
        <v>0.48428816887482201</v>
      </c>
      <c r="P70">
        <f t="shared" si="29"/>
        <v>-0.26991506292923789</v>
      </c>
      <c r="Q70">
        <f t="shared" si="29"/>
        <v>0.53328349667184405</v>
      </c>
      <c r="R70">
        <f t="shared" si="30"/>
        <v>-0.17137390334805588</v>
      </c>
      <c r="S70">
        <f t="shared" si="30"/>
        <v>0.62322279498318245</v>
      </c>
      <c r="T70">
        <f t="shared" si="30"/>
        <v>1.1476582428007975</v>
      </c>
      <c r="U70">
        <f t="shared" si="30"/>
        <v>0.43482084539123023</v>
      </c>
      <c r="V70">
        <f t="shared" si="30"/>
        <v>-1.9202077809822626</v>
      </c>
      <c r="W70">
        <f t="shared" si="30"/>
        <v>-1.6670705352118478</v>
      </c>
      <c r="X70">
        <f t="shared" si="30"/>
        <v>2.3844113252428696</v>
      </c>
      <c r="Y70">
        <f t="shared" si="30"/>
        <v>-0.77218657702406568</v>
      </c>
      <c r="Z70">
        <f t="shared" si="30"/>
        <v>0.68237075945711967</v>
      </c>
      <c r="AA70">
        <f t="shared" si="30"/>
        <v>1.3931598469282822</v>
      </c>
      <c r="AB70">
        <f t="shared" si="30"/>
        <v>-0.50346354182392883</v>
      </c>
      <c r="AC70">
        <f t="shared" si="30"/>
        <v>-1.469193674212371</v>
      </c>
      <c r="AD70">
        <f t="shared" si="30"/>
        <v>-1.1284203555750933</v>
      </c>
      <c r="AE70">
        <f t="shared" si="30"/>
        <v>-0.58810825926238441</v>
      </c>
      <c r="AF70">
        <f t="shared" si="30"/>
        <v>0.25097805253126693</v>
      </c>
      <c r="AG70">
        <f t="shared" si="30"/>
        <v>0.16540305902519245</v>
      </c>
      <c r="AH70">
        <f t="shared" si="30"/>
        <v>0.25097805253126693</v>
      </c>
      <c r="AI70">
        <f t="shared" si="30"/>
        <v>-1.2953044096284747</v>
      </c>
      <c r="AJ70">
        <f t="shared" si="30"/>
        <v>6.5409022941866526E-2</v>
      </c>
      <c r="AK70">
        <f t="shared" si="30"/>
        <v>0.58262549063946045</v>
      </c>
      <c r="AL70">
        <f t="shared" si="30"/>
        <v>-0.85332443272314029</v>
      </c>
      <c r="AM70">
        <f t="shared" si="30"/>
        <v>-1.400856927980576</v>
      </c>
      <c r="AN70">
        <f t="shared" si="30"/>
        <v>1.4480177584234004</v>
      </c>
      <c r="AO70">
        <f t="shared" si="30"/>
        <v>0.23721072343707073</v>
      </c>
      <c r="AP70">
        <f t="shared" si="30"/>
        <v>0.19900508461136487</v>
      </c>
      <c r="AQ70">
        <f t="shared" si="30"/>
        <v>-1.47174992339664</v>
      </c>
      <c r="AR70">
        <f t="shared" si="30"/>
        <v>-0.98862592169300401</v>
      </c>
      <c r="AS70">
        <f t="shared" si="30"/>
        <v>0.39485586392621064</v>
      </c>
      <c r="AT70" s="64">
        <f t="shared" si="11"/>
        <v>-4.7327594769482626E-3</v>
      </c>
      <c r="AU70" s="64">
        <f t="shared" si="12"/>
        <v>-2.0399650663076772E-3</v>
      </c>
      <c r="AV70" s="64">
        <f t="shared" si="13"/>
        <v>-1.8023042915498454E-2</v>
      </c>
      <c r="AW70" s="65" t="s">
        <v>8</v>
      </c>
    </row>
    <row r="71" spans="1:49" x14ac:dyDescent="0.25">
      <c r="A71" t="s">
        <v>9</v>
      </c>
      <c r="B71">
        <f t="shared" si="29"/>
        <v>0.18310718082797778</v>
      </c>
      <c r="C71">
        <f t="shared" si="29"/>
        <v>-0.91549083467925252</v>
      </c>
      <c r="D71">
        <f t="shared" si="29"/>
        <v>-2.0750161488740208E-2</v>
      </c>
      <c r="E71">
        <f t="shared" si="29"/>
        <v>-0.229786606810995</v>
      </c>
      <c r="F71">
        <f t="shared" si="29"/>
        <v>-1.0333824772506566</v>
      </c>
      <c r="G71">
        <f t="shared" si="29"/>
        <v>-1.3255355051701516</v>
      </c>
      <c r="H71">
        <f t="shared" si="29"/>
        <v>-0.53779103291400332</v>
      </c>
      <c r="I71">
        <f t="shared" si="29"/>
        <v>-1.7559850247026132</v>
      </c>
      <c r="J71">
        <f t="shared" si="29"/>
        <v>-0.44338323948817604</v>
      </c>
      <c r="K71">
        <f t="shared" si="29"/>
        <v>0.6610346882900503</v>
      </c>
      <c r="L71">
        <f t="shared" si="29"/>
        <v>-0.54754800657876823</v>
      </c>
      <c r="M71">
        <f t="shared" si="29"/>
        <v>-0.31044773629643385</v>
      </c>
      <c r="N71">
        <f t="shared" si="29"/>
        <v>-0.43633517963022406</v>
      </c>
      <c r="O71">
        <f t="shared" si="29"/>
        <v>0.99822119783478269</v>
      </c>
      <c r="P71">
        <f t="shared" si="29"/>
        <v>-0.29847403412795948</v>
      </c>
      <c r="Q71">
        <f t="shared" si="29"/>
        <v>0.3163740354598753</v>
      </c>
      <c r="R71">
        <f t="shared" si="30"/>
        <v>-0.68839342019770855</v>
      </c>
      <c r="S71">
        <f t="shared" si="30"/>
        <v>-0.31627775331274577</v>
      </c>
      <c r="T71">
        <f t="shared" si="30"/>
        <v>-0.89542323151261449</v>
      </c>
      <c r="U71">
        <f t="shared" si="30"/>
        <v>-1.1435477789347679</v>
      </c>
      <c r="V71">
        <f t="shared" si="30"/>
        <v>-1.6429655534977694</v>
      </c>
      <c r="W71">
        <f t="shared" si="30"/>
        <v>-0.51419224229045801</v>
      </c>
      <c r="X71">
        <f t="shared" si="30"/>
        <v>-0.66084914755929647</v>
      </c>
      <c r="Y71">
        <f t="shared" si="30"/>
        <v>-0.79972624099688006</v>
      </c>
      <c r="Z71">
        <f t="shared" si="30"/>
        <v>-0.43572889491126104</v>
      </c>
      <c r="AA71">
        <f t="shared" si="30"/>
        <v>1.0211620221773363E-2</v>
      </c>
      <c r="AB71">
        <f t="shared" si="30"/>
        <v>-0.40584621579429098</v>
      </c>
      <c r="AC71">
        <f t="shared" si="30"/>
        <v>-0.1889032282932756</v>
      </c>
      <c r="AD71">
        <f t="shared" si="30"/>
        <v>-0.71575159710988345</v>
      </c>
      <c r="AE71">
        <f t="shared" si="30"/>
        <v>-0.53713169828213037</v>
      </c>
      <c r="AF71">
        <f t="shared" si="30"/>
        <v>0.75433390694849667</v>
      </c>
      <c r="AG71">
        <f t="shared" si="30"/>
        <v>1.3060033195408365</v>
      </c>
      <c r="AH71">
        <f t="shared" si="30"/>
        <v>0.75433390694849667</v>
      </c>
      <c r="AI71">
        <f t="shared" si="30"/>
        <v>2.7195704568601706</v>
      </c>
      <c r="AJ71">
        <f t="shared" si="30"/>
        <v>1.5513760079885843</v>
      </c>
      <c r="AK71">
        <f t="shared" si="30"/>
        <v>1.044428935071954</v>
      </c>
      <c r="AL71">
        <f t="shared" si="30"/>
        <v>1.3779280546384345</v>
      </c>
      <c r="AM71">
        <f t="shared" si="30"/>
        <v>5.4798808928882212E-2</v>
      </c>
      <c r="AN71">
        <f t="shared" si="30"/>
        <v>2.6817054499745678</v>
      </c>
      <c r="AO71">
        <f t="shared" si="30"/>
        <v>1.4636739761731257</v>
      </c>
      <c r="AP71">
        <f t="shared" si="30"/>
        <v>0.60369404790090986</v>
      </c>
      <c r="AQ71">
        <f t="shared" si="30"/>
        <v>-0.14836088492997374</v>
      </c>
      <c r="AR71">
        <f t="shared" si="30"/>
        <v>2.309811771713214E-2</v>
      </c>
      <c r="AS71">
        <f t="shared" si="30"/>
        <v>0.44411401543494167</v>
      </c>
      <c r="AT71" s="64">
        <f t="shared" si="11"/>
        <v>1.7107435753921919E-2</v>
      </c>
      <c r="AU71" s="64">
        <f t="shared" si="12"/>
        <v>9.2139689741196282E-2</v>
      </c>
      <c r="AV71" s="64">
        <f t="shared" si="13"/>
        <v>4.1811234976991428E-2</v>
      </c>
      <c r="AW71" s="65" t="s">
        <v>9</v>
      </c>
    </row>
    <row r="72" spans="1:49" x14ac:dyDescent="0.25">
      <c r="A72" t="s">
        <v>10</v>
      </c>
      <c r="B72">
        <f t="shared" si="29"/>
        <v>1.3907651511680852</v>
      </c>
      <c r="C72">
        <f t="shared" si="29"/>
        <v>0.18491497879857313</v>
      </c>
      <c r="D72">
        <f t="shared" si="29"/>
        <v>1.3633870488407869</v>
      </c>
      <c r="E72">
        <f t="shared" si="29"/>
        <v>1.0398426181926921</v>
      </c>
      <c r="F72">
        <f t="shared" si="29"/>
        <v>-0.46153325282904334</v>
      </c>
      <c r="G72">
        <f t="shared" si="29"/>
        <v>1.7072700021322855</v>
      </c>
      <c r="H72">
        <f t="shared" si="29"/>
        <v>1.9000128416636444</v>
      </c>
      <c r="I72">
        <f t="shared" si="29"/>
        <v>1.1153149643549582</v>
      </c>
      <c r="J72">
        <f t="shared" si="29"/>
        <v>-0.96290678187062606</v>
      </c>
      <c r="K72">
        <f t="shared" si="29"/>
        <v>-0.74108875912386984</v>
      </c>
      <c r="L72">
        <f t="shared" si="29"/>
        <v>-0.98102367135141444</v>
      </c>
      <c r="M72">
        <f t="shared" si="29"/>
        <v>0.61223847708887191</v>
      </c>
      <c r="N72">
        <f t="shared" si="29"/>
        <v>1.2660803979190298</v>
      </c>
      <c r="O72">
        <f t="shared" si="29"/>
        <v>-2.0211408546574057E-2</v>
      </c>
      <c r="P72">
        <f t="shared" si="29"/>
        <v>0.69228339097735447</v>
      </c>
      <c r="Q72">
        <f t="shared" si="29"/>
        <v>0.471633488841885</v>
      </c>
      <c r="R72">
        <f t="shared" si="30"/>
        <v>1.0426020276367216</v>
      </c>
      <c r="S72">
        <f t="shared" si="30"/>
        <v>-0.64503398085722541</v>
      </c>
      <c r="T72">
        <f t="shared" si="30"/>
        <v>0.47141676206180683</v>
      </c>
      <c r="U72">
        <f t="shared" si="30"/>
        <v>-0.21777807193563717</v>
      </c>
      <c r="V72">
        <f t="shared" si="30"/>
        <v>-0.11847312663480696</v>
      </c>
      <c r="W72">
        <f t="shared" si="30"/>
        <v>5.0151328275100646E-2</v>
      </c>
      <c r="X72">
        <f t="shared" si="30"/>
        <v>-1.7245067270918786</v>
      </c>
      <c r="Y72">
        <f t="shared" si="30"/>
        <v>-2.194517319720847</v>
      </c>
      <c r="Z72">
        <f t="shared" si="30"/>
        <v>-0.29769515375722272</v>
      </c>
      <c r="AA72">
        <f t="shared" si="30"/>
        <v>-0.68930207868992699</v>
      </c>
      <c r="AB72">
        <f t="shared" si="30"/>
        <v>-0.26764727136613564</v>
      </c>
      <c r="AC72">
        <f t="shared" si="30"/>
        <v>1.5533646015917009</v>
      </c>
      <c r="AD72">
        <f t="shared" si="30"/>
        <v>0.26363087999157114</v>
      </c>
      <c r="AE72">
        <f t="shared" si="30"/>
        <v>-1.0807841102239417</v>
      </c>
      <c r="AF72">
        <f t="shared" si="30"/>
        <v>0.94687197220668018</v>
      </c>
      <c r="AG72">
        <f t="shared" si="30"/>
        <v>0.76829939075746012</v>
      </c>
      <c r="AH72">
        <f t="shared" si="30"/>
        <v>0.94687197220668018</v>
      </c>
      <c r="AI72">
        <f t="shared" si="30"/>
        <v>-0.83304997258162394</v>
      </c>
      <c r="AJ72">
        <f t="shared" si="30"/>
        <v>0.1064709044144948</v>
      </c>
      <c r="AK72">
        <f t="shared" si="30"/>
        <v>-0.60852543641852141</v>
      </c>
      <c r="AL72">
        <f t="shared" si="30"/>
        <v>-0.25840515986295887</v>
      </c>
      <c r="AM72">
        <f t="shared" si="30"/>
        <v>0.26183461905156985</v>
      </c>
      <c r="AN72">
        <f t="shared" si="30"/>
        <v>-0.74220912637682868</v>
      </c>
      <c r="AO72">
        <f t="shared" si="30"/>
        <v>-1.2120911522718609</v>
      </c>
      <c r="AP72">
        <f t="shared" si="30"/>
        <v>-0.64892477755999456</v>
      </c>
      <c r="AQ72">
        <f t="shared" si="30"/>
        <v>-1.8394013072176221</v>
      </c>
      <c r="AR72">
        <f t="shared" si="30"/>
        <v>-0.35188419544834065</v>
      </c>
      <c r="AS72">
        <f t="shared" si="30"/>
        <v>-1.2582649764351872</v>
      </c>
      <c r="AT72" s="64">
        <f t="shared" si="11"/>
        <v>-4.3219976706432371E-2</v>
      </c>
      <c r="AU72" s="64">
        <f t="shared" si="12"/>
        <v>-1.7224140729501316E-2</v>
      </c>
      <c r="AV72" s="64">
        <f t="shared" si="13"/>
        <v>-3.591796816958058E-2</v>
      </c>
      <c r="AW72" s="65" t="s">
        <v>10</v>
      </c>
    </row>
    <row r="73" spans="1:49" x14ac:dyDescent="0.25">
      <c r="A73" t="s">
        <v>11</v>
      </c>
      <c r="B73">
        <f t="shared" si="29"/>
        <v>-0.34145517971709216</v>
      </c>
      <c r="C73">
        <f t="shared" si="29"/>
        <v>-0.43121415255386791</v>
      </c>
      <c r="D73">
        <f t="shared" si="29"/>
        <v>-0.25106331564553203</v>
      </c>
      <c r="E73">
        <f t="shared" si="29"/>
        <v>-1.3528372171024544E-2</v>
      </c>
      <c r="F73">
        <f t="shared" si="29"/>
        <v>-1.3883688645598848</v>
      </c>
      <c r="G73">
        <f t="shared" si="29"/>
        <v>1.9048405295746355E-2</v>
      </c>
      <c r="H73">
        <f t="shared" si="29"/>
        <v>0.53790881608613172</v>
      </c>
      <c r="I73">
        <f t="shared" si="29"/>
        <v>1.3643319324062204</v>
      </c>
      <c r="J73">
        <f t="shared" si="29"/>
        <v>-0.61505370628585276</v>
      </c>
      <c r="K73">
        <f t="shared" si="29"/>
        <v>0.4194194150313254</v>
      </c>
      <c r="L73">
        <f t="shared" si="29"/>
        <v>1.034807546799198</v>
      </c>
      <c r="M73">
        <f t="shared" si="29"/>
        <v>1.7578946382989087</v>
      </c>
      <c r="N73">
        <f t="shared" si="29"/>
        <v>0.7729057004017289</v>
      </c>
      <c r="O73">
        <f t="shared" si="29"/>
        <v>-0.41285027022356141</v>
      </c>
      <c r="P73">
        <f>(P29-AVERAGE($B29:$AS29))/(STDEV($B29:$AS29))</f>
        <v>0.57215342726398233</v>
      </c>
      <c r="Q73">
        <f t="shared" si="29"/>
        <v>0.27698523533795832</v>
      </c>
      <c r="R73">
        <f t="shared" si="30"/>
        <v>6.4408759168178412E-2</v>
      </c>
      <c r="S73">
        <f t="shared" si="30"/>
        <v>7.5440077005879638E-2</v>
      </c>
      <c r="T73">
        <f t="shared" si="30"/>
        <v>-0.63555477730079724</v>
      </c>
      <c r="U73">
        <f t="shared" si="30"/>
        <v>0.35615922034961917</v>
      </c>
      <c r="V73">
        <f t="shared" si="30"/>
        <v>1.2650335411256894</v>
      </c>
      <c r="W73">
        <f t="shared" si="30"/>
        <v>1.2859714960153945</v>
      </c>
      <c r="X73">
        <f t="shared" si="30"/>
        <v>0.58768642016255879</v>
      </c>
      <c r="Y73">
        <f t="shared" si="30"/>
        <v>0.86010831218753936</v>
      </c>
      <c r="Z73">
        <f t="shared" si="30"/>
        <v>1.2330731241524997</v>
      </c>
      <c r="AA73">
        <f t="shared" si="30"/>
        <v>1.2292858132652196</v>
      </c>
      <c r="AB73">
        <f t="shared" si="30"/>
        <v>1.3539216981310132</v>
      </c>
      <c r="AC73">
        <f t="shared" si="30"/>
        <v>0.83968576219333202</v>
      </c>
      <c r="AD73">
        <f t="shared" si="30"/>
        <v>-0.24809309568077795</v>
      </c>
      <c r="AE73">
        <f t="shared" si="30"/>
        <v>-0.21804965430400458</v>
      </c>
      <c r="AF73">
        <f t="shared" si="30"/>
        <v>0.5627722316289191</v>
      </c>
      <c r="AG73">
        <f t="shared" si="30"/>
        <v>0.85736184761269363</v>
      </c>
      <c r="AH73">
        <f t="shared" si="30"/>
        <v>0.5627722316289191</v>
      </c>
      <c r="AI73">
        <f t="shared" si="30"/>
        <v>-8.8520079657276082E-2</v>
      </c>
      <c r="AJ73">
        <f t="shared" si="30"/>
        <v>-0.62668367310870166</v>
      </c>
      <c r="AK73">
        <f t="shared" si="30"/>
        <v>-1.0789570775494424</v>
      </c>
      <c r="AL73">
        <f t="shared" si="30"/>
        <v>-1.5744754913717103</v>
      </c>
      <c r="AM73">
        <f t="shared" si="30"/>
        <v>-1.5422287383454694</v>
      </c>
      <c r="AN73">
        <f t="shared" si="30"/>
        <v>-0.92670068566095143</v>
      </c>
      <c r="AO73">
        <f t="shared" si="30"/>
        <v>-2.3956725319358814</v>
      </c>
      <c r="AP73">
        <f t="shared" si="30"/>
        <v>-0.58278038599695758</v>
      </c>
      <c r="AQ73">
        <f t="shared" si="30"/>
        <v>-2.0902263516643091</v>
      </c>
      <c r="AR73">
        <f t="shared" si="30"/>
        <v>-1.0326957982812213</v>
      </c>
      <c r="AS73">
        <f t="shared" si="30"/>
        <v>-1.3949634495343102</v>
      </c>
      <c r="AT73" s="64">
        <f t="shared" si="11"/>
        <v>2.9078452108480396E-2</v>
      </c>
      <c r="AU73" s="64">
        <f t="shared" si="12"/>
        <v>-0.13197822701933579</v>
      </c>
      <c r="AV73" s="64">
        <f t="shared" si="13"/>
        <v>-3.054738750462729E-2</v>
      </c>
      <c r="AW73" s="65" t="s">
        <v>11</v>
      </c>
    </row>
    <row r="74" spans="1:49" x14ac:dyDescent="0.25">
      <c r="A74" t="s">
        <v>12</v>
      </c>
      <c r="B74">
        <f t="shared" si="29"/>
        <v>0.76552463952489813</v>
      </c>
      <c r="C74">
        <f t="shared" si="29"/>
        <v>-0.31640797601480208</v>
      </c>
      <c r="D74">
        <f t="shared" si="29"/>
        <v>2.0398564713029832</v>
      </c>
      <c r="E74">
        <f t="shared" si="29"/>
        <v>1.9122035224928666</v>
      </c>
      <c r="F74">
        <f t="shared" si="29"/>
        <v>0.26890488793332723</v>
      </c>
      <c r="G74">
        <f t="shared" si="29"/>
        <v>0.59053524772627142</v>
      </c>
      <c r="H74">
        <f t="shared" si="29"/>
        <v>0.95760830633196203</v>
      </c>
      <c r="I74">
        <f t="shared" si="29"/>
        <v>-0.58648292978431771</v>
      </c>
      <c r="J74">
        <f t="shared" si="29"/>
        <v>-6.2971652826654512E-2</v>
      </c>
      <c r="K74">
        <f t="shared" si="29"/>
        <v>-0.8157065408637445</v>
      </c>
      <c r="L74">
        <f t="shared" si="29"/>
        <v>-0.52832515544686032</v>
      </c>
      <c r="M74">
        <f t="shared" si="29"/>
        <v>1.1385582254736837</v>
      </c>
      <c r="N74">
        <f t="shared" si="29"/>
        <v>2.04633441019587</v>
      </c>
      <c r="O74">
        <f t="shared" si="29"/>
        <v>0.14850689051647833</v>
      </c>
      <c r="P74">
        <f t="shared" si="29"/>
        <v>0.12213770016648592</v>
      </c>
      <c r="Q74">
        <f t="shared" si="29"/>
        <v>1.3546464760411518</v>
      </c>
      <c r="R74">
        <f t="shared" si="30"/>
        <v>-0.43620486295468447</v>
      </c>
      <c r="S74">
        <f t="shared" si="30"/>
        <v>0.45699338562839853</v>
      </c>
      <c r="T74">
        <f t="shared" si="30"/>
        <v>2.3247641505929239E-2</v>
      </c>
      <c r="U74">
        <f t="shared" si="30"/>
        <v>-1.8191384025752856E-2</v>
      </c>
      <c r="V74">
        <f t="shared" si="30"/>
        <v>-0.51555189350219377</v>
      </c>
      <c r="W74">
        <f t="shared" si="30"/>
        <v>-8.8763790546212893E-4</v>
      </c>
      <c r="X74">
        <f t="shared" si="30"/>
        <v>0.6420955772160013</v>
      </c>
      <c r="Y74">
        <f t="shared" si="30"/>
        <v>-0.35625000811251889</v>
      </c>
      <c r="Z74">
        <f t="shared" si="30"/>
        <v>-5.1272601712008599E-2</v>
      </c>
      <c r="AA74">
        <f t="shared" si="30"/>
        <v>6.9719344776272313E-2</v>
      </c>
      <c r="AB74">
        <f t="shared" si="30"/>
        <v>-0.53168340705422035</v>
      </c>
      <c r="AC74">
        <f t="shared" si="30"/>
        <v>0.26815741623077066</v>
      </c>
      <c r="AD74">
        <f t="shared" si="30"/>
        <v>-0.33839751929322348</v>
      </c>
      <c r="AE74">
        <f t="shared" si="30"/>
        <v>0.22589527665058154</v>
      </c>
      <c r="AF74">
        <f t="shared" si="30"/>
        <v>-0.96430615327146796</v>
      </c>
      <c r="AG74">
        <f t="shared" si="30"/>
        <v>1.1915615781784128</v>
      </c>
      <c r="AH74">
        <f t="shared" si="30"/>
        <v>-0.96430615327146796</v>
      </c>
      <c r="AI74">
        <f t="shared" si="30"/>
        <v>0.38088689108479079</v>
      </c>
      <c r="AJ74">
        <f t="shared" si="30"/>
        <v>1.262822934290768</v>
      </c>
      <c r="AK74">
        <f t="shared" si="30"/>
        <v>-0.2213604590108092</v>
      </c>
      <c r="AL74">
        <f t="shared" si="30"/>
        <v>-0.14228242875864983</v>
      </c>
      <c r="AM74">
        <f t="shared" si="30"/>
        <v>-1.705382720687886</v>
      </c>
      <c r="AN74">
        <f t="shared" si="30"/>
        <v>0.68936443443979123</v>
      </c>
      <c r="AO74">
        <f t="shared" si="30"/>
        <v>-0.7235795345538788</v>
      </c>
      <c r="AP74">
        <f t="shared" si="30"/>
        <v>-2.1385461530229111</v>
      </c>
      <c r="AQ74">
        <f t="shared" si="30"/>
        <v>-1.3996739557472702</v>
      </c>
      <c r="AR74">
        <f t="shared" si="30"/>
        <v>-1.5058346313756976</v>
      </c>
      <c r="AS74">
        <f t="shared" si="30"/>
        <v>-2.231955498511117</v>
      </c>
      <c r="AT74" s="64">
        <f t="shared" si="11"/>
        <v>-3.0565080624078839E-2</v>
      </c>
      <c r="AU74" s="64">
        <f t="shared" si="12"/>
        <v>-6.1364715086248092E-2</v>
      </c>
      <c r="AV74" s="64">
        <f t="shared" si="13"/>
        <v>-4.1851066480723037E-2</v>
      </c>
      <c r="AW74" s="65" t="s">
        <v>12</v>
      </c>
    </row>
    <row r="75" spans="1:49" x14ac:dyDescent="0.25">
      <c r="A75" t="s">
        <v>13</v>
      </c>
      <c r="B75">
        <f t="shared" si="29"/>
        <v>-0.35850977635491665</v>
      </c>
      <c r="C75">
        <f t="shared" si="29"/>
        <v>0.64145998245303737</v>
      </c>
      <c r="D75">
        <f t="shared" si="29"/>
        <v>0.41901647201790576</v>
      </c>
      <c r="E75">
        <f t="shared" si="29"/>
        <v>-1.4211471884645661</v>
      </c>
      <c r="F75">
        <f t="shared" si="29"/>
        <v>-1.8524712594100432</v>
      </c>
      <c r="G75">
        <f t="shared" si="29"/>
        <v>0.28067323840794395</v>
      </c>
      <c r="H75">
        <f t="shared" si="29"/>
        <v>0.58735435092635924</v>
      </c>
      <c r="I75">
        <f t="shared" si="29"/>
        <v>-0.20778698282856226</v>
      </c>
      <c r="J75">
        <f t="shared" si="29"/>
        <v>-0.69772605144699074</v>
      </c>
      <c r="K75">
        <f t="shared" si="29"/>
        <v>0.55194107981799789</v>
      </c>
      <c r="L75">
        <f t="shared" si="29"/>
        <v>-0.96142903971766835</v>
      </c>
      <c r="M75">
        <f t="shared" si="29"/>
        <v>-0.41575152144669436</v>
      </c>
      <c r="N75">
        <f t="shared" si="29"/>
        <v>-0.32774683785097414</v>
      </c>
      <c r="O75">
        <f t="shared" si="29"/>
        <v>1.1737332030860599</v>
      </c>
      <c r="P75">
        <f t="shared" si="29"/>
        <v>-1.1623530580001391</v>
      </c>
      <c r="Q75">
        <f t="shared" si="29"/>
        <v>0.6770719590485198</v>
      </c>
      <c r="R75">
        <f t="shared" si="30"/>
        <v>2.3686346052768341</v>
      </c>
      <c r="S75">
        <f t="shared" si="30"/>
        <v>-1.0875747734125278</v>
      </c>
      <c r="T75">
        <f t="shared" si="30"/>
        <v>1.8493942798791199</v>
      </c>
      <c r="U75">
        <f t="shared" si="30"/>
        <v>0.36114740017881902</v>
      </c>
      <c r="V75">
        <f t="shared" si="30"/>
        <v>-0.18318599511118824</v>
      </c>
      <c r="W75">
        <f t="shared" si="30"/>
        <v>-0.12809775974897275</v>
      </c>
      <c r="X75">
        <f t="shared" si="30"/>
        <v>-0.86591880252584386</v>
      </c>
      <c r="Y75">
        <f t="shared" si="30"/>
        <v>-0.20138003129739995</v>
      </c>
      <c r="Z75">
        <f t="shared" si="30"/>
        <v>-0.93413668500977154</v>
      </c>
      <c r="AA75">
        <f t="shared" si="30"/>
        <v>-2.9532555735476147E-2</v>
      </c>
      <c r="AB75">
        <f t="shared" si="30"/>
        <v>0.27155931474328976</v>
      </c>
      <c r="AC75">
        <f t="shared" si="30"/>
        <v>0.25823668402021166</v>
      </c>
      <c r="AD75">
        <f t="shared" si="30"/>
        <v>-1.2793276491727996</v>
      </c>
      <c r="AE75">
        <f t="shared" si="30"/>
        <v>-2.3696121729071469</v>
      </c>
      <c r="AF75">
        <f t="shared" si="30"/>
        <v>1.4668081914508133</v>
      </c>
      <c r="AG75">
        <f t="shared" si="30"/>
        <v>-1.7087239647903152</v>
      </c>
      <c r="AH75">
        <f t="shared" si="30"/>
        <v>1.4668081914508133</v>
      </c>
      <c r="AI75">
        <f t="shared" si="30"/>
        <v>0.44830212365422623</v>
      </c>
      <c r="AJ75">
        <f t="shared" si="30"/>
        <v>-0.67440260476724834</v>
      </c>
      <c r="AK75">
        <f t="shared" si="30"/>
        <v>-0.59556230146510991</v>
      </c>
      <c r="AL75">
        <f t="shared" si="30"/>
        <v>0.53592916279012826</v>
      </c>
      <c r="AM75">
        <f t="shared" si="30"/>
        <v>1.1398388325599036</v>
      </c>
      <c r="AN75">
        <f t="shared" si="30"/>
        <v>0.20068491675480157</v>
      </c>
      <c r="AO75">
        <f t="shared" si="30"/>
        <v>0.32226458561727384</v>
      </c>
      <c r="AP75">
        <f t="shared" si="30"/>
        <v>0.89951755016937895</v>
      </c>
      <c r="AQ75">
        <f t="shared" si="30"/>
        <v>0.67490440469028501</v>
      </c>
      <c r="AR75">
        <f t="shared" si="30"/>
        <v>0.68714403849139771</v>
      </c>
      <c r="AS75">
        <f t="shared" si="30"/>
        <v>0.17995244397915761</v>
      </c>
      <c r="AT75" s="64">
        <f t="shared" si="11"/>
        <v>6.2935781598238358E-2</v>
      </c>
      <c r="AU75" s="64">
        <f t="shared" si="12"/>
        <v>4.2942025550735452E-2</v>
      </c>
      <c r="AV75" s="64">
        <f t="shared" si="13"/>
        <v>1.274824661358364E-2</v>
      </c>
      <c r="AW75" s="65" t="s">
        <v>13</v>
      </c>
    </row>
    <row r="76" spans="1:49" x14ac:dyDescent="0.25">
      <c r="A76" t="s">
        <v>31</v>
      </c>
      <c r="B76">
        <f t="shared" si="29"/>
        <v>-4.8445231960508241E-2</v>
      </c>
      <c r="C76">
        <f t="shared" si="29"/>
        <v>1.5576779799111591</v>
      </c>
      <c r="D76">
        <f t="shared" si="29"/>
        <v>1.5246349339359511</v>
      </c>
      <c r="E76">
        <f t="shared" si="29"/>
        <v>0.44170999259474442</v>
      </c>
      <c r="F76">
        <f t="shared" si="29"/>
        <v>-0.63637555493470843</v>
      </c>
      <c r="G76">
        <f t="shared" si="29"/>
        <v>-0.86593243039321466</v>
      </c>
      <c r="H76">
        <f t="shared" si="29"/>
        <v>0.40350673508495172</v>
      </c>
      <c r="I76">
        <f t="shared" si="29"/>
        <v>7.9952625789294157E-2</v>
      </c>
      <c r="J76">
        <f t="shared" si="29"/>
        <v>0.19387830170380177</v>
      </c>
      <c r="K76">
        <f t="shared" si="29"/>
        <v>-0.24781221611859222</v>
      </c>
      <c r="L76">
        <f t="shared" si="29"/>
        <v>-5.4304283571495374E-2</v>
      </c>
      <c r="M76">
        <f t="shared" si="29"/>
        <v>1.6717923721332186</v>
      </c>
      <c r="N76">
        <f t="shared" si="29"/>
        <v>0.11746588929960353</v>
      </c>
      <c r="O76">
        <f t="shared" si="29"/>
        <v>0.42873574645063939</v>
      </c>
      <c r="P76">
        <f t="shared" si="29"/>
        <v>-0.33451556466892057</v>
      </c>
      <c r="Q76">
        <f t="shared" si="29"/>
        <v>0.45809882442860589</v>
      </c>
      <c r="R76">
        <f t="shared" si="30"/>
        <v>0.25510494873477896</v>
      </c>
      <c r="S76">
        <f t="shared" si="30"/>
        <v>1.203221575254064</v>
      </c>
      <c r="T76">
        <f t="shared" si="30"/>
        <v>1.4908393816843903</v>
      </c>
      <c r="U76">
        <f t="shared" si="30"/>
        <v>1.279433476581493</v>
      </c>
      <c r="V76">
        <f t="shared" si="30"/>
        <v>-0.78902109925092345</v>
      </c>
      <c r="W76">
        <f t="shared" si="30"/>
        <v>-1.1572655891284345</v>
      </c>
      <c r="X76">
        <f t="shared" si="30"/>
        <v>0.63194546642121885</v>
      </c>
      <c r="Y76">
        <f t="shared" si="30"/>
        <v>-1.7704721025451999</v>
      </c>
      <c r="Z76">
        <f t="shared" si="30"/>
        <v>-0.68089255240899338</v>
      </c>
      <c r="AA76">
        <f t="shared" si="30"/>
        <v>0.61022775785290617</v>
      </c>
      <c r="AB76">
        <f t="shared" si="30"/>
        <v>-0.60447070418941629</v>
      </c>
      <c r="AC76">
        <f t="shared" si="30"/>
        <v>-1.4673264824342256</v>
      </c>
      <c r="AD76">
        <f t="shared" si="30"/>
        <v>-1.4898485942634787</v>
      </c>
      <c r="AE76">
        <f t="shared" si="30"/>
        <v>-1.7226537491657048</v>
      </c>
      <c r="AF76">
        <f t="shared" si="30"/>
        <v>0.90210701440310492</v>
      </c>
      <c r="AG76">
        <f t="shared" si="30"/>
        <v>6.5725185415356435E-2</v>
      </c>
      <c r="AH76">
        <f t="shared" si="30"/>
        <v>0.90210701440310492</v>
      </c>
      <c r="AI76">
        <f t="shared" si="30"/>
        <v>-2.2203871129460402</v>
      </c>
      <c r="AJ76">
        <f t="shared" si="30"/>
        <v>0.45027889243447256</v>
      </c>
      <c r="AK76">
        <f t="shared" si="30"/>
        <v>1.1252168690049125</v>
      </c>
      <c r="AL76">
        <f t="shared" si="30"/>
        <v>-1.0408453195234957</v>
      </c>
      <c r="AM76">
        <f t="shared" si="30"/>
        <v>0.74089257024716171</v>
      </c>
      <c r="AN76">
        <f t="shared" si="30"/>
        <v>1.4424401359207073</v>
      </c>
      <c r="AO76">
        <f t="shared" si="30"/>
        <v>3.2732267209340589E-2</v>
      </c>
      <c r="AP76">
        <f t="shared" si="30"/>
        <v>-0.85798511489148777</v>
      </c>
      <c r="AQ76">
        <f t="shared" si="30"/>
        <v>-0.87180268703495944</v>
      </c>
      <c r="AR76">
        <f t="shared" si="30"/>
        <v>-0.58278366202107856</v>
      </c>
      <c r="AS76">
        <f t="shared" si="30"/>
        <v>-0.56658590544861587</v>
      </c>
      <c r="AT76" s="64">
        <f t="shared" si="11"/>
        <v>1.9289263875268688E-2</v>
      </c>
      <c r="AU76" s="64">
        <f t="shared" si="12"/>
        <v>9.7290782512434414E-3</v>
      </c>
      <c r="AV76" s="64">
        <f t="shared" si="13"/>
        <v>-2.0355245443601979E-2</v>
      </c>
      <c r="AW76" s="65" t="s">
        <v>31</v>
      </c>
    </row>
    <row r="77" spans="1:49" x14ac:dyDescent="0.25">
      <c r="A77" t="s">
        <v>15</v>
      </c>
      <c r="B77">
        <f t="shared" si="29"/>
        <v>0.45898070144329989</v>
      </c>
      <c r="C77">
        <f t="shared" si="29"/>
        <v>0.86360493114140424</v>
      </c>
      <c r="D77">
        <f t="shared" si="29"/>
        <v>1.8050625338219615</v>
      </c>
      <c r="E77">
        <f t="shared" si="29"/>
        <v>1.8791202055690421</v>
      </c>
      <c r="F77">
        <f t="shared" si="29"/>
        <v>0.50426070501342346</v>
      </c>
      <c r="G77">
        <f t="shared" si="29"/>
        <v>1.4227746811248583</v>
      </c>
      <c r="H77">
        <f t="shared" si="29"/>
        <v>1.3823183205467455</v>
      </c>
      <c r="I77">
        <f t="shared" si="29"/>
        <v>0.49498878211519248</v>
      </c>
      <c r="J77">
        <f t="shared" si="29"/>
        <v>-0.87245691859672347</v>
      </c>
      <c r="K77">
        <f t="shared" si="29"/>
        <v>0.57726402580488023</v>
      </c>
      <c r="L77">
        <f t="shared" si="29"/>
        <v>0.52248779084381625</v>
      </c>
      <c r="M77">
        <f t="shared" si="29"/>
        <v>1.630745028222599</v>
      </c>
      <c r="N77">
        <f t="shared" si="29"/>
        <v>1.5870382152973355</v>
      </c>
      <c r="O77">
        <f t="shared" si="29"/>
        <v>0.21451475634152839</v>
      </c>
      <c r="P77">
        <f t="shared" si="29"/>
        <v>0.61986142104995579</v>
      </c>
      <c r="Q77">
        <f t="shared" si="29"/>
        <v>1.3653774721543108</v>
      </c>
      <c r="R77">
        <f t="shared" si="30"/>
        <v>0.45121881927644064</v>
      </c>
      <c r="S77">
        <f t="shared" si="30"/>
        <v>0.18098467827497658</v>
      </c>
      <c r="T77">
        <f t="shared" si="30"/>
        <v>-0.24888789723496724</v>
      </c>
      <c r="U77">
        <f t="shared" si="30"/>
        <v>0.36534908251091314</v>
      </c>
      <c r="V77">
        <f t="shared" si="30"/>
        <v>0.4296614596082502</v>
      </c>
      <c r="W77">
        <f t="shared" si="30"/>
        <v>1.1524354586673469</v>
      </c>
      <c r="X77">
        <f t="shared" si="30"/>
        <v>0.76202450629822649</v>
      </c>
      <c r="Y77">
        <f t="shared" si="30"/>
        <v>-0.75934077275653633</v>
      </c>
      <c r="Z77">
        <f t="shared" si="30"/>
        <v>-0.16477878005753821</v>
      </c>
      <c r="AA77">
        <f t="shared" si="30"/>
        <v>-0.74985515055105689</v>
      </c>
      <c r="AB77">
        <f t="shared" si="30"/>
        <v>-0.92386094817743436</v>
      </c>
      <c r="AC77">
        <f t="shared" si="30"/>
        <v>-0.41571279189858962</v>
      </c>
      <c r="AD77">
        <f t="shared" si="30"/>
        <v>-1.3800094448915285</v>
      </c>
      <c r="AE77">
        <f t="shared" si="30"/>
        <v>-1.1778246402680734</v>
      </c>
      <c r="AF77">
        <f t="shared" si="30"/>
        <v>-1.4801258021403574</v>
      </c>
      <c r="AG77">
        <f t="shared" si="30"/>
        <v>0.12632716515127157</v>
      </c>
      <c r="AH77">
        <f t="shared" ref="AH77:AS77" si="31">(AH33-AVERAGE($B33:$AS33))/(STDEV($B33:$AS33))</f>
        <v>-1.4801258021403574</v>
      </c>
      <c r="AI77">
        <f t="shared" si="31"/>
        <v>-0.49958749659714757</v>
      </c>
      <c r="AJ77">
        <f t="shared" si="31"/>
        <v>-0.28800042765402095</v>
      </c>
      <c r="AK77">
        <f t="shared" si="31"/>
        <v>-0.21885278798059879</v>
      </c>
      <c r="AL77">
        <f t="shared" si="31"/>
        <v>-0.50954345935829981</v>
      </c>
      <c r="AM77">
        <f t="shared" si="31"/>
        <v>-0.95939009990541968</v>
      </c>
      <c r="AN77">
        <f t="shared" si="31"/>
        <v>-0.56169669951265044</v>
      </c>
      <c r="AO77">
        <f t="shared" si="31"/>
        <v>-0.99164758091532501</v>
      </c>
      <c r="AP77">
        <f t="shared" si="31"/>
        <v>-1.115063730245357</v>
      </c>
      <c r="AQ77">
        <f t="shared" si="31"/>
        <v>-1.4965599356269477</v>
      </c>
      <c r="AR77">
        <f t="shared" si="31"/>
        <v>-1.0301831737247313</v>
      </c>
      <c r="AS77">
        <f t="shared" si="31"/>
        <v>-1.4728964000440425</v>
      </c>
      <c r="AT77" s="64">
        <f t="shared" si="11"/>
        <v>-4.2746598326993672E-2</v>
      </c>
      <c r="AU77" s="64">
        <f t="shared" si="12"/>
        <v>-6.1464265867629007E-2</v>
      </c>
      <c r="AV77" s="64">
        <f t="shared" si="13"/>
        <v>-6.0709342948967619E-2</v>
      </c>
      <c r="AW77" s="65" t="s">
        <v>15</v>
      </c>
    </row>
    <row r="78" spans="1:49" x14ac:dyDescent="0.25">
      <c r="A78" t="s">
        <v>36</v>
      </c>
      <c r="B78">
        <f t="shared" si="29"/>
        <v>0.46624474669387639</v>
      </c>
      <c r="C78">
        <f t="shared" si="29"/>
        <v>-1.1704986337248031</v>
      </c>
      <c r="D78">
        <f t="shared" si="29"/>
        <v>-1.1836503715995448</v>
      </c>
      <c r="E78">
        <f t="shared" si="29"/>
        <v>-0.94721634649847375</v>
      </c>
      <c r="F78">
        <f t="shared" si="29"/>
        <v>-2.3386143270971593</v>
      </c>
      <c r="G78">
        <f t="shared" si="29"/>
        <v>-2.1860641721323808</v>
      </c>
      <c r="H78">
        <f t="shared" si="29"/>
        <v>0.32706481611220634</v>
      </c>
      <c r="I78">
        <f t="shared" si="29"/>
        <v>-0.71634567785783854</v>
      </c>
      <c r="J78">
        <f t="shared" si="29"/>
        <v>-1.7227250085175481</v>
      </c>
      <c r="K78">
        <f t="shared" si="29"/>
        <v>5.7646227821568134E-2</v>
      </c>
      <c r="L78">
        <f t="shared" si="29"/>
        <v>-1.694997920676701</v>
      </c>
      <c r="M78">
        <f t="shared" si="29"/>
        <v>-9.949846842838389E-2</v>
      </c>
      <c r="N78">
        <f t="shared" si="29"/>
        <v>0.12399368083887684</v>
      </c>
      <c r="O78">
        <f t="shared" si="29"/>
        <v>0.79232091135571903</v>
      </c>
      <c r="P78">
        <f t="shared" si="29"/>
        <v>2.9553462561452106E-2</v>
      </c>
      <c r="Q78">
        <f t="shared" si="29"/>
        <v>0.10949250129271795</v>
      </c>
      <c r="R78">
        <f t="shared" ref="R78:AS83" si="32">(R34-AVERAGE($B34:$AS34))/(STDEV($B34:$AS34))</f>
        <v>0.26511066680657447</v>
      </c>
      <c r="S78">
        <f t="shared" si="32"/>
        <v>-0.6335950627425786</v>
      </c>
      <c r="T78">
        <f t="shared" si="32"/>
        <v>0.24951590478958519</v>
      </c>
      <c r="U78">
        <f t="shared" si="32"/>
        <v>-0.16753114238260222</v>
      </c>
      <c r="V78">
        <f t="shared" si="32"/>
        <v>-1.0715857666352935</v>
      </c>
      <c r="W78">
        <f t="shared" si="32"/>
        <v>-6.2438556893263372E-2</v>
      </c>
      <c r="X78">
        <f t="shared" si="32"/>
        <v>-0.73046623090784202</v>
      </c>
      <c r="Y78">
        <f t="shared" si="32"/>
        <v>-0.47033044440034971</v>
      </c>
      <c r="Z78">
        <f t="shared" si="32"/>
        <v>-0.86447493081514526</v>
      </c>
      <c r="AA78">
        <f t="shared" si="32"/>
        <v>-0.38627350995085069</v>
      </c>
      <c r="AB78">
        <f t="shared" si="32"/>
        <v>-5.4498297207586407E-2</v>
      </c>
      <c r="AC78">
        <f t="shared" si="32"/>
        <v>-0.42967470490909498</v>
      </c>
      <c r="AD78">
        <f t="shared" si="32"/>
        <v>0.42584084165173758</v>
      </c>
      <c r="AE78">
        <f t="shared" si="32"/>
        <v>0.46983252514707063</v>
      </c>
      <c r="AF78">
        <f t="shared" si="32"/>
        <v>1.7532515984879813</v>
      </c>
      <c r="AG78">
        <f t="shared" si="32"/>
        <v>0.15662636575707384</v>
      </c>
      <c r="AH78">
        <f t="shared" si="32"/>
        <v>1.7532515984879813</v>
      </c>
      <c r="AI78">
        <f t="shared" si="32"/>
        <v>1.7470816544845778</v>
      </c>
      <c r="AJ78">
        <f t="shared" si="32"/>
        <v>1.547365437043684</v>
      </c>
      <c r="AK78">
        <f t="shared" si="32"/>
        <v>0.93465682205430867</v>
      </c>
      <c r="AL78">
        <f t="shared" si="32"/>
        <v>0.28539713910851144</v>
      </c>
      <c r="AM78">
        <f t="shared" si="32"/>
        <v>0.61697858881672429</v>
      </c>
      <c r="AN78">
        <f t="shared" si="32"/>
        <v>0.6623789353265308</v>
      </c>
      <c r="AO78">
        <f t="shared" si="32"/>
        <v>0.36054672359055945</v>
      </c>
      <c r="AP78">
        <f t="shared" si="32"/>
        <v>1.1752541650687742</v>
      </c>
      <c r="AQ78">
        <f t="shared" si="32"/>
        <v>0.26128427808766275</v>
      </c>
      <c r="AR78">
        <f t="shared" si="32"/>
        <v>1.2888389761596679</v>
      </c>
      <c r="AS78">
        <f t="shared" si="32"/>
        <v>1.070951005832036</v>
      </c>
      <c r="AT78" s="64">
        <f t="shared" si="11"/>
        <v>7.5847081981463838E-2</v>
      </c>
      <c r="AU78" s="64">
        <f t="shared" si="12"/>
        <v>7.5111963228252657E-2</v>
      </c>
      <c r="AV78" s="64">
        <f t="shared" si="13"/>
        <v>5.1707988229489132E-2</v>
      </c>
      <c r="AW78" s="65" t="s">
        <v>36</v>
      </c>
    </row>
    <row r="79" spans="1:49" x14ac:dyDescent="0.25">
      <c r="A79" t="s">
        <v>17</v>
      </c>
      <c r="B79">
        <f t="shared" si="29"/>
        <v>-2.2284205716995262</v>
      </c>
      <c r="C79">
        <f t="shared" si="29"/>
        <v>0.23054999355679393</v>
      </c>
      <c r="D79">
        <f t="shared" si="29"/>
        <v>0.73908603074890067</v>
      </c>
      <c r="E79">
        <f t="shared" si="29"/>
        <v>0.15600371140518332</v>
      </c>
      <c r="F79">
        <f t="shared" si="29"/>
        <v>-0.76005590187940208</v>
      </c>
      <c r="G79">
        <f t="shared" si="29"/>
        <v>0.34118651972844055</v>
      </c>
      <c r="H79">
        <f t="shared" si="29"/>
        <v>-0.11709376125177888</v>
      </c>
      <c r="I79">
        <f t="shared" si="29"/>
        <v>0.2837383106302947</v>
      </c>
      <c r="J79">
        <f t="shared" si="29"/>
        <v>-1.2804867277034333</v>
      </c>
      <c r="K79">
        <f t="shared" si="29"/>
        <v>-0.57890993544044522</v>
      </c>
      <c r="L79">
        <f t="shared" si="29"/>
        <v>-1.7637932344305551</v>
      </c>
      <c r="M79">
        <f t="shared" si="29"/>
        <v>-1.7718707575868183E-2</v>
      </c>
      <c r="N79">
        <f t="shared" si="29"/>
        <v>0.38834516989322287</v>
      </c>
      <c r="O79">
        <f t="shared" si="29"/>
        <v>0.39557491968819447</v>
      </c>
      <c r="P79">
        <f t="shared" si="29"/>
        <v>-1.4516780760755055</v>
      </c>
      <c r="Q79">
        <f t="shared" si="29"/>
        <v>-0.13969861318003482</v>
      </c>
      <c r="R79">
        <f t="shared" si="32"/>
        <v>1.352648700254949</v>
      </c>
      <c r="S79">
        <f t="shared" si="32"/>
        <v>-1.3556027018528538</v>
      </c>
      <c r="T79">
        <f t="shared" si="32"/>
        <v>1.19651067676451</v>
      </c>
      <c r="U79">
        <f t="shared" si="32"/>
        <v>-0.50331422066130127</v>
      </c>
      <c r="V79">
        <f t="shared" si="32"/>
        <v>4.3897248243056214E-2</v>
      </c>
      <c r="W79">
        <f t="shared" si="32"/>
        <v>-0.81439969181108496</v>
      </c>
      <c r="X79">
        <f t="shared" si="32"/>
        <v>-1.3089442690520015</v>
      </c>
      <c r="Y79">
        <f t="shared" si="32"/>
        <v>-0.13154448509850711</v>
      </c>
      <c r="Z79">
        <f t="shared" si="32"/>
        <v>-0.798274263631916</v>
      </c>
      <c r="AA79">
        <f t="shared" si="32"/>
        <v>0.38009158338844984</v>
      </c>
      <c r="AB79">
        <f t="shared" si="32"/>
        <v>-0.41413438667907598</v>
      </c>
      <c r="AC79">
        <f t="shared" si="32"/>
        <v>-0.53981765592492637</v>
      </c>
      <c r="AD79">
        <f t="shared" si="32"/>
        <v>-0.36064988827167171</v>
      </c>
      <c r="AE79">
        <f t="shared" si="32"/>
        <v>-1.1703657764463664</v>
      </c>
      <c r="AF79">
        <f t="shared" si="32"/>
        <v>2.2231117456691094</v>
      </c>
      <c r="AG79">
        <f t="shared" si="32"/>
        <v>-0.23412561029992718</v>
      </c>
      <c r="AH79">
        <f t="shared" si="32"/>
        <v>2.2231117456691094</v>
      </c>
      <c r="AI79">
        <f t="shared" si="32"/>
        <v>2.7120952441237405E-2</v>
      </c>
      <c r="AJ79">
        <f t="shared" si="32"/>
        <v>-0.68073049622887738</v>
      </c>
      <c r="AK79">
        <f t="shared" si="32"/>
        <v>1.163594326544827</v>
      </c>
      <c r="AL79">
        <f t="shared" si="32"/>
        <v>0.31261781896566693</v>
      </c>
      <c r="AM79">
        <f t="shared" si="32"/>
        <v>1.9452607454309963</v>
      </c>
      <c r="AN79">
        <f t="shared" si="32"/>
        <v>1.1190647427883966</v>
      </c>
      <c r="AO79">
        <f t="shared" si="32"/>
        <v>0.64467731642740322</v>
      </c>
      <c r="AP79">
        <f t="shared" si="32"/>
        <v>0.29034205740842522</v>
      </c>
      <c r="AQ79">
        <f t="shared" si="32"/>
        <v>1.4454629717288038E-2</v>
      </c>
      <c r="AR79">
        <f t="shared" si="32"/>
        <v>1.1007673181606126</v>
      </c>
      <c r="AS79">
        <f t="shared" si="32"/>
        <v>7.8002711669965794E-2</v>
      </c>
      <c r="AT79" s="64">
        <f t="shared" si="11"/>
        <v>3.1307760335235482E-2</v>
      </c>
      <c r="AU79" s="64">
        <f t="shared" si="12"/>
        <v>6.3221382409159199E-2</v>
      </c>
      <c r="AV79" s="64">
        <f t="shared" si="13"/>
        <v>2.8393112457816366E-2</v>
      </c>
      <c r="AW79" s="65" t="s">
        <v>17</v>
      </c>
    </row>
    <row r="80" spans="1:49" x14ac:dyDescent="0.25">
      <c r="A80" t="s">
        <v>43</v>
      </c>
      <c r="B80">
        <f t="shared" si="29"/>
        <v>-0.45818926832952389</v>
      </c>
      <c r="C80">
        <f t="shared" si="29"/>
        <v>-0.63745471290631484</v>
      </c>
      <c r="D80">
        <f t="shared" si="29"/>
        <v>-1.1307976330961287</v>
      </c>
      <c r="E80">
        <f t="shared" si="29"/>
        <v>0.64672956550645522</v>
      </c>
      <c r="F80">
        <f t="shared" si="29"/>
        <v>-1.337984483463899</v>
      </c>
      <c r="G80">
        <f t="shared" si="29"/>
        <v>-0.73687850059656801</v>
      </c>
      <c r="H80">
        <f t="shared" si="29"/>
        <v>-0.34586976484369519</v>
      </c>
      <c r="I80">
        <f t="shared" si="29"/>
        <v>-0.97278421909576185</v>
      </c>
      <c r="J80">
        <f t="shared" si="29"/>
        <v>8.0622637099320618E-2</v>
      </c>
      <c r="K80">
        <f t="shared" si="29"/>
        <v>-0.13994045124350862</v>
      </c>
      <c r="L80">
        <f t="shared" si="29"/>
        <v>0.61878430400443007</v>
      </c>
      <c r="M80">
        <f t="shared" si="29"/>
        <v>2.0584451119465808</v>
      </c>
      <c r="N80">
        <f t="shared" si="29"/>
        <v>-2.0766152325083991</v>
      </c>
      <c r="O80">
        <f t="shared" si="29"/>
        <v>-1.2987213910535538</v>
      </c>
      <c r="P80">
        <f t="shared" si="29"/>
        <v>-0.80013975671972115</v>
      </c>
      <c r="Q80">
        <f t="shared" si="29"/>
        <v>-0.9745522680795744</v>
      </c>
      <c r="R80">
        <f t="shared" si="32"/>
        <v>-0.10174132354546919</v>
      </c>
      <c r="S80">
        <f t="shared" si="32"/>
        <v>0.40903671345462772</v>
      </c>
      <c r="T80">
        <f t="shared" si="32"/>
        <v>0.7635707486216643</v>
      </c>
      <c r="U80">
        <f t="shared" si="32"/>
        <v>0.85810070759035884</v>
      </c>
      <c r="V80">
        <f t="shared" si="32"/>
        <v>-9.7388678668597906E-2</v>
      </c>
      <c r="W80">
        <f t="shared" si="32"/>
        <v>0.59203455442130026</v>
      </c>
      <c r="X80">
        <f t="shared" si="32"/>
        <v>-0.27150128966110426</v>
      </c>
      <c r="Y80">
        <f t="shared" si="32"/>
        <v>1.2323736396622407</v>
      </c>
      <c r="Z80">
        <f t="shared" si="32"/>
        <v>-0.68162185791439089</v>
      </c>
      <c r="AA80">
        <f t="shared" si="32"/>
        <v>0.41120485679214691</v>
      </c>
      <c r="AB80">
        <f t="shared" si="32"/>
        <v>1.8809081840317876E-2</v>
      </c>
      <c r="AC80">
        <f t="shared" si="32"/>
        <v>0.81419938336241149</v>
      </c>
      <c r="AD80">
        <f t="shared" si="32"/>
        <v>-7.0179536250032343E-2</v>
      </c>
      <c r="AE80">
        <f t="shared" si="32"/>
        <v>-0.58415423852927095</v>
      </c>
      <c r="AF80">
        <f t="shared" si="32"/>
        <v>0.143833455433413</v>
      </c>
      <c r="AG80">
        <f t="shared" si="32"/>
        <v>0.80422769614839762</v>
      </c>
      <c r="AH80">
        <f t="shared" si="32"/>
        <v>0.143833455433413</v>
      </c>
      <c r="AI80">
        <f t="shared" si="32"/>
        <v>1.7168517776302135</v>
      </c>
      <c r="AJ80">
        <f t="shared" si="32"/>
        <v>6.8871995433589434E-2</v>
      </c>
      <c r="AK80">
        <f t="shared" si="32"/>
        <v>-2.6836135760021853</v>
      </c>
      <c r="AL80">
        <f t="shared" si="32"/>
        <v>-0.41498998359785677</v>
      </c>
      <c r="AM80">
        <f t="shared" si="32"/>
        <v>0.44531511561821707</v>
      </c>
      <c r="AN80">
        <f t="shared" si="32"/>
        <v>0.19329384192503163</v>
      </c>
      <c r="AO80">
        <f t="shared" si="32"/>
        <v>1.7551272436035763</v>
      </c>
      <c r="AP80">
        <f t="shared" si="32"/>
        <v>1.3127087689713837</v>
      </c>
      <c r="AQ80">
        <f t="shared" si="32"/>
        <v>-1.1559824480351444</v>
      </c>
      <c r="AR80">
        <f t="shared" si="32"/>
        <v>0.31043492540757789</v>
      </c>
      <c r="AS80">
        <f t="shared" si="32"/>
        <v>1.572691034233926</v>
      </c>
      <c r="AT80" s="64">
        <f t="shared" si="11"/>
        <v>3.2795983731009296E-2</v>
      </c>
      <c r="AU80" s="64">
        <f t="shared" si="12"/>
        <v>7.0837567798248619E-3</v>
      </c>
      <c r="AV80" s="64">
        <f t="shared" si="13"/>
        <v>2.3884588144767509E-2</v>
      </c>
      <c r="AW80" s="65" t="s">
        <v>43</v>
      </c>
    </row>
    <row r="81" spans="1:49" x14ac:dyDescent="0.25">
      <c r="A81" t="s">
        <v>19</v>
      </c>
      <c r="B81">
        <f t="shared" si="29"/>
        <v>0.74678638309990331</v>
      </c>
      <c r="C81">
        <f t="shared" si="29"/>
        <v>-0.10236834853572757</v>
      </c>
      <c r="D81">
        <f t="shared" si="29"/>
        <v>0.12184038465182298</v>
      </c>
      <c r="E81">
        <f t="shared" si="29"/>
        <v>0.94375267899781956</v>
      </c>
      <c r="F81">
        <f t="shared" si="29"/>
        <v>-1.5668118015311148</v>
      </c>
      <c r="G81">
        <f t="shared" si="29"/>
        <v>0.31026825207140551</v>
      </c>
      <c r="H81">
        <f t="shared" si="29"/>
        <v>2.4551209043581266</v>
      </c>
      <c r="I81">
        <f t="shared" si="29"/>
        <v>-0.42679374240597856</v>
      </c>
      <c r="J81">
        <f t="shared" si="29"/>
        <v>-1.8488982971139105</v>
      </c>
      <c r="K81">
        <f t="shared" si="29"/>
        <v>-2.4908797226629699E-3</v>
      </c>
      <c r="L81">
        <f t="shared" si="29"/>
        <v>-1.1248913131389626</v>
      </c>
      <c r="M81">
        <f t="shared" si="29"/>
        <v>8.3786448797483384E-2</v>
      </c>
      <c r="N81">
        <f t="shared" si="29"/>
        <v>0.61544305366043628</v>
      </c>
      <c r="O81">
        <f t="shared" si="29"/>
        <v>0.29002818865047741</v>
      </c>
      <c r="P81">
        <f t="shared" si="29"/>
        <v>-1.5793987272534522</v>
      </c>
      <c r="Q81">
        <f t="shared" si="29"/>
        <v>-0.36022685343031741</v>
      </c>
      <c r="R81">
        <f t="shared" si="32"/>
        <v>-0.34023100815552615</v>
      </c>
      <c r="S81">
        <f t="shared" si="32"/>
        <v>-0.59518990712454889</v>
      </c>
      <c r="T81">
        <f t="shared" si="32"/>
        <v>4.6146327024100257E-2</v>
      </c>
      <c r="U81">
        <f t="shared" si="32"/>
        <v>0.43047591243075806</v>
      </c>
      <c r="V81">
        <f t="shared" si="32"/>
        <v>-0.8162882508675503</v>
      </c>
      <c r="W81">
        <f t="shared" si="32"/>
        <v>0.16263741361188308</v>
      </c>
      <c r="X81">
        <f t="shared" si="32"/>
        <v>-0.17804835392885218</v>
      </c>
      <c r="Y81">
        <f t="shared" si="32"/>
        <v>-1.7662319083259348</v>
      </c>
      <c r="Z81">
        <f t="shared" si="32"/>
        <v>-1.1981867996885522</v>
      </c>
      <c r="AA81">
        <f t="shared" si="32"/>
        <v>0.23162710165636619</v>
      </c>
      <c r="AB81">
        <f t="shared" si="32"/>
        <v>0.18885694513466159</v>
      </c>
      <c r="AC81">
        <f t="shared" si="32"/>
        <v>6.3093321950686593E-2</v>
      </c>
      <c r="AD81">
        <f t="shared" si="32"/>
        <v>-0.65548223107178205</v>
      </c>
      <c r="AE81">
        <f t="shared" si="32"/>
        <v>-1.222473422114227</v>
      </c>
      <c r="AF81">
        <f t="shared" si="32"/>
        <v>1.8386135150667522</v>
      </c>
      <c r="AG81">
        <f t="shared" si="32"/>
        <v>0.66470582712676651</v>
      </c>
      <c r="AH81">
        <f t="shared" si="32"/>
        <v>1.8386135150667522</v>
      </c>
      <c r="AI81">
        <f t="shared" si="32"/>
        <v>-0.38276033844979201</v>
      </c>
      <c r="AJ81">
        <f t="shared" si="32"/>
        <v>2.0406798030045366</v>
      </c>
      <c r="AK81">
        <f t="shared" si="32"/>
        <v>1.7228986933006187</v>
      </c>
      <c r="AL81">
        <f t="shared" si="32"/>
        <v>-0.12347819682236297</v>
      </c>
      <c r="AM81">
        <f t="shared" si="32"/>
        <v>-0.15263028433804054</v>
      </c>
      <c r="AN81">
        <f t="shared" si="32"/>
        <v>0.48229522347450893</v>
      </c>
      <c r="AO81">
        <f t="shared" si="32"/>
        <v>2.1097492011377731E-2</v>
      </c>
      <c r="AP81">
        <f t="shared" si="32"/>
        <v>-5.1976308423499519E-3</v>
      </c>
      <c r="AQ81">
        <f t="shared" si="32"/>
        <v>-1.2261303950287028</v>
      </c>
      <c r="AR81">
        <f t="shared" si="32"/>
        <v>-0.406104976597505</v>
      </c>
      <c r="AS81">
        <f t="shared" si="32"/>
        <v>0.7815462813402726</v>
      </c>
      <c r="AT81" s="64">
        <f t="shared" si="11"/>
        <v>-4.4253457869508184E-2</v>
      </c>
      <c r="AU81" s="64">
        <f t="shared" si="12"/>
        <v>2.6919047661002497E-2</v>
      </c>
      <c r="AV81" s="64">
        <f t="shared" si="13"/>
        <v>8.6146740845516809E-3</v>
      </c>
      <c r="AW81" s="65" t="s">
        <v>19</v>
      </c>
    </row>
    <row r="82" spans="1:49" x14ac:dyDescent="0.25">
      <c r="A82" t="s">
        <v>44</v>
      </c>
      <c r="B82">
        <f t="shared" si="29"/>
        <v>-0.6024928107297558</v>
      </c>
      <c r="C82">
        <f t="shared" si="29"/>
        <v>-4.177686990886767E-2</v>
      </c>
      <c r="D82">
        <f t="shared" si="29"/>
        <v>0.21247620967574765</v>
      </c>
      <c r="E82">
        <f t="shared" si="29"/>
        <v>1.3311263145307681</v>
      </c>
      <c r="F82">
        <f t="shared" si="29"/>
        <v>-1.7751483608930942</v>
      </c>
      <c r="G82">
        <f t="shared" si="29"/>
        <v>-0.55607333006153803</v>
      </c>
      <c r="H82">
        <f t="shared" si="29"/>
        <v>-0.42971274961359512</v>
      </c>
      <c r="I82">
        <f t="shared" si="29"/>
        <v>-9.8778751102839887E-2</v>
      </c>
      <c r="J82">
        <f t="shared" si="29"/>
        <v>-0.63429166236323975</v>
      </c>
      <c r="K82">
        <f t="shared" si="29"/>
        <v>-1.3971043827355818</v>
      </c>
      <c r="L82">
        <f t="shared" si="29"/>
        <v>-1.4530175833119299</v>
      </c>
      <c r="M82">
        <f t="shared" si="29"/>
        <v>-0.19140378596528751</v>
      </c>
      <c r="N82">
        <f t="shared" si="29"/>
        <v>-0.2565378036704497</v>
      </c>
      <c r="O82">
        <f t="shared" si="29"/>
        <v>0.23688873695735621</v>
      </c>
      <c r="P82">
        <f t="shared" si="29"/>
        <v>-0.14365788789585307</v>
      </c>
      <c r="Q82">
        <f t="shared" si="29"/>
        <v>-0.29757285755587587</v>
      </c>
      <c r="R82">
        <f t="shared" si="32"/>
        <v>0.20718592519400808</v>
      </c>
      <c r="S82">
        <f t="shared" si="32"/>
        <v>-0.26182735552727759</v>
      </c>
      <c r="T82">
        <f t="shared" si="32"/>
        <v>1.1982296209400709</v>
      </c>
      <c r="U82">
        <f t="shared" si="32"/>
        <v>-1.1502581410003478</v>
      </c>
      <c r="V82">
        <f t="shared" si="32"/>
        <v>-1.8191908400378392</v>
      </c>
      <c r="W82">
        <f t="shared" si="32"/>
        <v>-1.0012393036199889</v>
      </c>
      <c r="X82">
        <f t="shared" si="32"/>
        <v>-1.0055368813474332</v>
      </c>
      <c r="Y82">
        <f t="shared" si="32"/>
        <v>-0.5150943219817975</v>
      </c>
      <c r="Z82">
        <f t="shared" si="32"/>
        <v>-1.3325718500822832</v>
      </c>
      <c r="AA82">
        <f t="shared" si="32"/>
        <v>-0.4575656834768751</v>
      </c>
      <c r="AB82">
        <f t="shared" si="32"/>
        <v>0.10451953330251945</v>
      </c>
      <c r="AC82">
        <f t="shared" si="32"/>
        <v>0.14717954924036103</v>
      </c>
      <c r="AD82">
        <f t="shared" si="32"/>
        <v>0.42247947726582841</v>
      </c>
      <c r="AE82">
        <f t="shared" si="32"/>
        <v>1.3362209881612919</v>
      </c>
      <c r="AF82">
        <f t="shared" si="32"/>
        <v>2.1633347317150822</v>
      </c>
      <c r="AG82">
        <f t="shared" si="32"/>
        <v>0.64211822768430216</v>
      </c>
      <c r="AH82">
        <f t="shared" si="32"/>
        <v>2.1633347317150822</v>
      </c>
      <c r="AI82">
        <f t="shared" si="32"/>
        <v>2.4615401775803982</v>
      </c>
      <c r="AJ82">
        <f t="shared" si="32"/>
        <v>0.60419243392081179</v>
      </c>
      <c r="AK82">
        <f t="shared" si="32"/>
        <v>-0.23226887087138162</v>
      </c>
      <c r="AL82">
        <f t="shared" si="32"/>
        <v>0.92955848310859046</v>
      </c>
      <c r="AM82">
        <f t="shared" si="32"/>
        <v>-0.18994879289220537</v>
      </c>
      <c r="AN82">
        <f t="shared" si="32"/>
        <v>0.55277974817223252</v>
      </c>
      <c r="AO82">
        <f t="shared" si="32"/>
        <v>1.1379983291387712</v>
      </c>
      <c r="AP82">
        <f t="shared" si="32"/>
        <v>0.56684431489957943</v>
      </c>
      <c r="AQ82">
        <f t="shared" si="32"/>
        <v>-0.14878919277192268</v>
      </c>
      <c r="AR82">
        <f t="shared" si="32"/>
        <v>0.42107430268668783</v>
      </c>
      <c r="AS82">
        <f t="shared" si="32"/>
        <v>-0.84722176647243763</v>
      </c>
      <c r="AT82" s="64">
        <f t="shared" si="11"/>
        <v>2.7160913081415355E-2</v>
      </c>
      <c r="AU82" s="64">
        <f t="shared" si="12"/>
        <v>6.4912589997422457E-2</v>
      </c>
      <c r="AV82" s="64">
        <f t="shared" si="13"/>
        <v>2.9435497378699525E-2</v>
      </c>
      <c r="AW82" s="65" t="s">
        <v>44</v>
      </c>
    </row>
    <row r="83" spans="1:49" x14ac:dyDescent="0.25">
      <c r="A83" t="s">
        <v>21</v>
      </c>
      <c r="B83">
        <f t="shared" si="29"/>
        <v>-0.73035862906159632</v>
      </c>
      <c r="C83">
        <f t="shared" si="29"/>
        <v>-0.88466858744132271</v>
      </c>
      <c r="D83">
        <f t="shared" si="29"/>
        <v>0.1461632126211487</v>
      </c>
      <c r="E83">
        <f t="shared" si="29"/>
        <v>0.51627469315280439</v>
      </c>
      <c r="F83">
        <f t="shared" si="29"/>
        <v>0.5673381846783625</v>
      </c>
      <c r="G83">
        <f t="shared" si="29"/>
        <v>0.77123885689522576</v>
      </c>
      <c r="H83">
        <f t="shared" si="29"/>
        <v>0.49243959304574869</v>
      </c>
      <c r="I83">
        <f t="shared" si="29"/>
        <v>-1.2988562875210303</v>
      </c>
      <c r="J83">
        <f t="shared" si="29"/>
        <v>-0.20982054355857557</v>
      </c>
      <c r="K83">
        <f t="shared" si="29"/>
        <v>-1.7770613003236446</v>
      </c>
      <c r="L83">
        <f t="shared" si="29"/>
        <v>-1.5040359584655509</v>
      </c>
      <c r="M83">
        <f t="shared" si="29"/>
        <v>-1.2872056514298031</v>
      </c>
      <c r="N83">
        <f t="shared" si="29"/>
        <v>0.2847793786436022</v>
      </c>
      <c r="O83">
        <f t="shared" si="29"/>
        <v>1.062974378024357</v>
      </c>
      <c r="P83">
        <f t="shared" si="29"/>
        <v>0.72318484188958554</v>
      </c>
      <c r="Q83">
        <f t="shared" si="29"/>
        <v>-0.297476010163926</v>
      </c>
      <c r="R83">
        <f t="shared" si="32"/>
        <v>0.22800329487204019</v>
      </c>
      <c r="S83">
        <f t="shared" si="32"/>
        <v>-0.20533080309023316</v>
      </c>
      <c r="T83">
        <f t="shared" si="32"/>
        <v>1.3754595084083201</v>
      </c>
      <c r="U83">
        <f t="shared" si="32"/>
        <v>-1.2842531856591128</v>
      </c>
      <c r="V83">
        <f t="shared" si="32"/>
        <v>-1.599762189216841</v>
      </c>
      <c r="W83">
        <f t="shared" si="32"/>
        <v>0.50183772867626708</v>
      </c>
      <c r="X83">
        <f t="shared" si="32"/>
        <v>-1.194105082406905</v>
      </c>
      <c r="Y83">
        <f t="shared" si="32"/>
        <v>-5.6118411904217354E-2</v>
      </c>
      <c r="Z83">
        <f t="shared" si="32"/>
        <v>-0.85735324023359039</v>
      </c>
      <c r="AA83">
        <f t="shared" si="32"/>
        <v>0.95830465797099884</v>
      </c>
      <c r="AB83">
        <f t="shared" si="32"/>
        <v>0.39301802918532608</v>
      </c>
      <c r="AC83">
        <f t="shared" si="32"/>
        <v>0.35753142918781172</v>
      </c>
      <c r="AD83">
        <f t="shared" si="32"/>
        <v>-0.87382531569776467</v>
      </c>
      <c r="AE83">
        <f t="shared" si="32"/>
        <v>-1.398826651826053</v>
      </c>
      <c r="AF83">
        <f t="shared" si="32"/>
        <v>1.5608262163972171</v>
      </c>
      <c r="AG83">
        <f t="shared" si="32"/>
        <v>0.30949958502909525</v>
      </c>
      <c r="AH83">
        <f t="shared" si="32"/>
        <v>1.5608262163972171</v>
      </c>
      <c r="AI83">
        <f t="shared" si="32"/>
        <v>0.96968377317069576</v>
      </c>
      <c r="AJ83">
        <f t="shared" si="32"/>
        <v>-0.80564132341881722</v>
      </c>
      <c r="AK83">
        <f t="shared" si="32"/>
        <v>-0.67833718418913902</v>
      </c>
      <c r="AL83">
        <f t="shared" si="32"/>
        <v>6.3304135211054713E-2</v>
      </c>
      <c r="AM83">
        <f t="shared" si="32"/>
        <v>-0.85939267021738253</v>
      </c>
      <c r="AN83">
        <f t="shared" si="32"/>
        <v>0.96285745578318604</v>
      </c>
      <c r="AO83">
        <f t="shared" si="32"/>
        <v>1.4907122087037052</v>
      </c>
      <c r="AP83">
        <f t="shared" si="32"/>
        <v>2.1857077937774521</v>
      </c>
      <c r="AQ83">
        <f t="shared" si="32"/>
        <v>-0.29202831634868642</v>
      </c>
      <c r="AR83">
        <f t="shared" si="32"/>
        <v>1.0529747501961628</v>
      </c>
      <c r="AS83">
        <f t="shared" si="32"/>
        <v>-0.44048257974318317</v>
      </c>
      <c r="AT83" s="64">
        <f t="shared" si="11"/>
        <v>3.5315302548307899E-2</v>
      </c>
      <c r="AU83" s="64">
        <f t="shared" si="12"/>
        <v>5.7803441393265841E-2</v>
      </c>
      <c r="AV83" s="64">
        <f t="shared" si="13"/>
        <v>1.9713498026486243E-2</v>
      </c>
      <c r="AW83" s="65" t="s">
        <v>21</v>
      </c>
    </row>
    <row r="84" spans="1:49" x14ac:dyDescent="0.25">
      <c r="A84" t="s">
        <v>22</v>
      </c>
      <c r="B84">
        <f t="shared" si="29"/>
        <v>-0.72735551049225933</v>
      </c>
      <c r="C84">
        <f t="shared" si="29"/>
        <v>1.3790567930157616</v>
      </c>
      <c r="D84">
        <f t="shared" si="29"/>
        <v>1.0879662120417366</v>
      </c>
      <c r="E84">
        <f t="shared" si="29"/>
        <v>1.1202358120544207</v>
      </c>
      <c r="F84">
        <f t="shared" si="29"/>
        <v>1.3276236217226385</v>
      </c>
      <c r="G84">
        <f t="shared" si="29"/>
        <v>0.27729724452041821</v>
      </c>
      <c r="H84">
        <f t="shared" si="29"/>
        <v>1.3734535217615635</v>
      </c>
      <c r="I84">
        <f t="shared" si="29"/>
        <v>1.0892768149149608</v>
      </c>
      <c r="J84">
        <f t="shared" si="29"/>
        <v>1.2864611017262715</v>
      </c>
      <c r="K84">
        <f t="shared" si="29"/>
        <v>-0.26594338430792919</v>
      </c>
      <c r="L84">
        <f t="shared" si="29"/>
        <v>-1.0923104617996471</v>
      </c>
      <c r="M84">
        <f t="shared" si="29"/>
        <v>0.60430260634395516</v>
      </c>
      <c r="N84">
        <f t="shared" si="29"/>
        <v>2.2189564667331498</v>
      </c>
      <c r="O84">
        <f t="shared" si="29"/>
        <v>0.64923284321814501</v>
      </c>
      <c r="P84">
        <f t="shared" ref="P84:AS84" si="33">(P40-AVERAGE($B40:$AS40))/(STDEV($B40:$AS40))</f>
        <v>0.74425581365007887</v>
      </c>
      <c r="Q84">
        <f t="shared" si="33"/>
        <v>1.286190456905296</v>
      </c>
      <c r="R84">
        <f t="shared" si="33"/>
        <v>0.91148589885806774</v>
      </c>
      <c r="S84">
        <f t="shared" si="33"/>
        <v>-1.0313113102397078</v>
      </c>
      <c r="T84">
        <f t="shared" si="33"/>
        <v>1.686064628126249</v>
      </c>
      <c r="U84">
        <f t="shared" si="33"/>
        <v>-0.24855676321034642</v>
      </c>
      <c r="V84">
        <f t="shared" si="33"/>
        <v>-0.76358639880983969</v>
      </c>
      <c r="W84">
        <f t="shared" si="33"/>
        <v>-2.4105188274291346E-2</v>
      </c>
      <c r="X84">
        <f t="shared" si="33"/>
        <v>-0.93083530839514095</v>
      </c>
      <c r="Y84">
        <f t="shared" si="33"/>
        <v>-3.0133961491122709E-2</v>
      </c>
      <c r="Z84">
        <f t="shared" si="33"/>
        <v>0.55300049533815543</v>
      </c>
      <c r="AA84">
        <f t="shared" si="33"/>
        <v>-0.12673001054785688</v>
      </c>
      <c r="AB84">
        <f t="shared" si="33"/>
        <v>-0.55631366646707536</v>
      </c>
      <c r="AC84">
        <f t="shared" si="33"/>
        <v>0.58483287254949945</v>
      </c>
      <c r="AD84">
        <f t="shared" si="33"/>
        <v>-1.4897410157393582</v>
      </c>
      <c r="AE84">
        <f t="shared" si="33"/>
        <v>0.26026011752236161</v>
      </c>
      <c r="AF84">
        <f t="shared" si="33"/>
        <v>-0.63165379694630608</v>
      </c>
      <c r="AG84">
        <f t="shared" si="33"/>
        <v>-0.23006163491294426</v>
      </c>
      <c r="AH84">
        <f t="shared" si="33"/>
        <v>-0.63165379694630608</v>
      </c>
      <c r="AI84">
        <f t="shared" si="33"/>
        <v>-0.73835427449636115</v>
      </c>
      <c r="AJ84">
        <f t="shared" si="33"/>
        <v>-1.3728086011779614</v>
      </c>
      <c r="AK84">
        <f t="shared" si="33"/>
        <v>-1.3842655434222966</v>
      </c>
      <c r="AL84">
        <f t="shared" si="33"/>
        <v>-0.81081285453914986</v>
      </c>
      <c r="AM84">
        <f t="shared" si="33"/>
        <v>-1.1802192383154055</v>
      </c>
      <c r="AN84">
        <f t="shared" si="33"/>
        <v>5.0803402234486816E-2</v>
      </c>
      <c r="AO84">
        <f t="shared" si="33"/>
        <v>-0.89183652625885135</v>
      </c>
      <c r="AP84">
        <f t="shared" si="33"/>
        <v>0.3596286776978988</v>
      </c>
      <c r="AQ84">
        <f t="shared" si="33"/>
        <v>-1.1929505553860642</v>
      </c>
      <c r="AR84">
        <f t="shared" si="33"/>
        <v>-1.5237271858567281</v>
      </c>
      <c r="AS84">
        <f t="shared" si="33"/>
        <v>-0.97511841290211787</v>
      </c>
      <c r="AT84" s="64">
        <f t="shared" si="11"/>
        <v>-7.5624022776615737E-5</v>
      </c>
      <c r="AU84" s="64">
        <f t="shared" si="12"/>
        <v>-3.4369094562439237E-2</v>
      </c>
      <c r="AV84" s="64">
        <f t="shared" si="13"/>
        <v>-4.9481549025612824E-2</v>
      </c>
      <c r="AW84" s="65" t="s">
        <v>22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A3099-8712-458B-967D-37A0387AD3E3}">
  <dimension ref="A1:BE42"/>
  <sheetViews>
    <sheetView tabSelected="1" workbookViewId="0">
      <selection activeCell="P23" sqref="P23"/>
    </sheetView>
  </sheetViews>
  <sheetFormatPr defaultRowHeight="15" x14ac:dyDescent="0.25"/>
  <cols>
    <col min="1" max="1" width="13.5703125" bestFit="1" customWidth="1"/>
    <col min="46" max="46" width="15.140625" bestFit="1" customWidth="1"/>
    <col min="47" max="47" width="12" customWidth="1"/>
    <col min="48" max="48" width="12.7109375" bestFit="1" customWidth="1"/>
    <col min="49" max="50" width="22.42578125" bestFit="1" customWidth="1"/>
    <col min="51" max="51" width="14.42578125" customWidth="1"/>
  </cols>
  <sheetData>
    <row r="1" spans="1:57" ht="15.75" thickBot="1" x14ac:dyDescent="0.3">
      <c r="A1" s="71" t="s">
        <v>75</v>
      </c>
      <c r="B1" s="72">
        <v>1980</v>
      </c>
      <c r="C1" s="72">
        <v>1981</v>
      </c>
      <c r="D1" s="72">
        <v>1982</v>
      </c>
      <c r="E1" s="72">
        <v>1983</v>
      </c>
      <c r="F1" s="72">
        <v>1984</v>
      </c>
      <c r="G1" s="72">
        <v>1985</v>
      </c>
      <c r="H1" s="72">
        <v>1986</v>
      </c>
      <c r="I1" s="72">
        <v>1987</v>
      </c>
      <c r="J1" s="72">
        <v>1988</v>
      </c>
      <c r="K1" s="72">
        <v>1989</v>
      </c>
      <c r="L1" s="72">
        <v>1990</v>
      </c>
      <c r="M1" s="72">
        <v>1991</v>
      </c>
      <c r="N1" s="72">
        <v>1992</v>
      </c>
      <c r="O1" s="72">
        <v>1993</v>
      </c>
      <c r="P1" s="72">
        <v>1994</v>
      </c>
      <c r="Q1" s="72">
        <v>1995</v>
      </c>
      <c r="R1" s="72">
        <v>1996</v>
      </c>
      <c r="S1" s="72">
        <v>1997</v>
      </c>
      <c r="T1" s="73">
        <v>1998</v>
      </c>
      <c r="U1" s="72">
        <v>1999</v>
      </c>
      <c r="V1" s="72">
        <v>2000</v>
      </c>
      <c r="W1" s="72">
        <v>2001</v>
      </c>
      <c r="X1" s="72">
        <v>2002</v>
      </c>
      <c r="Y1" s="72">
        <v>2003</v>
      </c>
      <c r="Z1" s="72">
        <v>2004</v>
      </c>
      <c r="AA1" s="72">
        <v>2005</v>
      </c>
      <c r="AB1" s="72">
        <v>2006</v>
      </c>
      <c r="AC1" s="72">
        <v>2007</v>
      </c>
      <c r="AD1" s="72">
        <v>2008</v>
      </c>
      <c r="AE1" s="72">
        <v>2009</v>
      </c>
      <c r="AF1" s="72">
        <v>2010</v>
      </c>
      <c r="AG1" s="72">
        <v>2011</v>
      </c>
      <c r="AH1" s="72">
        <v>2012</v>
      </c>
      <c r="AI1" s="72">
        <v>2013</v>
      </c>
      <c r="AJ1" s="72">
        <v>2014</v>
      </c>
      <c r="AK1" s="72">
        <v>2015</v>
      </c>
      <c r="AL1" s="72">
        <v>2016</v>
      </c>
      <c r="AM1" s="72">
        <v>2017</v>
      </c>
      <c r="AN1" s="72">
        <v>2018</v>
      </c>
      <c r="AO1" s="72">
        <v>2019</v>
      </c>
      <c r="AP1" s="72">
        <v>2020</v>
      </c>
      <c r="AQ1" s="72">
        <v>2021</v>
      </c>
      <c r="AR1" s="72">
        <v>2022</v>
      </c>
      <c r="AS1" s="72">
        <v>2023</v>
      </c>
      <c r="AT1" s="74" t="s">
        <v>72</v>
      </c>
      <c r="AU1" s="74" t="s">
        <v>73</v>
      </c>
      <c r="AV1" s="74" t="s">
        <v>74</v>
      </c>
      <c r="AW1" s="74" t="s">
        <v>66</v>
      </c>
      <c r="AX1" s="74" t="s">
        <v>67</v>
      </c>
      <c r="AY1" s="72"/>
      <c r="AZ1" s="72"/>
      <c r="BA1" s="72"/>
      <c r="BB1" s="72"/>
      <c r="BC1" s="72"/>
      <c r="BD1" s="72"/>
      <c r="BE1" s="72"/>
    </row>
    <row r="2" spans="1:57" x14ac:dyDescent="0.25">
      <c r="A2" s="72"/>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5"/>
      <c r="AU2" s="75"/>
      <c r="AV2" s="75"/>
      <c r="AW2" s="75"/>
      <c r="AX2" s="75"/>
      <c r="AY2" s="72"/>
      <c r="AZ2" s="72"/>
      <c r="BA2" s="85" t="s">
        <v>76</v>
      </c>
      <c r="BB2" s="76" t="s">
        <v>58</v>
      </c>
      <c r="BC2" s="76" t="s">
        <v>56</v>
      </c>
      <c r="BD2" s="76" t="s">
        <v>57</v>
      </c>
      <c r="BE2" s="77" t="s">
        <v>59</v>
      </c>
    </row>
    <row r="3" spans="1:57" x14ac:dyDescent="0.25">
      <c r="A3" s="72" t="s">
        <v>5</v>
      </c>
      <c r="B3" s="72">
        <v>3.7003045079999999</v>
      </c>
      <c r="C3" s="72">
        <v>3.9328937530000001</v>
      </c>
      <c r="D3" s="72">
        <v>3.6043319700000001</v>
      </c>
      <c r="E3" s="72">
        <v>3.70310688</v>
      </c>
      <c r="F3" s="72">
        <v>3.7473137379999999</v>
      </c>
      <c r="G3" s="72">
        <v>3.7526042460000002</v>
      </c>
      <c r="H3" s="72">
        <v>3.9584562779999999</v>
      </c>
      <c r="I3" s="72">
        <v>3.7839498520000001</v>
      </c>
      <c r="J3" s="72">
        <v>3.9485285280000002</v>
      </c>
      <c r="K3" s="72">
        <v>3.7302980419999998</v>
      </c>
      <c r="L3" s="72">
        <v>3.8114976880000002</v>
      </c>
      <c r="M3" s="72">
        <v>3.8060059549999998</v>
      </c>
      <c r="N3" s="72">
        <v>3.826614857</v>
      </c>
      <c r="O3" s="72">
        <v>3.7585167880000001</v>
      </c>
      <c r="P3" s="72">
        <v>3.9459970000000002</v>
      </c>
      <c r="Q3" s="72">
        <v>4.0412669179999998</v>
      </c>
      <c r="R3" s="72">
        <v>3.6508049960000002</v>
      </c>
      <c r="S3" s="72">
        <v>3.8784604069999999</v>
      </c>
      <c r="T3" s="72">
        <v>3.7405934329999999</v>
      </c>
      <c r="U3" s="72">
        <v>3.985500574</v>
      </c>
      <c r="V3" s="72">
        <v>3.9350991249999998</v>
      </c>
      <c r="W3" s="72">
        <v>4.0554242130000002</v>
      </c>
      <c r="X3" s="72">
        <v>3.8180418010000001</v>
      </c>
      <c r="Y3" s="72">
        <v>3.7882678510000001</v>
      </c>
      <c r="Z3" s="72">
        <v>3.9357964989999998</v>
      </c>
      <c r="AA3" s="72">
        <v>3.915472507</v>
      </c>
      <c r="AB3" s="72">
        <v>3.9322204589999998</v>
      </c>
      <c r="AC3" s="72">
        <v>3.8980185989999998</v>
      </c>
      <c r="AD3" s="72">
        <v>3.9046638009999999</v>
      </c>
      <c r="AE3" s="72">
        <v>3.9066607950000001</v>
      </c>
      <c r="AF3" s="72">
        <v>3.8808796409999999</v>
      </c>
      <c r="AG3" s="72">
        <v>3.8482053280000001</v>
      </c>
      <c r="AH3" s="72">
        <v>3.8808796409999999</v>
      </c>
      <c r="AI3" s="72">
        <v>3.89905715</v>
      </c>
      <c r="AJ3" s="72">
        <v>3.8549480439999999</v>
      </c>
      <c r="AK3" s="72">
        <v>3.9141154290000002</v>
      </c>
      <c r="AL3" s="72">
        <v>3.8582208160000002</v>
      </c>
      <c r="AM3" s="72">
        <v>3.667147398</v>
      </c>
      <c r="AN3" s="72">
        <v>3.9471464159999998</v>
      </c>
      <c r="AO3" s="72">
        <v>3.7633872030000002</v>
      </c>
      <c r="AP3" s="72">
        <v>3.7787964340000002</v>
      </c>
      <c r="AQ3" s="72">
        <v>3.7088015080000001</v>
      </c>
      <c r="AR3" s="72">
        <v>4.0022773740000002</v>
      </c>
      <c r="AS3" s="72">
        <v>3.7078897949999998</v>
      </c>
      <c r="AT3" s="75">
        <v>4.9298750000000002E-3</v>
      </c>
      <c r="AU3" s="75">
        <v>-6.5317810000000004E-3</v>
      </c>
      <c r="AV3" s="75">
        <v>1.3777469999999999E-3</v>
      </c>
      <c r="AW3" s="75">
        <v>6.5079586999999994E-2</v>
      </c>
      <c r="AX3" s="75">
        <v>2.8102549000000001E-2</v>
      </c>
      <c r="AY3" s="78" t="s">
        <v>5</v>
      </c>
      <c r="AZ3" s="72"/>
      <c r="BA3" s="79" t="s">
        <v>77</v>
      </c>
      <c r="BB3" s="72">
        <v>1.1988705000000001E-2</v>
      </c>
      <c r="BC3" s="72">
        <v>-2.254224E-3</v>
      </c>
      <c r="BD3" s="72">
        <v>-4.6523388999999998E-2</v>
      </c>
      <c r="BE3" s="80">
        <v>4.3283183000000003E-2</v>
      </c>
    </row>
    <row r="4" spans="1:57" ht="15.75" thickBot="1" x14ac:dyDescent="0.3">
      <c r="A4" s="72" t="s">
        <v>42</v>
      </c>
      <c r="B4" s="72">
        <v>3.1852355000000001</v>
      </c>
      <c r="C4" s="72">
        <v>3.1919028759999999</v>
      </c>
      <c r="D4" s="72">
        <v>3.0318784710000002</v>
      </c>
      <c r="E4" s="72">
        <v>3.1017289159999999</v>
      </c>
      <c r="F4" s="72">
        <v>3.1965353489999999</v>
      </c>
      <c r="G4" s="72">
        <v>3.0717763900000001</v>
      </c>
      <c r="H4" s="72">
        <v>3.2198777199999999</v>
      </c>
      <c r="I4" s="72">
        <v>3.048574924</v>
      </c>
      <c r="J4" s="72">
        <v>3.1241326329999999</v>
      </c>
      <c r="K4" s="72">
        <v>3.0611181260000002</v>
      </c>
      <c r="L4" s="72">
        <v>3.1828799249999999</v>
      </c>
      <c r="M4" s="72">
        <v>3.180071592</v>
      </c>
      <c r="N4" s="72">
        <v>3.0181453230000002</v>
      </c>
      <c r="O4" s="72">
        <v>3.046801329</v>
      </c>
      <c r="P4" s="72">
        <v>3.1855068210000002</v>
      </c>
      <c r="Q4" s="72">
        <v>3.1397614479999998</v>
      </c>
      <c r="R4" s="72">
        <v>3.1033587460000001</v>
      </c>
      <c r="S4" s="72">
        <v>3.1811497210000002</v>
      </c>
      <c r="T4" s="72">
        <v>3.138243675</v>
      </c>
      <c r="U4" s="72">
        <v>3.1677815909999998</v>
      </c>
      <c r="V4" s="72">
        <v>3.081027508</v>
      </c>
      <c r="W4" s="72">
        <v>3.167775631</v>
      </c>
      <c r="X4" s="72">
        <v>3.1814754010000001</v>
      </c>
      <c r="Y4" s="72">
        <v>3.2067806719999998</v>
      </c>
      <c r="Z4" s="72">
        <v>3.0908756259999999</v>
      </c>
      <c r="AA4" s="72">
        <v>3.2354202270000001</v>
      </c>
      <c r="AB4" s="72">
        <v>3.021996975</v>
      </c>
      <c r="AC4" s="72">
        <v>3.112111568</v>
      </c>
      <c r="AD4" s="72">
        <v>3.1366112230000001</v>
      </c>
      <c r="AE4" s="72">
        <v>3.103290796</v>
      </c>
      <c r="AF4" s="72">
        <v>3.134668112</v>
      </c>
      <c r="AG4" s="72">
        <v>3.1948237420000001</v>
      </c>
      <c r="AH4" s="72">
        <v>3.134668112</v>
      </c>
      <c r="AI4" s="72">
        <v>3.2369289399999999</v>
      </c>
      <c r="AJ4" s="72">
        <v>3.193137884</v>
      </c>
      <c r="AK4" s="72">
        <v>3.0453565120000001</v>
      </c>
      <c r="AL4" s="72">
        <v>3.153163433</v>
      </c>
      <c r="AM4" s="72">
        <v>3.005546093</v>
      </c>
      <c r="AN4" s="72">
        <v>3.2323732380000001</v>
      </c>
      <c r="AO4" s="72">
        <v>3.0785052780000002</v>
      </c>
      <c r="AP4" s="72">
        <v>3.1193869109999999</v>
      </c>
      <c r="AQ4" s="72">
        <v>3.1726357940000001</v>
      </c>
      <c r="AR4" s="72">
        <v>3.1293029790000002</v>
      </c>
      <c r="AS4" s="72">
        <v>3.079787016</v>
      </c>
      <c r="AT4" s="75">
        <v>-3.8402500000000002E-4</v>
      </c>
      <c r="AU4" s="75">
        <v>-1.249535E-3</v>
      </c>
      <c r="AV4" s="81">
        <v>6.9741199999999996E-5</v>
      </c>
      <c r="AW4" s="75">
        <v>9.8446460000000003E-3</v>
      </c>
      <c r="AX4" s="75">
        <v>4.2510969999999997E-3</v>
      </c>
      <c r="AY4" s="78" t="s">
        <v>42</v>
      </c>
      <c r="AZ4" s="72"/>
      <c r="BA4" s="82" t="s">
        <v>78</v>
      </c>
      <c r="BB4" s="83">
        <v>5.176941E-3</v>
      </c>
      <c r="BC4" s="83">
        <v>-9.7341500000000004E-4</v>
      </c>
      <c r="BD4" s="83">
        <v>-2.0089645E-2</v>
      </c>
      <c r="BE4" s="84">
        <v>1.8690465E-2</v>
      </c>
    </row>
    <row r="5" spans="1:57" x14ac:dyDescent="0.25">
      <c r="A5" s="72" t="s">
        <v>7</v>
      </c>
      <c r="B5" s="72">
        <v>2.467990398</v>
      </c>
      <c r="C5" s="72">
        <v>2.395380259</v>
      </c>
      <c r="D5" s="72">
        <v>2.359367132</v>
      </c>
      <c r="E5" s="72">
        <v>2.361528635</v>
      </c>
      <c r="F5" s="72">
        <v>2.3829112050000001</v>
      </c>
      <c r="G5" s="72">
        <v>2.4747796059999998</v>
      </c>
      <c r="H5" s="72">
        <v>2.3572154049999998</v>
      </c>
      <c r="I5" s="72">
        <v>2.3841874600000001</v>
      </c>
      <c r="J5" s="72">
        <v>2.4954283240000001</v>
      </c>
      <c r="K5" s="72">
        <v>2.4458031650000001</v>
      </c>
      <c r="L5" s="72">
        <v>2.4473371510000002</v>
      </c>
      <c r="M5" s="72">
        <v>2.4507086280000001</v>
      </c>
      <c r="N5" s="72">
        <v>2.4513521190000001</v>
      </c>
      <c r="O5" s="72">
        <v>2.3863608840000001</v>
      </c>
      <c r="P5" s="72">
        <v>2.530975819</v>
      </c>
      <c r="Q5" s="72">
        <v>2.3770875930000002</v>
      </c>
      <c r="R5" s="72">
        <v>2.4073283669999999</v>
      </c>
      <c r="S5" s="72">
        <v>2.3085839749999999</v>
      </c>
      <c r="T5" s="72">
        <v>2.4259238239999998</v>
      </c>
      <c r="U5" s="72">
        <v>2.1880984309999998</v>
      </c>
      <c r="V5" s="72">
        <v>2.4469044210000002</v>
      </c>
      <c r="W5" s="72">
        <v>2.499353647</v>
      </c>
      <c r="X5" s="72">
        <v>2.381094456</v>
      </c>
      <c r="Y5" s="72">
        <v>2.4409136770000002</v>
      </c>
      <c r="Z5" s="72">
        <v>2.5226814750000002</v>
      </c>
      <c r="AA5" s="72">
        <v>2.3510029320000001</v>
      </c>
      <c r="AB5" s="72">
        <v>2.5179285999999999</v>
      </c>
      <c r="AC5" s="72">
        <v>2.5166110989999999</v>
      </c>
      <c r="AD5" s="72">
        <v>2.503109217</v>
      </c>
      <c r="AE5" s="72">
        <v>2.3986127380000002</v>
      </c>
      <c r="AF5" s="72">
        <v>2.3076674939999999</v>
      </c>
      <c r="AG5" s="72">
        <v>2.326828957</v>
      </c>
      <c r="AH5" s="72">
        <v>2.3076674939999999</v>
      </c>
      <c r="AI5" s="72">
        <v>2.5931766029999999</v>
      </c>
      <c r="AJ5" s="72">
        <v>2.3322937490000002</v>
      </c>
      <c r="AK5" s="72">
        <v>2.1243805889999998</v>
      </c>
      <c r="AL5" s="72">
        <v>2.4579086299999999</v>
      </c>
      <c r="AM5" s="72">
        <v>2.4328789710000001</v>
      </c>
      <c r="AN5" s="72">
        <v>2.3159086699999998</v>
      </c>
      <c r="AO5" s="72">
        <v>2.497722387</v>
      </c>
      <c r="AP5" s="72">
        <v>2.4465110299999999</v>
      </c>
      <c r="AQ5" s="72">
        <v>2.4914662839999999</v>
      </c>
      <c r="AR5" s="72">
        <v>2.446950674</v>
      </c>
      <c r="AS5" s="72">
        <v>2.2060387129999999</v>
      </c>
      <c r="AT5" s="75">
        <v>1.9319699999999999E-4</v>
      </c>
      <c r="AU5" s="75">
        <v>-1.3602740000000001E-3</v>
      </c>
      <c r="AV5" s="75">
        <v>-7.08401E-4</v>
      </c>
      <c r="AW5" s="75">
        <v>-1.4180507E-2</v>
      </c>
      <c r="AX5" s="75">
        <v>-6.1234009999999997E-3</v>
      </c>
      <c r="AY5" s="78" t="s">
        <v>7</v>
      </c>
      <c r="AZ5" s="72"/>
      <c r="BA5" s="72"/>
      <c r="BB5" s="72"/>
      <c r="BC5" s="72"/>
      <c r="BD5" s="72"/>
      <c r="BE5" s="72"/>
    </row>
    <row r="6" spans="1:57" x14ac:dyDescent="0.25">
      <c r="A6" s="72" t="s">
        <v>8</v>
      </c>
      <c r="B6" s="72">
        <v>2.4090912339999999</v>
      </c>
      <c r="C6" s="72">
        <v>2.6145935059999998</v>
      </c>
      <c r="D6" s="72">
        <v>2.5672659869999999</v>
      </c>
      <c r="E6" s="72">
        <v>2.640532017</v>
      </c>
      <c r="F6" s="72">
        <v>2.4801166060000002</v>
      </c>
      <c r="G6" s="72">
        <v>2.5975358489999998</v>
      </c>
      <c r="H6" s="72">
        <v>2.669329405</v>
      </c>
      <c r="I6" s="72">
        <v>2.4297571179999999</v>
      </c>
      <c r="J6" s="72">
        <v>2.5898685459999999</v>
      </c>
      <c r="K6" s="72">
        <v>2.6261737350000001</v>
      </c>
      <c r="L6" s="72">
        <v>2.6850764749999998</v>
      </c>
      <c r="M6" s="72">
        <v>2.5793843270000001</v>
      </c>
      <c r="N6" s="72">
        <v>2.8654747010000001</v>
      </c>
      <c r="O6" s="72">
        <v>2.5604469779999999</v>
      </c>
      <c r="P6" s="72">
        <v>2.6843564510000002</v>
      </c>
      <c r="Q6" s="72">
        <v>2.482836008</v>
      </c>
      <c r="R6" s="72">
        <v>2.6371264459999999</v>
      </c>
      <c r="S6" s="72">
        <v>2.5529928210000001</v>
      </c>
      <c r="T6" s="72">
        <v>2.6865859030000001</v>
      </c>
      <c r="U6" s="72">
        <v>2.270735025</v>
      </c>
      <c r="V6" s="72">
        <v>2.7815563679999999</v>
      </c>
      <c r="W6" s="72">
        <v>2.6248428819999998</v>
      </c>
      <c r="X6" s="72">
        <v>2.3703329559999999</v>
      </c>
      <c r="Y6" s="72">
        <v>2.6712210179999998</v>
      </c>
      <c r="Z6" s="72">
        <v>2.6321008209999999</v>
      </c>
      <c r="AA6" s="72">
        <v>2.3574221130000002</v>
      </c>
      <c r="AB6" s="72">
        <v>2.9269518849999998</v>
      </c>
      <c r="AC6" s="72">
        <v>2.5784668919999998</v>
      </c>
      <c r="AD6" s="72">
        <v>2.8027741910000001</v>
      </c>
      <c r="AE6" s="72">
        <v>2.8093512060000001</v>
      </c>
      <c r="AF6" s="72">
        <v>2.3657734389999998</v>
      </c>
      <c r="AG6" s="72">
        <v>2.8181321619999999</v>
      </c>
      <c r="AH6" s="72">
        <v>2.3657734389999998</v>
      </c>
      <c r="AI6" s="72">
        <v>2.8401010040000001</v>
      </c>
      <c r="AJ6" s="72">
        <v>2.4723637100000002</v>
      </c>
      <c r="AK6" s="72">
        <v>2.692061663</v>
      </c>
      <c r="AL6" s="72">
        <v>2.833408833</v>
      </c>
      <c r="AM6" s="72">
        <v>2.7841775420000001</v>
      </c>
      <c r="AN6" s="72">
        <v>2.7048394679999999</v>
      </c>
      <c r="AO6" s="72">
        <v>2.8088145259999999</v>
      </c>
      <c r="AP6" s="72">
        <v>2.6991453170000002</v>
      </c>
      <c r="AQ6" s="72">
        <v>2.4995260240000001</v>
      </c>
      <c r="AR6" s="72">
        <v>2.8410155769999998</v>
      </c>
      <c r="AS6" s="72">
        <v>2.606050014</v>
      </c>
      <c r="AT6" s="75">
        <v>5.9705890000000001E-3</v>
      </c>
      <c r="AU6" s="75">
        <v>7.3933519999999997E-3</v>
      </c>
      <c r="AV6" s="75">
        <v>3.4564769999999999E-3</v>
      </c>
      <c r="AW6" s="75">
        <v>4.8459412E-2</v>
      </c>
      <c r="AX6" s="75">
        <v>2.0925655000000001E-2</v>
      </c>
      <c r="AY6" s="78" t="s">
        <v>8</v>
      </c>
      <c r="AZ6" s="72"/>
      <c r="BA6" s="72"/>
      <c r="BB6" s="72"/>
      <c r="BC6" s="72"/>
      <c r="BD6" s="72"/>
      <c r="BE6" s="72"/>
    </row>
    <row r="7" spans="1:57" x14ac:dyDescent="0.25">
      <c r="A7" s="72" t="s">
        <v>9</v>
      </c>
      <c r="B7" s="72">
        <v>3.799691916</v>
      </c>
      <c r="C7" s="72">
        <v>3.7982611660000001</v>
      </c>
      <c r="D7" s="72">
        <v>3.9165546889999998</v>
      </c>
      <c r="E7" s="72">
        <v>4.3168230059999999</v>
      </c>
      <c r="F7" s="72">
        <v>4.24503231</v>
      </c>
      <c r="G7" s="72">
        <v>3.9487543110000001</v>
      </c>
      <c r="H7" s="72">
        <v>3.9046955109999999</v>
      </c>
      <c r="I7" s="72">
        <v>3.7902464870000001</v>
      </c>
      <c r="J7" s="72">
        <v>3.9196271899999999</v>
      </c>
      <c r="K7" s="72">
        <v>4.0340929030000003</v>
      </c>
      <c r="L7" s="72">
        <v>4.1511182790000003</v>
      </c>
      <c r="M7" s="72">
        <v>4.180618763</v>
      </c>
      <c r="N7" s="72">
        <v>3.899168253</v>
      </c>
      <c r="O7" s="72">
        <v>3.8628387449999999</v>
      </c>
      <c r="P7" s="72">
        <v>4.0589833259999999</v>
      </c>
      <c r="Q7" s="72">
        <v>4.1302757259999998</v>
      </c>
      <c r="R7" s="72">
        <v>3.7637939450000002</v>
      </c>
      <c r="S7" s="72">
        <v>4.0213322639999998</v>
      </c>
      <c r="T7" s="72">
        <v>3.8400480749999999</v>
      </c>
      <c r="U7" s="72">
        <v>4.0673170089999999</v>
      </c>
      <c r="V7" s="72">
        <v>3.8773951530000001</v>
      </c>
      <c r="W7" s="72">
        <v>4.1604504589999998</v>
      </c>
      <c r="X7" s="72">
        <v>4.0190143589999998</v>
      </c>
      <c r="Y7" s="72">
        <v>3.9192802910000002</v>
      </c>
      <c r="Z7" s="72">
        <v>4.0363855360000001</v>
      </c>
      <c r="AA7" s="72">
        <v>4.1662178040000004</v>
      </c>
      <c r="AB7" s="72">
        <v>4.2790956500000004</v>
      </c>
      <c r="AC7" s="72">
        <v>4.0225863459999998</v>
      </c>
      <c r="AD7" s="72">
        <v>4.0223345760000004</v>
      </c>
      <c r="AE7" s="72">
        <v>3.9431045060000001</v>
      </c>
      <c r="AF7" s="72">
        <v>3.8131742480000002</v>
      </c>
      <c r="AG7" s="72">
        <v>4.1427788730000001</v>
      </c>
      <c r="AH7" s="72">
        <v>3.8131742480000002</v>
      </c>
      <c r="AI7" s="72">
        <v>3.9009578230000002</v>
      </c>
      <c r="AJ7" s="72">
        <v>3.999619246</v>
      </c>
      <c r="AK7" s="72">
        <v>4.0764894490000003</v>
      </c>
      <c r="AL7" s="72">
        <v>3.7497313019999998</v>
      </c>
      <c r="AM7" s="72">
        <v>3.851143837</v>
      </c>
      <c r="AN7" s="72">
        <v>3.9714753630000001</v>
      </c>
      <c r="AO7" s="72">
        <v>3.892745256</v>
      </c>
      <c r="AP7" s="72">
        <v>3.7746391300000002</v>
      </c>
      <c r="AQ7" s="72">
        <v>3.854534149</v>
      </c>
      <c r="AR7" s="72">
        <v>4.0564002989999999</v>
      </c>
      <c r="AS7" s="72">
        <v>3.6763021949999999</v>
      </c>
      <c r="AT7" s="75">
        <v>-5.5980299999999999E-4</v>
      </c>
      <c r="AU7" s="75">
        <v>-1.0094158000000001E-2</v>
      </c>
      <c r="AV7" s="75">
        <v>-2.3813469999999998E-3</v>
      </c>
      <c r="AW7" s="75">
        <v>-1.4543845999999999E-2</v>
      </c>
      <c r="AX7" s="75">
        <v>-6.2802969999999998E-3</v>
      </c>
      <c r="AY7" s="78" t="s">
        <v>9</v>
      </c>
      <c r="AZ7" s="72"/>
      <c r="BA7" s="72"/>
      <c r="BB7" s="72"/>
      <c r="BC7" s="72"/>
      <c r="BD7" s="72"/>
      <c r="BE7" s="72"/>
    </row>
    <row r="8" spans="1:57" x14ac:dyDescent="0.25">
      <c r="A8" s="72" t="s">
        <v>10</v>
      </c>
      <c r="B8" s="72">
        <v>3.0802807809999999</v>
      </c>
      <c r="C8" s="72">
        <v>3.0194036959999999</v>
      </c>
      <c r="D8" s="72">
        <v>2.8139355180000001</v>
      </c>
      <c r="E8" s="72">
        <v>2.8811283109999999</v>
      </c>
      <c r="F8" s="72">
        <v>3.0061566829999999</v>
      </c>
      <c r="G8" s="72">
        <v>3.0348813529999998</v>
      </c>
      <c r="H8" s="72">
        <v>3.1070401670000001</v>
      </c>
      <c r="I8" s="72">
        <v>2.8007743359999999</v>
      </c>
      <c r="J8" s="72">
        <v>3.3184094430000002</v>
      </c>
      <c r="K8" s="72">
        <v>3.146136045</v>
      </c>
      <c r="L8" s="72">
        <v>3.267560005</v>
      </c>
      <c r="M8" s="72">
        <v>3.3842372890000001</v>
      </c>
      <c r="N8" s="72">
        <v>3.0514214040000001</v>
      </c>
      <c r="O8" s="72">
        <v>3.0926680559999999</v>
      </c>
      <c r="P8" s="72">
        <v>3.2404556269999998</v>
      </c>
      <c r="Q8" s="72">
        <v>3.2226583959999999</v>
      </c>
      <c r="R8" s="72">
        <v>3.0826206209999998</v>
      </c>
      <c r="S8" s="72">
        <v>3.3620030879999998</v>
      </c>
      <c r="T8" s="72">
        <v>3.0009117129999998</v>
      </c>
      <c r="U8" s="72">
        <v>3.3590161799999998</v>
      </c>
      <c r="V8" s="72">
        <v>2.9760284420000001</v>
      </c>
      <c r="W8" s="72">
        <v>3.3191802500000001</v>
      </c>
      <c r="X8" s="72">
        <v>3.28769803</v>
      </c>
      <c r="Y8" s="72">
        <v>3.072741508</v>
      </c>
      <c r="Z8" s="72">
        <v>3.0302340980000002</v>
      </c>
      <c r="AA8" s="72">
        <v>3.1655161380000001</v>
      </c>
      <c r="AB8" s="72">
        <v>3.002077103</v>
      </c>
      <c r="AC8" s="72">
        <v>2.960819721</v>
      </c>
      <c r="AD8" s="72">
        <v>3.114651442</v>
      </c>
      <c r="AE8" s="72">
        <v>3.0418767930000001</v>
      </c>
      <c r="AF8" s="72">
        <v>2.943538904</v>
      </c>
      <c r="AG8" s="72">
        <v>3.1213970180000001</v>
      </c>
      <c r="AH8" s="72">
        <v>2.943538904</v>
      </c>
      <c r="AI8" s="72">
        <v>3.151043177</v>
      </c>
      <c r="AJ8" s="72">
        <v>3.3241217139999999</v>
      </c>
      <c r="AK8" s="72">
        <v>2.9494426250000001</v>
      </c>
      <c r="AL8" s="72">
        <v>3.146449804</v>
      </c>
      <c r="AM8" s="72">
        <v>2.8171021939999998</v>
      </c>
      <c r="AN8" s="72">
        <v>3.4170999530000001</v>
      </c>
      <c r="AO8" s="72">
        <v>3.1528151040000001</v>
      </c>
      <c r="AP8" s="72">
        <v>3.1393206120000001</v>
      </c>
      <c r="AQ8" s="72">
        <v>3.0178146360000002</v>
      </c>
      <c r="AR8" s="72">
        <v>3.1185019020000002</v>
      </c>
      <c r="AS8" s="72">
        <v>3.0511872769999999</v>
      </c>
      <c r="AT8" s="75">
        <v>1.4575985E-2</v>
      </c>
      <c r="AU8" s="75">
        <v>-2.8419439999999999E-3</v>
      </c>
      <c r="AV8" s="75">
        <v>7.9292200000000005E-4</v>
      </c>
      <c r="AW8" s="75">
        <v>4.2610390000000003E-3</v>
      </c>
      <c r="AX8" s="75">
        <v>1.839994E-3</v>
      </c>
      <c r="AY8" s="78" t="s">
        <v>10</v>
      </c>
      <c r="AZ8" s="72"/>
      <c r="BA8" s="72"/>
      <c r="BB8" s="72"/>
      <c r="BC8" s="72"/>
      <c r="BD8" s="72"/>
      <c r="BE8" s="72"/>
    </row>
    <row r="9" spans="1:57" x14ac:dyDescent="0.25">
      <c r="A9" s="72" t="s">
        <v>11</v>
      </c>
      <c r="B9" s="72">
        <v>3.509845495</v>
      </c>
      <c r="C9" s="72">
        <v>3.404881477</v>
      </c>
      <c r="D9" s="72">
        <v>3.2303171160000002</v>
      </c>
      <c r="E9" s="72">
        <v>3.3153653140000001</v>
      </c>
      <c r="F9" s="72">
        <v>3.4281802180000001</v>
      </c>
      <c r="G9" s="72">
        <v>3.228174686</v>
      </c>
      <c r="H9" s="72">
        <v>3.1827204230000001</v>
      </c>
      <c r="I9" s="72">
        <v>3.2559397219999999</v>
      </c>
      <c r="J9" s="72">
        <v>3.3390097619999999</v>
      </c>
      <c r="K9" s="72">
        <v>3.4786188600000001</v>
      </c>
      <c r="L9" s="72">
        <v>3.3016994</v>
      </c>
      <c r="M9" s="72">
        <v>3.3921399120000002</v>
      </c>
      <c r="N9" s="72">
        <v>3.2050833700000001</v>
      </c>
      <c r="O9" s="72">
        <v>3.2748024459999998</v>
      </c>
      <c r="P9" s="72">
        <v>3.1273701190000001</v>
      </c>
      <c r="Q9" s="72">
        <v>3.4565563199999998</v>
      </c>
      <c r="R9" s="72">
        <v>3.5462810990000002</v>
      </c>
      <c r="S9" s="72">
        <v>3.3040630819999999</v>
      </c>
      <c r="T9" s="72">
        <v>3.317399263</v>
      </c>
      <c r="U9" s="72">
        <v>3.3094325069999999</v>
      </c>
      <c r="V9" s="72">
        <v>3.3302659989999999</v>
      </c>
      <c r="W9" s="72">
        <v>3.3448100090000001</v>
      </c>
      <c r="X9" s="72">
        <v>3.278886795</v>
      </c>
      <c r="Y9" s="72">
        <v>3.2463071349999999</v>
      </c>
      <c r="Z9" s="72">
        <v>3.285032749</v>
      </c>
      <c r="AA9" s="72">
        <v>3.207445383</v>
      </c>
      <c r="AB9" s="72">
        <v>3.2680149080000001</v>
      </c>
      <c r="AC9" s="72">
        <v>3.146825314</v>
      </c>
      <c r="AD9" s="72">
        <v>3.124415398</v>
      </c>
      <c r="AE9" s="72">
        <v>3.333259821</v>
      </c>
      <c r="AF9" s="72">
        <v>3.3287453650000001</v>
      </c>
      <c r="AG9" s="72">
        <v>3.1960730549999998</v>
      </c>
      <c r="AH9" s="72">
        <v>3.3287453650000001</v>
      </c>
      <c r="AI9" s="72">
        <v>3.2712924480000001</v>
      </c>
      <c r="AJ9" s="72">
        <v>3.1643905640000001</v>
      </c>
      <c r="AK9" s="72">
        <v>3.3286356929999998</v>
      </c>
      <c r="AL9" s="72">
        <v>3.2991271019999999</v>
      </c>
      <c r="AM9" s="72">
        <v>3.3109872340000002</v>
      </c>
      <c r="AN9" s="72">
        <v>3.297912121</v>
      </c>
      <c r="AO9" s="72">
        <v>3.3821785449999999</v>
      </c>
      <c r="AP9" s="72">
        <v>3.4325332639999999</v>
      </c>
      <c r="AQ9" s="72">
        <v>3.3160750870000002</v>
      </c>
      <c r="AR9" s="72">
        <v>3.3182883259999998</v>
      </c>
      <c r="AS9" s="72">
        <v>3.2746667860000001</v>
      </c>
      <c r="AT9" s="75">
        <v>-8.6847400000000005E-4</v>
      </c>
      <c r="AU9" s="75">
        <v>2.4797669999999999E-3</v>
      </c>
      <c r="AV9" s="75">
        <v>-1.172747E-3</v>
      </c>
      <c r="AW9" s="75">
        <v>-4.6523388999999998E-2</v>
      </c>
      <c r="AX9" s="75">
        <v>-2.0089645E-2</v>
      </c>
      <c r="AY9" s="78" t="s">
        <v>11</v>
      </c>
      <c r="AZ9" s="72"/>
      <c r="BA9" s="72"/>
      <c r="BB9" s="72"/>
      <c r="BC9" s="72"/>
      <c r="BD9" s="72"/>
      <c r="BE9" s="72"/>
    </row>
    <row r="10" spans="1:57" x14ac:dyDescent="0.25">
      <c r="A10" s="72" t="s">
        <v>12</v>
      </c>
      <c r="B10" s="72">
        <v>2.4186224940000001</v>
      </c>
      <c r="C10" s="72">
        <v>2.5332524780000001</v>
      </c>
      <c r="D10" s="72">
        <v>2.342339993</v>
      </c>
      <c r="E10" s="72">
        <v>2.345641375</v>
      </c>
      <c r="F10" s="72">
        <v>2.4872238640000002</v>
      </c>
      <c r="G10" s="72">
        <v>2.3757574560000001</v>
      </c>
      <c r="H10" s="72">
        <v>2.4843153949999999</v>
      </c>
      <c r="I10" s="72">
        <v>2.279923916</v>
      </c>
      <c r="J10" s="72">
        <v>2.5722353459999998</v>
      </c>
      <c r="K10" s="72">
        <v>2.4288821220000001</v>
      </c>
      <c r="L10" s="72">
        <v>2.444110394</v>
      </c>
      <c r="M10" s="72">
        <v>2.6393971440000001</v>
      </c>
      <c r="N10" s="72">
        <v>2.4362559319999999</v>
      </c>
      <c r="O10" s="72">
        <v>2.3723356720000002</v>
      </c>
      <c r="P10" s="72">
        <v>2.5760910510000001</v>
      </c>
      <c r="Q10" s="72">
        <v>2.5623071190000002</v>
      </c>
      <c r="R10" s="72">
        <v>2.4883737560000001</v>
      </c>
      <c r="S10" s="72">
        <v>2.6622674470000001</v>
      </c>
      <c r="T10" s="72">
        <v>2.4247052670000002</v>
      </c>
      <c r="U10" s="72">
        <v>2.5414688590000001</v>
      </c>
      <c r="V10" s="72">
        <v>2.301985025</v>
      </c>
      <c r="W10" s="72">
        <v>2.5196619029999998</v>
      </c>
      <c r="X10" s="72">
        <v>2.5614292619999999</v>
      </c>
      <c r="Y10" s="72">
        <v>2.4734215740000001</v>
      </c>
      <c r="Z10" s="72">
        <v>2.44528985</v>
      </c>
      <c r="AA10" s="72">
        <v>2.5940926069999999</v>
      </c>
      <c r="AB10" s="72">
        <v>2.3642892839999998</v>
      </c>
      <c r="AC10" s="72">
        <v>2.3972587590000001</v>
      </c>
      <c r="AD10" s="72">
        <v>2.514021397</v>
      </c>
      <c r="AE10" s="72">
        <v>2.434526682</v>
      </c>
      <c r="AF10" s="72">
        <v>2.5129714010000002</v>
      </c>
      <c r="AG10" s="72">
        <v>2.4800930019999998</v>
      </c>
      <c r="AH10" s="72">
        <v>2.5129714010000002</v>
      </c>
      <c r="AI10" s="72">
        <v>2.5496850009999998</v>
      </c>
      <c r="AJ10" s="72">
        <v>2.6317625050000002</v>
      </c>
      <c r="AK10" s="72">
        <v>2.4264471529999998</v>
      </c>
      <c r="AL10" s="72">
        <v>2.5125670429999998</v>
      </c>
      <c r="AM10" s="72">
        <v>2.3208162780000001</v>
      </c>
      <c r="AN10" s="72">
        <v>2.6385109419999999</v>
      </c>
      <c r="AO10" s="72">
        <v>2.467508316</v>
      </c>
      <c r="AP10" s="72">
        <v>2.557881117</v>
      </c>
      <c r="AQ10" s="72">
        <v>2.4665348530000002</v>
      </c>
      <c r="AR10" s="72">
        <v>2.4979543689999999</v>
      </c>
      <c r="AS10" s="72">
        <v>2.4667348859999998</v>
      </c>
      <c r="AT10" s="75">
        <v>7.5199780000000001E-3</v>
      </c>
      <c r="AU10" s="75">
        <v>1.3868590000000001E-3</v>
      </c>
      <c r="AV10" s="75">
        <v>1.5458379999999999E-3</v>
      </c>
      <c r="AW10" s="75">
        <v>2.0540696000000001E-2</v>
      </c>
      <c r="AX10" s="75">
        <v>8.8698460000000007E-3</v>
      </c>
      <c r="AY10" s="78" t="s">
        <v>12</v>
      </c>
      <c r="AZ10" s="72"/>
      <c r="BA10" s="72"/>
      <c r="BB10" s="72"/>
      <c r="BC10" s="72"/>
      <c r="BD10" s="72"/>
      <c r="BE10" s="72"/>
    </row>
    <row r="11" spans="1:57" x14ac:dyDescent="0.25">
      <c r="A11" s="72" t="s">
        <v>13</v>
      </c>
      <c r="B11" s="72">
        <v>4.4010763170000002</v>
      </c>
      <c r="C11" s="72">
        <v>4.2848396299999996</v>
      </c>
      <c r="D11" s="72">
        <v>4.0483937259999996</v>
      </c>
      <c r="E11" s="72">
        <v>4.4636745449999999</v>
      </c>
      <c r="F11" s="72">
        <v>4.6818065640000004</v>
      </c>
      <c r="G11" s="72">
        <v>4.224802017</v>
      </c>
      <c r="H11" s="72">
        <v>4.2737593650000001</v>
      </c>
      <c r="I11" s="72">
        <v>4.1468257900000003</v>
      </c>
      <c r="J11" s="72">
        <v>4.6601490969999997</v>
      </c>
      <c r="K11" s="72">
        <v>4.2700190539999996</v>
      </c>
      <c r="L11" s="72">
        <v>4.6041178699999996</v>
      </c>
      <c r="M11" s="72">
        <v>4.8751697539999999</v>
      </c>
      <c r="N11" s="72">
        <v>4.3573541640000002</v>
      </c>
      <c r="O11" s="72">
        <v>4.2970743179999999</v>
      </c>
      <c r="P11" s="72">
        <v>4.7500262260000001</v>
      </c>
      <c r="Q11" s="72">
        <v>4.3614940640000004</v>
      </c>
      <c r="R11" s="72">
        <v>3.7371356489999998</v>
      </c>
      <c r="S11" s="72">
        <v>4.716782093</v>
      </c>
      <c r="T11" s="72">
        <v>3.9430048470000001</v>
      </c>
      <c r="U11" s="72">
        <v>4.4308214189999999</v>
      </c>
      <c r="V11" s="72">
        <v>4.2830386159999998</v>
      </c>
      <c r="W11" s="72">
        <v>4.6406474109999998</v>
      </c>
      <c r="X11" s="72">
        <v>4.4126715660000002</v>
      </c>
      <c r="Y11" s="72">
        <v>4.269859791</v>
      </c>
      <c r="Z11" s="72">
        <v>4.5490984919999997</v>
      </c>
      <c r="AA11" s="72">
        <v>4.3493795390000001</v>
      </c>
      <c r="AB11" s="72">
        <v>4.2311263080000003</v>
      </c>
      <c r="AC11" s="72">
        <v>4.2379865649999999</v>
      </c>
      <c r="AD11" s="72">
        <v>4.5972051619999998</v>
      </c>
      <c r="AE11" s="72">
        <v>4.7941589359999996</v>
      </c>
      <c r="AF11" s="72">
        <v>3.993656874</v>
      </c>
      <c r="AG11" s="72">
        <v>4.5508441929999996</v>
      </c>
      <c r="AH11" s="72">
        <v>3.993656874</v>
      </c>
      <c r="AI11" s="72">
        <v>4.6349039080000001</v>
      </c>
      <c r="AJ11" s="72">
        <v>4.3141589160000002</v>
      </c>
      <c r="AK11" s="72">
        <v>4.0786452290000001</v>
      </c>
      <c r="AL11" s="72">
        <v>4.2034869190000004</v>
      </c>
      <c r="AM11" s="72">
        <v>3.9722471239999999</v>
      </c>
      <c r="AN11" s="72">
        <v>4.1422386170000003</v>
      </c>
      <c r="AO11" s="72">
        <v>4.0605945590000001</v>
      </c>
      <c r="AP11" s="72">
        <v>4.1353588099999996</v>
      </c>
      <c r="AQ11" s="72">
        <v>3.8934664730000001</v>
      </c>
      <c r="AR11" s="72">
        <v>4.4122228620000001</v>
      </c>
      <c r="AS11" s="72">
        <v>3.9620380399999999</v>
      </c>
      <c r="AT11" s="75">
        <v>-2.0655510000000001E-3</v>
      </c>
      <c r="AU11" s="75">
        <v>-1.7615496000000001E-2</v>
      </c>
      <c r="AV11" s="75">
        <v>-6.3330440000000003E-3</v>
      </c>
      <c r="AW11" s="75">
        <v>-8.7812372E-2</v>
      </c>
      <c r="AX11" s="75">
        <v>-3.7918978999999998E-2</v>
      </c>
      <c r="AY11" s="78" t="s">
        <v>13</v>
      </c>
      <c r="AZ11" s="72"/>
      <c r="BA11" s="72"/>
      <c r="BB11" s="72"/>
      <c r="BC11" s="72"/>
      <c r="BD11" s="72"/>
      <c r="BE11" s="72"/>
    </row>
    <row r="12" spans="1:57" x14ac:dyDescent="0.25">
      <c r="A12" s="72" t="s">
        <v>31</v>
      </c>
      <c r="B12" s="72">
        <v>3.7381370070000002</v>
      </c>
      <c r="C12" s="72">
        <v>4.1267771719999997</v>
      </c>
      <c r="D12" s="72">
        <v>3.8715720180000002</v>
      </c>
      <c r="E12" s="72">
        <v>3.8500185010000001</v>
      </c>
      <c r="F12" s="72">
        <v>3.6021087170000001</v>
      </c>
      <c r="G12" s="72">
        <v>3.851590157</v>
      </c>
      <c r="H12" s="72">
        <v>4.235592842</v>
      </c>
      <c r="I12" s="72">
        <v>3.9902610780000001</v>
      </c>
      <c r="J12" s="72">
        <v>3.690043449</v>
      </c>
      <c r="K12" s="72">
        <v>3.9099180699999998</v>
      </c>
      <c r="L12" s="72">
        <v>4.3180007930000004</v>
      </c>
      <c r="M12" s="72">
        <v>4.0216121669999998</v>
      </c>
      <c r="N12" s="72">
        <v>4.1598892210000002</v>
      </c>
      <c r="O12" s="72">
        <v>3.796457529</v>
      </c>
      <c r="P12" s="72">
        <v>3.8928594589999999</v>
      </c>
      <c r="Q12" s="72">
        <v>3.7656579020000001</v>
      </c>
      <c r="R12" s="72">
        <v>4.0279569630000003</v>
      </c>
      <c r="S12" s="72">
        <v>3.8887729640000002</v>
      </c>
      <c r="T12" s="72">
        <v>4.1321444510000003</v>
      </c>
      <c r="U12" s="72">
        <v>3.7496223450000001</v>
      </c>
      <c r="V12" s="72">
        <v>4.1525840760000001</v>
      </c>
      <c r="W12" s="72">
        <v>4.0977463719999996</v>
      </c>
      <c r="X12" s="72">
        <v>3.4470000270000001</v>
      </c>
      <c r="Y12" s="72">
        <v>4.0502338409999998</v>
      </c>
      <c r="Z12" s="72">
        <v>3.9087855820000001</v>
      </c>
      <c r="AA12" s="72">
        <v>3.8975608350000002</v>
      </c>
      <c r="AB12" s="72">
        <v>4.1122179030000003</v>
      </c>
      <c r="AC12" s="72">
        <v>3.896590233</v>
      </c>
      <c r="AD12" s="72">
        <v>4.2809710499999998</v>
      </c>
      <c r="AE12" s="72">
        <v>4.183199406</v>
      </c>
      <c r="AF12" s="72">
        <v>3.675074339</v>
      </c>
      <c r="AG12" s="72">
        <v>4.1303000450000003</v>
      </c>
      <c r="AH12" s="72">
        <v>3.675074339</v>
      </c>
      <c r="AI12" s="72">
        <v>4.0948386189999999</v>
      </c>
      <c r="AJ12" s="72">
        <v>3.808726311</v>
      </c>
      <c r="AK12" s="72">
        <v>4.088647366</v>
      </c>
      <c r="AL12" s="72">
        <v>4.4822735790000001</v>
      </c>
      <c r="AM12" s="72">
        <v>4.1387705800000001</v>
      </c>
      <c r="AN12" s="72">
        <v>4.0863118170000003</v>
      </c>
      <c r="AO12" s="72">
        <v>4.0961318020000004</v>
      </c>
      <c r="AP12" s="72">
        <v>4.3108077050000002</v>
      </c>
      <c r="AQ12" s="72">
        <v>4.0506348609999998</v>
      </c>
      <c r="AR12" s="72">
        <v>4.131886959</v>
      </c>
      <c r="AS12" s="72">
        <v>4.511927128</v>
      </c>
      <c r="AT12" s="75">
        <v>6.8900640000000004E-3</v>
      </c>
      <c r="AU12" s="75">
        <v>1.5619477E-2</v>
      </c>
      <c r="AV12" s="75">
        <v>6.8239240000000003E-3</v>
      </c>
      <c r="AW12" s="75">
        <v>0.101823503</v>
      </c>
      <c r="AX12" s="75">
        <v>4.396924E-2</v>
      </c>
      <c r="AY12" s="78" t="s">
        <v>31</v>
      </c>
      <c r="AZ12" s="72"/>
      <c r="BA12" s="72"/>
      <c r="BB12" s="72"/>
      <c r="BC12" s="72"/>
      <c r="BD12" s="72"/>
      <c r="BE12" s="72"/>
    </row>
    <row r="13" spans="1:57" x14ac:dyDescent="0.25">
      <c r="A13" s="72" t="s">
        <v>15</v>
      </c>
      <c r="B13" s="72">
        <v>2.3513140680000002</v>
      </c>
      <c r="C13" s="72">
        <v>2.3614771370000001</v>
      </c>
      <c r="D13" s="72">
        <v>2.1959855560000001</v>
      </c>
      <c r="E13" s="72">
        <v>2.2571971419999999</v>
      </c>
      <c r="F13" s="72">
        <v>2.2514514920000002</v>
      </c>
      <c r="G13" s="72">
        <v>2.250179052</v>
      </c>
      <c r="H13" s="72">
        <v>2.2951776979999998</v>
      </c>
      <c r="I13" s="72">
        <v>2.287804365</v>
      </c>
      <c r="J13" s="72">
        <v>2.2339358329999999</v>
      </c>
      <c r="K13" s="72">
        <v>2.2848923210000001</v>
      </c>
      <c r="L13" s="72">
        <v>2.3335769179999999</v>
      </c>
      <c r="M13" s="72">
        <v>2.274058342</v>
      </c>
      <c r="N13" s="72">
        <v>2.184407234</v>
      </c>
      <c r="O13" s="72">
        <v>2.2445244789999999</v>
      </c>
      <c r="P13" s="72">
        <v>2.2565455440000002</v>
      </c>
      <c r="Q13" s="72">
        <v>2.2804217339999999</v>
      </c>
      <c r="R13" s="72">
        <v>2.3399538990000002</v>
      </c>
      <c r="S13" s="72">
        <v>2.2100155350000001</v>
      </c>
      <c r="T13" s="72">
        <v>2.2439193730000002</v>
      </c>
      <c r="U13" s="72">
        <v>2.22369504</v>
      </c>
      <c r="V13" s="72">
        <v>2.313675404</v>
      </c>
      <c r="W13" s="72">
        <v>2.2507917879999999</v>
      </c>
      <c r="X13" s="72">
        <v>2.2347600459999999</v>
      </c>
      <c r="Y13" s="72">
        <v>2.2351443770000001</v>
      </c>
      <c r="Z13" s="72">
        <v>2.268102646</v>
      </c>
      <c r="AA13" s="72">
        <v>2.2730960850000002</v>
      </c>
      <c r="AB13" s="72">
        <v>2.223496914</v>
      </c>
      <c r="AC13" s="72">
        <v>2.2726771829999999</v>
      </c>
      <c r="AD13" s="72">
        <v>2.2088398929999999</v>
      </c>
      <c r="AE13" s="72">
        <v>2.2300894260000002</v>
      </c>
      <c r="AF13" s="72">
        <v>2.332570553</v>
      </c>
      <c r="AG13" s="72">
        <v>2.2823131079999999</v>
      </c>
      <c r="AH13" s="72">
        <v>2.332570553</v>
      </c>
      <c r="AI13" s="72">
        <v>2.250304699</v>
      </c>
      <c r="AJ13" s="72">
        <v>2.1575586800000002</v>
      </c>
      <c r="AK13" s="72">
        <v>2.2861280439999998</v>
      </c>
      <c r="AL13" s="72">
        <v>2.3102915290000001</v>
      </c>
      <c r="AM13" s="72">
        <v>2.305065393</v>
      </c>
      <c r="AN13" s="72">
        <v>2.2219293119999999</v>
      </c>
      <c r="AO13" s="72">
        <v>2.2516298290000001</v>
      </c>
      <c r="AP13" s="72">
        <v>2.391994715</v>
      </c>
      <c r="AQ13" s="72">
        <v>2.201918364</v>
      </c>
      <c r="AR13" s="72">
        <v>2.361201763</v>
      </c>
      <c r="AS13" s="72">
        <v>2.2341468330000001</v>
      </c>
      <c r="AT13" s="75">
        <v>-2.2604029999999998E-3</v>
      </c>
      <c r="AU13" s="75">
        <v>1.499568E-3</v>
      </c>
      <c r="AV13" s="81">
        <v>-4.7432899999999998E-5</v>
      </c>
      <c r="AW13" s="75">
        <v>-4.2001929999999996E-3</v>
      </c>
      <c r="AX13" s="75">
        <v>-1.81372E-3</v>
      </c>
      <c r="AY13" s="78" t="s">
        <v>15</v>
      </c>
      <c r="AZ13" s="72"/>
      <c r="BA13" s="72"/>
      <c r="BB13" s="72"/>
      <c r="BC13" s="72"/>
      <c r="BD13" s="72"/>
      <c r="BE13" s="72"/>
    </row>
    <row r="14" spans="1:57" x14ac:dyDescent="0.25">
      <c r="A14" s="72" t="s">
        <v>36</v>
      </c>
      <c r="B14" s="72">
        <v>5.5022659300000001</v>
      </c>
      <c r="C14" s="72">
        <v>5.2332010269999998</v>
      </c>
      <c r="D14" s="72">
        <v>5.2713193890000003</v>
      </c>
      <c r="E14" s="72">
        <v>5.7649927139999999</v>
      </c>
      <c r="F14" s="72">
        <v>6.0042848590000002</v>
      </c>
      <c r="G14" s="72">
        <v>5.3984451289999997</v>
      </c>
      <c r="H14" s="72">
        <v>4.9377450940000003</v>
      </c>
      <c r="I14" s="72">
        <v>5.1280436519999997</v>
      </c>
      <c r="J14" s="72">
        <v>5.5402889249999996</v>
      </c>
      <c r="K14" s="72">
        <v>5.8985075949999999</v>
      </c>
      <c r="L14" s="72">
        <v>5.8294687270000001</v>
      </c>
      <c r="M14" s="72">
        <v>5.9488792420000003</v>
      </c>
      <c r="N14" s="72">
        <v>5.3327035900000004</v>
      </c>
      <c r="O14" s="72">
        <v>5.3021726610000002</v>
      </c>
      <c r="P14" s="72">
        <v>5.7352004049999996</v>
      </c>
      <c r="Q14" s="72">
        <v>5.7813935279999997</v>
      </c>
      <c r="R14" s="72">
        <v>5.06659317</v>
      </c>
      <c r="S14" s="72">
        <v>5.5457096100000003</v>
      </c>
      <c r="T14" s="72">
        <v>5.0273995400000002</v>
      </c>
      <c r="U14" s="72">
        <v>5.5432496069999999</v>
      </c>
      <c r="V14" s="72">
        <v>5.229564667</v>
      </c>
      <c r="W14" s="72">
        <v>5.7973003390000004</v>
      </c>
      <c r="X14" s="72">
        <v>5.5649724010000003</v>
      </c>
      <c r="Y14" s="72">
        <v>5.2928442960000002</v>
      </c>
      <c r="Z14" s="72">
        <v>5.3574738499999999</v>
      </c>
      <c r="AA14" s="72">
        <v>5.7842402460000004</v>
      </c>
      <c r="AB14" s="72">
        <v>5.5849499700000003</v>
      </c>
      <c r="AC14" s="72">
        <v>5.5306754109999998</v>
      </c>
      <c r="AD14" s="72">
        <v>5.4754528999999996</v>
      </c>
      <c r="AE14" s="72">
        <v>5.5957083699999997</v>
      </c>
      <c r="AF14" s="72">
        <v>4.9762282369999999</v>
      </c>
      <c r="AG14" s="72">
        <v>5.5788164140000003</v>
      </c>
      <c r="AH14" s="72">
        <v>4.9762282369999999</v>
      </c>
      <c r="AI14" s="72">
        <v>5.6790623660000001</v>
      </c>
      <c r="AJ14" s="72">
        <v>5.4782295230000004</v>
      </c>
      <c r="AK14" s="72">
        <v>5.4290366170000004</v>
      </c>
      <c r="AL14" s="72">
        <v>5.3048214910000002</v>
      </c>
      <c r="AM14" s="72">
        <v>5.0069842339999999</v>
      </c>
      <c r="AN14" s="72">
        <v>5.6432733539999997</v>
      </c>
      <c r="AO14" s="72">
        <v>5.4598140720000004</v>
      </c>
      <c r="AP14" s="72">
        <v>5.1298127170000001</v>
      </c>
      <c r="AQ14" s="72">
        <v>5.4235920909999997</v>
      </c>
      <c r="AR14" s="72">
        <v>5.2629852289999999</v>
      </c>
      <c r="AS14" s="72">
        <v>5.2259836200000001</v>
      </c>
      <c r="AT14" s="75">
        <v>-3.023146E-3</v>
      </c>
      <c r="AU14" s="75">
        <v>-1.0809559E-2</v>
      </c>
      <c r="AV14" s="75">
        <v>-4.6844190000000004E-3</v>
      </c>
      <c r="AW14" s="75">
        <v>-7.3517188999999997E-2</v>
      </c>
      <c r="AX14" s="75">
        <v>-3.1746059E-2</v>
      </c>
      <c r="AY14" s="78" t="s">
        <v>36</v>
      </c>
      <c r="AZ14" s="72"/>
      <c r="BA14" s="72"/>
      <c r="BB14" s="72"/>
      <c r="BC14" s="72"/>
      <c r="BD14" s="72"/>
      <c r="BE14" s="72"/>
    </row>
    <row r="15" spans="1:57" x14ac:dyDescent="0.25">
      <c r="A15" s="72" t="s">
        <v>17</v>
      </c>
      <c r="B15" s="72">
        <v>4.8829817770000004</v>
      </c>
      <c r="C15" s="72">
        <v>4.5779781340000003</v>
      </c>
      <c r="D15" s="72">
        <v>4.3930759430000004</v>
      </c>
      <c r="E15" s="72">
        <v>4.6940650939999999</v>
      </c>
      <c r="F15" s="72">
        <v>5.0816016199999998</v>
      </c>
      <c r="G15" s="72">
        <v>4.6025667190000004</v>
      </c>
      <c r="H15" s="72">
        <v>4.4624638560000003</v>
      </c>
      <c r="I15" s="72">
        <v>4.4387764929999998</v>
      </c>
      <c r="J15" s="72">
        <v>4.9203238489999999</v>
      </c>
      <c r="K15" s="72">
        <v>4.7077374460000003</v>
      </c>
      <c r="L15" s="72">
        <v>4.9425749779999997</v>
      </c>
      <c r="M15" s="72">
        <v>5.2280931470000001</v>
      </c>
      <c r="N15" s="72">
        <v>4.6759452819999998</v>
      </c>
      <c r="O15" s="72">
        <v>4.7233204840000003</v>
      </c>
      <c r="P15" s="72">
        <v>5.079813004</v>
      </c>
      <c r="Q15" s="72">
        <v>4.701084614</v>
      </c>
      <c r="R15" s="72">
        <v>3.980166197</v>
      </c>
      <c r="S15" s="72">
        <v>4.9277100559999996</v>
      </c>
      <c r="T15" s="72">
        <v>4.2281374930000002</v>
      </c>
      <c r="U15" s="72">
        <v>4.7204194069999996</v>
      </c>
      <c r="V15" s="72">
        <v>4.4356369969999996</v>
      </c>
      <c r="W15" s="72">
        <v>4.9439091680000002</v>
      </c>
      <c r="X15" s="72">
        <v>4.6677474979999998</v>
      </c>
      <c r="Y15" s="72">
        <v>4.6075835229999997</v>
      </c>
      <c r="Z15" s="72">
        <v>4.8782157899999996</v>
      </c>
      <c r="AA15" s="72">
        <v>4.6057391169999997</v>
      </c>
      <c r="AB15" s="72">
        <v>4.3550176619999998</v>
      </c>
      <c r="AC15" s="72">
        <v>4.5530409809999997</v>
      </c>
      <c r="AD15" s="72">
        <v>4.8165445330000001</v>
      </c>
      <c r="AE15" s="72">
        <v>5.1195397380000003</v>
      </c>
      <c r="AF15" s="72">
        <v>4.2328596120000004</v>
      </c>
      <c r="AG15" s="72">
        <v>4.7865462299999999</v>
      </c>
      <c r="AH15" s="72">
        <v>4.2328596120000004</v>
      </c>
      <c r="AI15" s="72">
        <v>4.8568773270000003</v>
      </c>
      <c r="AJ15" s="72">
        <v>4.5670208929999996</v>
      </c>
      <c r="AK15" s="72">
        <v>4.5297713279999998</v>
      </c>
      <c r="AL15" s="72">
        <v>4.5128564830000002</v>
      </c>
      <c r="AM15" s="72">
        <v>4.1280665399999998</v>
      </c>
      <c r="AN15" s="72">
        <v>4.3831067089999998</v>
      </c>
      <c r="AO15" s="72">
        <v>4.3431000710000003</v>
      </c>
      <c r="AP15" s="72">
        <v>4.3786339759999997</v>
      </c>
      <c r="AQ15" s="72">
        <v>4.2760443690000001</v>
      </c>
      <c r="AR15" s="72">
        <v>4.5002512929999998</v>
      </c>
      <c r="AS15" s="72">
        <v>4.2516956329999998</v>
      </c>
      <c r="AT15" s="75">
        <v>-5.664199E-3</v>
      </c>
      <c r="AU15" s="75">
        <v>-1.7861572999999999E-2</v>
      </c>
      <c r="AV15" s="75">
        <v>-8.7476450000000001E-3</v>
      </c>
      <c r="AW15" s="75">
        <v>-0.14996168300000001</v>
      </c>
      <c r="AX15" s="75">
        <v>-6.4756180999999996E-2</v>
      </c>
      <c r="AY15" s="78" t="s">
        <v>17</v>
      </c>
      <c r="AZ15" s="72"/>
      <c r="BA15" s="72"/>
      <c r="BB15" s="72"/>
      <c r="BC15" s="72"/>
      <c r="BD15" s="72"/>
      <c r="BE15" s="72"/>
    </row>
    <row r="16" spans="1:57" x14ac:dyDescent="0.25">
      <c r="A16" s="72" t="s">
        <v>43</v>
      </c>
      <c r="B16" s="72">
        <v>3.2954137330000002</v>
      </c>
      <c r="C16" s="72">
        <v>3.1981012820000001</v>
      </c>
      <c r="D16" s="72">
        <v>3.2561004160000002</v>
      </c>
      <c r="E16" s="72">
        <v>3.4616119859999999</v>
      </c>
      <c r="F16" s="72">
        <v>3.3361949919999998</v>
      </c>
      <c r="G16" s="72">
        <v>3.2380757330000001</v>
      </c>
      <c r="H16" s="72">
        <v>3.430724144</v>
      </c>
      <c r="I16" s="72">
        <v>3.2991914750000002</v>
      </c>
      <c r="J16" s="72">
        <v>3.7830846309999999</v>
      </c>
      <c r="K16" s="72">
        <v>3.55954814</v>
      </c>
      <c r="L16" s="72">
        <v>3.5276894570000001</v>
      </c>
      <c r="M16" s="72">
        <v>3.380841255</v>
      </c>
      <c r="N16" s="72">
        <v>3.4321608540000001</v>
      </c>
      <c r="O16" s="72">
        <v>3.3240101339999999</v>
      </c>
      <c r="P16" s="72">
        <v>3.5609889030000001</v>
      </c>
      <c r="Q16" s="72">
        <v>3.5566093919999999</v>
      </c>
      <c r="R16" s="72">
        <v>3.295218706</v>
      </c>
      <c r="S16" s="72">
        <v>3.5492520330000001</v>
      </c>
      <c r="T16" s="72">
        <v>3.2962601180000002</v>
      </c>
      <c r="U16" s="72">
        <v>3.65186286</v>
      </c>
      <c r="V16" s="72">
        <v>3.3168556690000002</v>
      </c>
      <c r="W16" s="72">
        <v>3.3003606799999998</v>
      </c>
      <c r="X16" s="72">
        <v>3.5324637889999999</v>
      </c>
      <c r="Y16" s="72">
        <v>3.6086702349999999</v>
      </c>
      <c r="Z16" s="72">
        <v>3.547459602</v>
      </c>
      <c r="AA16" s="72">
        <v>3.4524037839999999</v>
      </c>
      <c r="AB16" s="72">
        <v>3.4488713739999999</v>
      </c>
      <c r="AC16" s="72">
        <v>3.7075791360000001</v>
      </c>
      <c r="AD16" s="72">
        <v>3.505625963</v>
      </c>
      <c r="AE16" s="72">
        <v>3.554007769</v>
      </c>
      <c r="AF16" s="72">
        <v>3.5705609319999998</v>
      </c>
      <c r="AG16" s="72">
        <v>3.5485451220000002</v>
      </c>
      <c r="AH16" s="72">
        <v>3.5705609319999998</v>
      </c>
      <c r="AI16" s="72">
        <v>3.7827050689999999</v>
      </c>
      <c r="AJ16" s="72">
        <v>3.5995712279999998</v>
      </c>
      <c r="AK16" s="72">
        <v>3.720513344</v>
      </c>
      <c r="AL16" s="72">
        <v>3.465585709</v>
      </c>
      <c r="AM16" s="72">
        <v>3.4105563160000001</v>
      </c>
      <c r="AN16" s="72">
        <v>3.5821504590000002</v>
      </c>
      <c r="AO16" s="72">
        <v>3.471209049</v>
      </c>
      <c r="AP16" s="72">
        <v>3.5504376889999998</v>
      </c>
      <c r="AQ16" s="72">
        <v>3.5643818380000001</v>
      </c>
      <c r="AR16" s="72">
        <v>3.5413084029999999</v>
      </c>
      <c r="AS16" s="72">
        <v>3.432380915</v>
      </c>
      <c r="AT16" s="75">
        <v>8.8430839999999993E-3</v>
      </c>
      <c r="AU16" s="75">
        <v>1.8490570000000001E-3</v>
      </c>
      <c r="AV16" s="75">
        <v>5.3317590000000002E-3</v>
      </c>
      <c r="AW16" s="75">
        <v>0.127934726</v>
      </c>
      <c r="AX16" s="75">
        <v>5.5244541000000001E-2</v>
      </c>
      <c r="AY16" s="78" t="s">
        <v>43</v>
      </c>
      <c r="AZ16" s="72"/>
      <c r="BA16" s="72"/>
      <c r="BB16" s="72"/>
      <c r="BC16" s="72"/>
      <c r="BD16" s="72"/>
      <c r="BE16" s="72"/>
    </row>
    <row r="17" spans="1:57" x14ac:dyDescent="0.25">
      <c r="A17" s="72" t="s">
        <v>19</v>
      </c>
      <c r="B17" s="72">
        <v>1.9925444130000001</v>
      </c>
      <c r="C17" s="72">
        <v>2.0504655839999999</v>
      </c>
      <c r="D17" s="72">
        <v>1.9769897460000001</v>
      </c>
      <c r="E17" s="72">
        <v>2.0872552390000001</v>
      </c>
      <c r="F17" s="72">
        <v>2.1019175049999999</v>
      </c>
      <c r="G17" s="72">
        <v>1.9206184150000001</v>
      </c>
      <c r="H17" s="72">
        <v>1.7571309799999999</v>
      </c>
      <c r="I17" s="72">
        <v>1.9536488059999999</v>
      </c>
      <c r="J17" s="72">
        <v>2.1129653450000001</v>
      </c>
      <c r="K17" s="72">
        <v>1.9838989970000001</v>
      </c>
      <c r="L17" s="72">
        <v>2.0211961270000001</v>
      </c>
      <c r="M17" s="72">
        <v>2.0000128749999999</v>
      </c>
      <c r="N17" s="72">
        <v>1.9672529700000001</v>
      </c>
      <c r="O17" s="72">
        <v>1.95932591</v>
      </c>
      <c r="P17" s="72">
        <v>2.0332989690000001</v>
      </c>
      <c r="Q17" s="72">
        <v>2.0141689779999998</v>
      </c>
      <c r="R17" s="72">
        <v>1.9196048969999999</v>
      </c>
      <c r="S17" s="72">
        <v>1.95241785</v>
      </c>
      <c r="T17" s="72">
        <v>1.877445102</v>
      </c>
      <c r="U17" s="72">
        <v>1.9738391639999999</v>
      </c>
      <c r="V17" s="72">
        <v>2.0138421059999998</v>
      </c>
      <c r="W17" s="72">
        <v>1.9382809400000001</v>
      </c>
      <c r="X17" s="72">
        <v>2.1026408669999999</v>
      </c>
      <c r="Y17" s="72">
        <v>2.0437321659999999</v>
      </c>
      <c r="Z17" s="72">
        <v>2.0248634820000002</v>
      </c>
      <c r="AA17" s="72">
        <v>1.982412219</v>
      </c>
      <c r="AB17" s="72">
        <v>1.9419612879999999</v>
      </c>
      <c r="AC17" s="72">
        <v>1.9589622019999999</v>
      </c>
      <c r="AD17" s="72">
        <v>1.9776241779999999</v>
      </c>
      <c r="AE17" s="72">
        <v>2.250911474</v>
      </c>
      <c r="AF17" s="72">
        <v>1.9272745849999999</v>
      </c>
      <c r="AG17" s="72">
        <v>2.0266838069999999</v>
      </c>
      <c r="AH17" s="72">
        <v>1.9272745849999999</v>
      </c>
      <c r="AI17" s="72">
        <v>2.0986313820000002</v>
      </c>
      <c r="AJ17" s="72">
        <v>2.0021421909999999</v>
      </c>
      <c r="AK17" s="72">
        <v>1.945901871</v>
      </c>
      <c r="AL17" s="72">
        <v>2.0308637620000001</v>
      </c>
      <c r="AM17" s="72">
        <v>1.9791326520000001</v>
      </c>
      <c r="AN17" s="72">
        <v>2.1905586719999999</v>
      </c>
      <c r="AO17" s="72">
        <v>2.1341977120000002</v>
      </c>
      <c r="AP17" s="72">
        <v>2.1664683820000001</v>
      </c>
      <c r="AQ17" s="72">
        <v>2.112990141</v>
      </c>
      <c r="AR17" s="72">
        <v>2.2141168119999999</v>
      </c>
      <c r="AS17" s="72">
        <v>2.0172283649999998</v>
      </c>
      <c r="AT17" s="75">
        <v>-3.8902189999999999E-3</v>
      </c>
      <c r="AU17" s="75">
        <v>5.4387769999999997E-3</v>
      </c>
      <c r="AV17" s="75">
        <v>2.5595610000000001E-3</v>
      </c>
      <c r="AW17" s="75">
        <v>5.6029888999999999E-2</v>
      </c>
      <c r="AX17" s="75">
        <v>2.4194725E-2</v>
      </c>
      <c r="AY17" s="78" t="s">
        <v>19</v>
      </c>
      <c r="AZ17" s="72"/>
      <c r="BA17" s="72"/>
      <c r="BB17" s="72"/>
      <c r="BC17" s="72"/>
      <c r="BD17" s="72"/>
      <c r="BE17" s="72"/>
    </row>
    <row r="18" spans="1:57" x14ac:dyDescent="0.25">
      <c r="A18" s="72" t="s">
        <v>44</v>
      </c>
      <c r="B18" s="72">
        <v>3.9073894020000002</v>
      </c>
      <c r="C18" s="72">
        <v>3.7263040539999999</v>
      </c>
      <c r="D18" s="72">
        <v>3.7741980549999998</v>
      </c>
      <c r="E18" s="72">
        <v>3.7901289459999998</v>
      </c>
      <c r="F18" s="72">
        <v>4.1192646030000004</v>
      </c>
      <c r="G18" s="72">
        <v>3.687309027</v>
      </c>
      <c r="H18" s="72">
        <v>3.8708379270000002</v>
      </c>
      <c r="I18" s="72">
        <v>3.5333030220000001</v>
      </c>
      <c r="J18" s="72">
        <v>3.9589114190000001</v>
      </c>
      <c r="K18" s="72">
        <v>3.89837122</v>
      </c>
      <c r="L18" s="72">
        <v>3.6803317070000001</v>
      </c>
      <c r="M18" s="72">
        <v>3.7816643710000002</v>
      </c>
      <c r="N18" s="72">
        <v>3.8902378080000002</v>
      </c>
      <c r="O18" s="72">
        <v>3.7122359280000001</v>
      </c>
      <c r="P18" s="72">
        <v>4.0727038379999998</v>
      </c>
      <c r="Q18" s="72">
        <v>3.9341332910000002</v>
      </c>
      <c r="R18" s="72">
        <v>3.6975474359999998</v>
      </c>
      <c r="S18" s="72">
        <v>3.8015291690000002</v>
      </c>
      <c r="T18" s="72">
        <v>3.6471588609999999</v>
      </c>
      <c r="U18" s="72">
        <v>3.8931193350000002</v>
      </c>
      <c r="V18" s="72">
        <v>3.620778799</v>
      </c>
      <c r="W18" s="72">
        <v>3.9002845289999999</v>
      </c>
      <c r="X18" s="72">
        <v>3.7474138739999998</v>
      </c>
      <c r="Y18" s="72">
        <v>3.6818022730000002</v>
      </c>
      <c r="Z18" s="72">
        <v>3.7000694269999999</v>
      </c>
      <c r="AA18" s="72">
        <v>3.9744067190000001</v>
      </c>
      <c r="AB18" s="72">
        <v>3.5097534659999998</v>
      </c>
      <c r="AC18" s="72">
        <v>3.8480668069999999</v>
      </c>
      <c r="AD18" s="72">
        <v>3.978849173</v>
      </c>
      <c r="AE18" s="72">
        <v>3.7405347820000001</v>
      </c>
      <c r="AF18" s="72">
        <v>3.7600917819999999</v>
      </c>
      <c r="AG18" s="72">
        <v>3.8027715679999998</v>
      </c>
      <c r="AH18" s="72">
        <v>3.7600917819999999</v>
      </c>
      <c r="AI18" s="72">
        <v>3.898978949</v>
      </c>
      <c r="AJ18" s="72">
        <v>3.931266785</v>
      </c>
      <c r="AK18" s="72">
        <v>3.87072444</v>
      </c>
      <c r="AL18" s="72">
        <v>3.601065159</v>
      </c>
      <c r="AM18" s="72">
        <v>3.725010395</v>
      </c>
      <c r="AN18" s="72">
        <v>4.126245022</v>
      </c>
      <c r="AO18" s="72">
        <v>3.700178862</v>
      </c>
      <c r="AP18" s="72">
        <v>3.7430901529999998</v>
      </c>
      <c r="AQ18" s="72">
        <v>3.7102103230000001</v>
      </c>
      <c r="AR18" s="72">
        <v>3.7881288529999999</v>
      </c>
      <c r="AS18" s="72">
        <v>3.5410256389999999</v>
      </c>
      <c r="AT18" s="75">
        <v>-2.2272910000000002E-3</v>
      </c>
      <c r="AU18" s="75">
        <v>-1.5144119999999999E-3</v>
      </c>
      <c r="AV18" s="75">
        <v>-1.5532320000000001E-3</v>
      </c>
      <c r="AW18" s="75">
        <v>-3.2765859000000001E-2</v>
      </c>
      <c r="AX18" s="75">
        <v>-1.4148894E-2</v>
      </c>
      <c r="AY18" s="78" t="s">
        <v>44</v>
      </c>
      <c r="AZ18" s="72"/>
      <c r="BA18" s="72"/>
      <c r="BB18" s="72"/>
      <c r="BC18" s="72"/>
      <c r="BD18" s="72"/>
      <c r="BE18" s="72"/>
    </row>
    <row r="19" spans="1:57" x14ac:dyDescent="0.25">
      <c r="A19" s="72" t="s">
        <v>21</v>
      </c>
      <c r="B19" s="72">
        <v>3.0504217150000001</v>
      </c>
      <c r="C19" s="72">
        <v>3.2728478910000001</v>
      </c>
      <c r="D19" s="72">
        <v>2.918701172</v>
      </c>
      <c r="E19" s="72">
        <v>2.7444565299999999</v>
      </c>
      <c r="F19" s="72">
        <v>2.6930603980000001</v>
      </c>
      <c r="G19" s="72">
        <v>3.046700478</v>
      </c>
      <c r="H19" s="72">
        <v>3.0614056590000001</v>
      </c>
      <c r="I19" s="72">
        <v>3.2280213830000002</v>
      </c>
      <c r="J19" s="72">
        <v>3.3303294179999998</v>
      </c>
      <c r="K19" s="72">
        <v>3.403814793</v>
      </c>
      <c r="L19" s="72">
        <v>3.0258302690000001</v>
      </c>
      <c r="M19" s="72">
        <v>3.6045858860000002</v>
      </c>
      <c r="N19" s="72">
        <v>2.8661136630000001</v>
      </c>
      <c r="O19" s="72">
        <v>2.932232618</v>
      </c>
      <c r="P19" s="72">
        <v>2.7640061380000001</v>
      </c>
      <c r="Q19" s="72">
        <v>3.0760309700000001</v>
      </c>
      <c r="R19" s="72">
        <v>3.5753145220000002</v>
      </c>
      <c r="S19" s="72">
        <v>2.8871037959999999</v>
      </c>
      <c r="T19" s="72">
        <v>3.1275222299999998</v>
      </c>
      <c r="U19" s="72">
        <v>3.4487502569999999</v>
      </c>
      <c r="V19" s="72">
        <v>3.464532137</v>
      </c>
      <c r="W19" s="72">
        <v>3.1159234050000002</v>
      </c>
      <c r="X19" s="72">
        <v>3.2211439610000001</v>
      </c>
      <c r="Y19" s="72">
        <v>3.2014503479999998</v>
      </c>
      <c r="Z19" s="72">
        <v>3.4753715989999998</v>
      </c>
      <c r="AA19" s="72">
        <v>3.077561378</v>
      </c>
      <c r="AB19" s="72">
        <v>2.8888080120000001</v>
      </c>
      <c r="AC19" s="72">
        <v>3.2630362509999999</v>
      </c>
      <c r="AD19" s="72">
        <v>3.1741902830000002</v>
      </c>
      <c r="AE19" s="72">
        <v>3.4951317309999999</v>
      </c>
      <c r="AF19" s="72">
        <v>3.1839685439999998</v>
      </c>
      <c r="AG19" s="72">
        <v>2.8958275320000002</v>
      </c>
      <c r="AH19" s="72">
        <v>3.1839685439999998</v>
      </c>
      <c r="AI19" s="72">
        <v>2.9999680519999998</v>
      </c>
      <c r="AJ19" s="72">
        <v>3.1276955599999998</v>
      </c>
      <c r="AK19" s="72">
        <v>3.325832605</v>
      </c>
      <c r="AL19" s="72">
        <v>3.2385556700000002</v>
      </c>
      <c r="AM19" s="72">
        <v>3.418697119</v>
      </c>
      <c r="AN19" s="72">
        <v>3.3825821880000002</v>
      </c>
      <c r="AO19" s="72">
        <v>3.0808143619999999</v>
      </c>
      <c r="AP19" s="72">
        <v>2.867824793</v>
      </c>
      <c r="AQ19" s="72">
        <v>3.5110256670000002</v>
      </c>
      <c r="AR19" s="72">
        <v>3.342443228</v>
      </c>
      <c r="AS19" s="72">
        <v>3.1129240989999998</v>
      </c>
      <c r="AT19" s="75">
        <v>6.9356189999999996E-3</v>
      </c>
      <c r="AU19" s="75">
        <v>-2.538022E-3</v>
      </c>
      <c r="AV19" s="75">
        <v>4.6199989999999996E-3</v>
      </c>
      <c r="AW19" s="75">
        <v>0.13526322299999999</v>
      </c>
      <c r="AX19" s="75">
        <v>5.8409119000000002E-2</v>
      </c>
      <c r="AY19" s="78" t="s">
        <v>21</v>
      </c>
      <c r="AZ19" s="72"/>
      <c r="BA19" s="72"/>
      <c r="BB19" s="72"/>
      <c r="BC19" s="72"/>
      <c r="BD19" s="72"/>
      <c r="BE19" s="72"/>
    </row>
    <row r="20" spans="1:57" x14ac:dyDescent="0.25">
      <c r="A20" s="72" t="s">
        <v>22</v>
      </c>
      <c r="B20" s="72">
        <v>1.8862164020000001</v>
      </c>
      <c r="C20" s="72">
        <v>1.780471921</v>
      </c>
      <c r="D20" s="72">
        <v>1.7818499800000001</v>
      </c>
      <c r="E20" s="72">
        <v>1.7762452360000001</v>
      </c>
      <c r="F20" s="72">
        <v>1.7549070120000001</v>
      </c>
      <c r="G20" s="72">
        <v>1.794199586</v>
      </c>
      <c r="H20" s="72">
        <v>1.7194364069999999</v>
      </c>
      <c r="I20" s="72">
        <v>1.7697569129999999</v>
      </c>
      <c r="J20" s="72">
        <v>1.7726562020000001</v>
      </c>
      <c r="K20" s="72">
        <v>1.7854517700000001</v>
      </c>
      <c r="L20" s="72">
        <v>1.81229949</v>
      </c>
      <c r="M20" s="72">
        <v>1.821432114</v>
      </c>
      <c r="N20" s="72">
        <v>1.751025796</v>
      </c>
      <c r="O20" s="72">
        <v>1.8076227899999999</v>
      </c>
      <c r="P20" s="72">
        <v>1.8591876030000001</v>
      </c>
      <c r="Q20" s="72">
        <v>1.8248785729999999</v>
      </c>
      <c r="R20" s="72">
        <v>1.7482861279999999</v>
      </c>
      <c r="S20" s="72">
        <v>1.878416061</v>
      </c>
      <c r="T20" s="72">
        <v>1.7837212090000001</v>
      </c>
      <c r="U20" s="72">
        <v>1.8347489829999999</v>
      </c>
      <c r="V20" s="72">
        <v>1.908652902</v>
      </c>
      <c r="W20" s="72">
        <v>1.8524887560000001</v>
      </c>
      <c r="X20" s="72">
        <v>1.90214324</v>
      </c>
      <c r="Y20" s="72">
        <v>1.8110941650000001</v>
      </c>
      <c r="Z20" s="72">
        <v>1.8554342989999999</v>
      </c>
      <c r="AA20" s="72">
        <v>1.8305921549999999</v>
      </c>
      <c r="AB20" s="72">
        <v>1.8156399729999999</v>
      </c>
      <c r="AC20" s="72">
        <v>1.800190687</v>
      </c>
      <c r="AD20" s="72">
        <v>1.8675889969999999</v>
      </c>
      <c r="AE20" s="72">
        <v>1.8670622109999999</v>
      </c>
      <c r="AF20" s="72">
        <v>1.811009884</v>
      </c>
      <c r="AG20" s="72">
        <v>1.8469860549999999</v>
      </c>
      <c r="AH20" s="72">
        <v>1.811009884</v>
      </c>
      <c r="AI20" s="72">
        <v>1.9098405839999999</v>
      </c>
      <c r="AJ20" s="72">
        <v>1.8998439309999999</v>
      </c>
      <c r="AK20" s="72">
        <v>1.8119525910000001</v>
      </c>
      <c r="AL20" s="72">
        <v>1.90179801</v>
      </c>
      <c r="AM20" s="72">
        <v>1.772775054</v>
      </c>
      <c r="AN20" s="72">
        <v>1.7533161639999999</v>
      </c>
      <c r="AO20" s="72">
        <v>1.8107495309999999</v>
      </c>
      <c r="AP20" s="72">
        <v>1.739428282</v>
      </c>
      <c r="AQ20" s="72">
        <v>1.7469087839999999</v>
      </c>
      <c r="AR20" s="72">
        <v>1.807090402</v>
      </c>
      <c r="AS20" s="72">
        <v>1.8364404439999999</v>
      </c>
      <c r="AT20" s="75">
        <v>1.2821180000000001E-3</v>
      </c>
      <c r="AU20" s="75">
        <v>-3.093424E-3</v>
      </c>
      <c r="AV20" s="75">
        <v>7.75766E-4</v>
      </c>
      <c r="AW20" s="75">
        <v>3.7030322999999997E-2</v>
      </c>
      <c r="AX20" s="75">
        <v>1.5990366999999998E-2</v>
      </c>
      <c r="AY20" s="78" t="s">
        <v>22</v>
      </c>
      <c r="AZ20" s="72"/>
      <c r="BA20" s="72"/>
      <c r="BB20" s="72"/>
      <c r="BC20" s="72"/>
      <c r="BD20" s="72"/>
      <c r="BE20" s="72"/>
    </row>
    <row r="23" spans="1:57" x14ac:dyDescent="0.25">
      <c r="A23" s="86" t="s">
        <v>79</v>
      </c>
      <c r="B23" s="72">
        <v>1980</v>
      </c>
      <c r="C23" s="72">
        <v>1981</v>
      </c>
      <c r="D23" s="72">
        <v>1982</v>
      </c>
      <c r="E23" s="72">
        <v>1983</v>
      </c>
      <c r="F23" s="72">
        <v>1984</v>
      </c>
      <c r="G23" s="72">
        <v>1985</v>
      </c>
      <c r="H23" s="72">
        <v>1986</v>
      </c>
      <c r="I23" s="72">
        <v>1987</v>
      </c>
      <c r="J23" s="72">
        <v>1988</v>
      </c>
      <c r="K23" s="72">
        <v>1989</v>
      </c>
      <c r="L23" s="72">
        <v>1990</v>
      </c>
      <c r="M23" s="72">
        <v>1991</v>
      </c>
      <c r="N23" s="72">
        <v>1992</v>
      </c>
      <c r="O23" s="72">
        <v>1993</v>
      </c>
      <c r="P23" s="72">
        <v>1994</v>
      </c>
      <c r="Q23" s="72">
        <v>1995</v>
      </c>
      <c r="R23" s="72">
        <v>1996</v>
      </c>
      <c r="S23" s="72">
        <v>1997</v>
      </c>
      <c r="T23" s="73">
        <v>1998</v>
      </c>
      <c r="U23" s="72">
        <v>1999</v>
      </c>
      <c r="V23" s="72">
        <v>2000</v>
      </c>
      <c r="W23" s="72">
        <v>2001</v>
      </c>
      <c r="X23" s="72">
        <v>2002</v>
      </c>
      <c r="Y23" s="72">
        <v>2003</v>
      </c>
      <c r="Z23" s="72">
        <v>2004</v>
      </c>
      <c r="AA23" s="72">
        <v>2005</v>
      </c>
      <c r="AB23" s="72">
        <v>2006</v>
      </c>
      <c r="AC23" s="72">
        <v>2007</v>
      </c>
      <c r="AD23" s="72">
        <v>2008</v>
      </c>
      <c r="AE23" s="72">
        <v>2009</v>
      </c>
      <c r="AF23" s="72">
        <v>2010</v>
      </c>
      <c r="AG23" s="72">
        <v>2011</v>
      </c>
      <c r="AH23" s="72">
        <v>2012</v>
      </c>
      <c r="AI23" s="72">
        <v>2013</v>
      </c>
      <c r="AJ23" s="72">
        <v>2014</v>
      </c>
      <c r="AK23" s="72">
        <v>2015</v>
      </c>
      <c r="AL23" s="72">
        <v>2016</v>
      </c>
      <c r="AM23" s="72">
        <v>2017</v>
      </c>
      <c r="AN23" s="72">
        <v>2018</v>
      </c>
      <c r="AO23" s="72">
        <v>2019</v>
      </c>
      <c r="AP23" s="72">
        <v>2020</v>
      </c>
      <c r="AQ23" s="72">
        <v>2021</v>
      </c>
      <c r="AR23" s="72">
        <v>2022</v>
      </c>
      <c r="AS23" s="72">
        <v>2023</v>
      </c>
      <c r="AT23" s="87" t="s">
        <v>80</v>
      </c>
    </row>
    <row r="24" spans="1:57" x14ac:dyDescent="0.25">
      <c r="AT24" s="87"/>
    </row>
    <row r="25" spans="1:57" x14ac:dyDescent="0.25">
      <c r="A25" s="72" t="s">
        <v>5</v>
      </c>
      <c r="B25">
        <f>(B3-AVERAGE($B3:$AS3))/STDEV($B3:$AS3)</f>
        <v>-1.3177223995805381</v>
      </c>
      <c r="C25">
        <f>(C3-AVERAGE($B3:$AS3))/STDEV($B3:$AS3)</f>
        <v>0.82450689521753395</v>
      </c>
      <c r="D25">
        <f>(D3-AVERAGE($B3:$AS3))/STDEV($B3:$AS3)</f>
        <v>-2.2016634536895556</v>
      </c>
      <c r="E25">
        <f>(E3-AVERAGE($B3:$AS3))/STDEV($B3:$AS3)</f>
        <v>-1.2919115612792138</v>
      </c>
      <c r="F25">
        <f>(F3-AVERAGE($B3:$AS3))/STDEV($B3:$AS3)</f>
        <v>-0.88475074763721484</v>
      </c>
      <c r="G25">
        <f t="shared" ref="G25:AS25" si="0">(G3-AVERAGE($B3:$AS3))/STDEV($B3:$AS3)</f>
        <v>-0.83602329584999147</v>
      </c>
      <c r="H25">
        <f t="shared" si="0"/>
        <v>1.0599468008933426</v>
      </c>
      <c r="I25">
        <f t="shared" si="0"/>
        <v>-0.5473191666612236</v>
      </c>
      <c r="J25">
        <f t="shared" si="0"/>
        <v>0.96850870846808523</v>
      </c>
      <c r="K25">
        <f t="shared" si="0"/>
        <v>-1.0414713322135933</v>
      </c>
      <c r="L25">
        <f t="shared" si="0"/>
        <v>-0.29359384377497799</v>
      </c>
      <c r="M25">
        <f t="shared" si="0"/>
        <v>-0.3441746490560223</v>
      </c>
      <c r="N25">
        <f t="shared" si="0"/>
        <v>-0.15435936504311376</v>
      </c>
      <c r="O25">
        <f t="shared" si="0"/>
        <v>-0.78156669069129725</v>
      </c>
      <c r="P25">
        <f t="shared" si="0"/>
        <v>0.94519243929922669</v>
      </c>
      <c r="Q25">
        <f t="shared" si="0"/>
        <v>1.8226621144452513</v>
      </c>
      <c r="R25">
        <f t="shared" si="0"/>
        <v>-1.7736304304295478</v>
      </c>
      <c r="S25">
        <f t="shared" si="0"/>
        <v>0.32315650640192178</v>
      </c>
      <c r="T25">
        <f t="shared" si="0"/>
        <v>-0.94664713601483697</v>
      </c>
      <c r="U25">
        <f t="shared" si="0"/>
        <v>1.3090343421009791</v>
      </c>
      <c r="V25">
        <f t="shared" si="0"/>
        <v>0.84481915215068137</v>
      </c>
      <c r="W25">
        <f t="shared" si="0"/>
        <v>1.9530558137932117</v>
      </c>
      <c r="X25">
        <f t="shared" si="0"/>
        <v>-0.23332024609822949</v>
      </c>
      <c r="Y25">
        <f t="shared" si="0"/>
        <v>-0.50754886708134117</v>
      </c>
      <c r="Z25">
        <f t="shared" si="0"/>
        <v>0.85124221359632379</v>
      </c>
      <c r="AA25">
        <f t="shared" si="0"/>
        <v>0.66405105155595867</v>
      </c>
      <c r="AB25">
        <f t="shared" si="0"/>
        <v>0.81830561909742638</v>
      </c>
      <c r="AC25">
        <f t="shared" si="0"/>
        <v>0.50329437931038301</v>
      </c>
      <c r="AD25">
        <f t="shared" si="0"/>
        <v>0.56449904246774818</v>
      </c>
      <c r="AE25">
        <f t="shared" si="0"/>
        <v>0.58289206424455642</v>
      </c>
      <c r="AF25">
        <f t="shared" si="0"/>
        <v>0.34543850807302867</v>
      </c>
      <c r="AG25">
        <f t="shared" si="0"/>
        <v>4.4496516984829614E-2</v>
      </c>
      <c r="AH25">
        <f t="shared" si="0"/>
        <v>0.34543850807302867</v>
      </c>
      <c r="AI25">
        <f t="shared" si="0"/>
        <v>0.51285980171992818</v>
      </c>
      <c r="AJ25">
        <f t="shared" si="0"/>
        <v>0.10659931860707637</v>
      </c>
      <c r="AK25">
        <f t="shared" si="0"/>
        <v>0.65155188270175979</v>
      </c>
      <c r="AL25">
        <f t="shared" si="0"/>
        <v>0.13674270745377706</v>
      </c>
      <c r="AM25">
        <f t="shared" si="0"/>
        <v>-1.623111121973277</v>
      </c>
      <c r="AN25">
        <f t="shared" si="0"/>
        <v>0.95577896761058012</v>
      </c>
      <c r="AO25">
        <f t="shared" si="0"/>
        <v>-0.73670844416823</v>
      </c>
      <c r="AP25">
        <f t="shared" si="0"/>
        <v>-0.5947839710116547</v>
      </c>
      <c r="AQ25">
        <f t="shared" si="0"/>
        <v>-1.2394620212130876</v>
      </c>
      <c r="AR25">
        <f t="shared" si="0"/>
        <v>1.4635546099361001</v>
      </c>
      <c r="AS25">
        <f t="shared" si="0"/>
        <v>-1.247859220735571</v>
      </c>
      <c r="AT25" s="87">
        <f>SLOPE(B25:AS25,$B$23:$AS$23)</f>
        <v>1.2689537133725089E-2</v>
      </c>
      <c r="AU25" s="78" t="s">
        <v>5</v>
      </c>
    </row>
    <row r="26" spans="1:57" x14ac:dyDescent="0.25">
      <c r="A26" s="72" t="s">
        <v>42</v>
      </c>
      <c r="B26">
        <f t="shared" ref="B26:N42" si="1">(B4-AVERAGE($B4:$AS4))/STDEV($B4:$AS4)</f>
        <v>0.8280353505486856</v>
      </c>
      <c r="C26">
        <f t="shared" si="1"/>
        <v>0.93245924401948366</v>
      </c>
      <c r="D26">
        <f t="shared" si="1"/>
        <v>-1.5738297998934994</v>
      </c>
      <c r="E26">
        <f t="shared" si="1"/>
        <v>-0.47983788649787706</v>
      </c>
      <c r="F26">
        <f t="shared" si="1"/>
        <v>1.0050126543953748</v>
      </c>
      <c r="G26">
        <f t="shared" si="1"/>
        <v>-0.9489518803997341</v>
      </c>
      <c r="H26">
        <f t="shared" si="1"/>
        <v>1.3705989454129999</v>
      </c>
      <c r="I26">
        <f t="shared" si="1"/>
        <v>-1.312331328918978</v>
      </c>
      <c r="J26">
        <f t="shared" si="1"/>
        <v>-0.1289527170762059</v>
      </c>
      <c r="K26">
        <f t="shared" si="1"/>
        <v>-1.1158807328477842</v>
      </c>
      <c r="L26">
        <f t="shared" si="1"/>
        <v>0.79114252901552162</v>
      </c>
      <c r="M26">
        <f t="shared" si="1"/>
        <v>0.74715864899697604</v>
      </c>
      <c r="N26">
        <f t="shared" si="1"/>
        <v>-1.7889172321563198</v>
      </c>
      <c r="O26">
        <f t="shared" ref="O26:AS26" si="2">(O4-AVERAGE($B4:$AS4))/STDEV($B4:$AS4)</f>
        <v>-1.340109227651604</v>
      </c>
      <c r="P26">
        <f t="shared" si="2"/>
        <v>0.83228475769182497</v>
      </c>
      <c r="Q26">
        <f t="shared" si="2"/>
        <v>0.11582449552360179</v>
      </c>
      <c r="R26">
        <f t="shared" si="2"/>
        <v>-0.45431162334794617</v>
      </c>
      <c r="S26">
        <f t="shared" si="2"/>
        <v>0.76404421654915811</v>
      </c>
      <c r="T26">
        <f t="shared" si="2"/>
        <v>9.2053259873349627E-2</v>
      </c>
      <c r="U26">
        <f t="shared" si="2"/>
        <v>0.55467366612214386</v>
      </c>
      <c r="V26">
        <f t="shared" si="2"/>
        <v>-0.80406163264442476</v>
      </c>
      <c r="W26">
        <f t="shared" si="2"/>
        <v>0.55458032109329591</v>
      </c>
      <c r="X26">
        <f t="shared" si="2"/>
        <v>0.76914498987071223</v>
      </c>
      <c r="Y26">
        <f t="shared" si="2"/>
        <v>1.1654740589308237</v>
      </c>
      <c r="Z26">
        <f t="shared" si="2"/>
        <v>-0.6498212200863408</v>
      </c>
      <c r="AA26">
        <f t="shared" si="2"/>
        <v>1.6140244092292304</v>
      </c>
      <c r="AB26">
        <f t="shared" si="2"/>
        <v>-1.7285929759369945</v>
      </c>
      <c r="AC26">
        <f t="shared" si="2"/>
        <v>-0.31722564648135254</v>
      </c>
      <c r="AD26">
        <f t="shared" si="2"/>
        <v>6.6485931175494312E-2</v>
      </c>
      <c r="AE26">
        <f t="shared" si="2"/>
        <v>-0.45537585064836317</v>
      </c>
      <c r="AF26">
        <f t="shared" si="2"/>
        <v>3.605308682024061E-2</v>
      </c>
      <c r="AG26">
        <f t="shared" si="2"/>
        <v>0.97820560661047984</v>
      </c>
      <c r="AH26">
        <f t="shared" si="2"/>
        <v>3.605308682024061E-2</v>
      </c>
      <c r="AI26">
        <f t="shared" si="2"/>
        <v>1.6376537479060935</v>
      </c>
      <c r="AJ26">
        <f t="shared" si="2"/>
        <v>0.95180183754167247</v>
      </c>
      <c r="AK26">
        <f t="shared" si="2"/>
        <v>-1.362737832441973</v>
      </c>
      <c r="AL26">
        <f t="shared" si="2"/>
        <v>0.3257252801707109</v>
      </c>
      <c r="AM26">
        <f t="shared" si="2"/>
        <v>-1.9862453341463899</v>
      </c>
      <c r="AN26">
        <f t="shared" si="2"/>
        <v>1.566302718605707</v>
      </c>
      <c r="AO26">
        <f t="shared" si="2"/>
        <v>-0.84356459105397663</v>
      </c>
      <c r="AP26">
        <f t="shared" si="2"/>
        <v>-0.20327982395753974</v>
      </c>
      <c r="AQ26">
        <f t="shared" si="2"/>
        <v>0.63069979348584349</v>
      </c>
      <c r="AR26">
        <f t="shared" si="2"/>
        <v>-4.7975184099031856E-2</v>
      </c>
      <c r="AS26">
        <f t="shared" si="2"/>
        <v>-0.82349011612268963</v>
      </c>
      <c r="AT26" s="87">
        <f>SLOPE(B26:AS26,$B$23:$AS$23)</f>
        <v>1.0922804492934826E-3</v>
      </c>
      <c r="AU26" s="78" t="s">
        <v>42</v>
      </c>
    </row>
    <row r="27" spans="1:57" x14ac:dyDescent="0.25">
      <c r="A27" s="86" t="s">
        <v>7</v>
      </c>
      <c r="B27">
        <f t="shared" si="1"/>
        <v>0.63144318570310243</v>
      </c>
      <c r="C27">
        <f t="shared" si="1"/>
        <v>-0.1363110559637972</v>
      </c>
      <c r="D27">
        <f t="shared" si="1"/>
        <v>-0.51710127879946322</v>
      </c>
      <c r="E27">
        <f t="shared" si="1"/>
        <v>-0.49424630125113905</v>
      </c>
      <c r="F27">
        <f t="shared" si="1"/>
        <v>-0.26815447659233388</v>
      </c>
      <c r="G27">
        <f t="shared" si="1"/>
        <v>0.70322989912006351</v>
      </c>
      <c r="H27">
        <f t="shared" si="1"/>
        <v>-0.53985288833927358</v>
      </c>
      <c r="I27">
        <f t="shared" si="1"/>
        <v>-0.25465980211307648</v>
      </c>
      <c r="J27">
        <f t="shared" si="1"/>
        <v>0.92156222911992647</v>
      </c>
      <c r="K27">
        <f t="shared" si="1"/>
        <v>0.39684313561090051</v>
      </c>
      <c r="L27">
        <f t="shared" si="1"/>
        <v>0.41306296763956135</v>
      </c>
      <c r="M27">
        <f t="shared" si="1"/>
        <v>0.44871178753002267</v>
      </c>
      <c r="N27">
        <f t="shared" si="1"/>
        <v>0.45551583654478117</v>
      </c>
      <c r="O27">
        <f t="shared" ref="O27:AS27" si="3">(O5-AVERAGE($B5:$AS5))/STDEV($B5:$AS5)</f>
        <v>-0.23167877607564355</v>
      </c>
      <c r="P27">
        <f t="shared" si="3"/>
        <v>1.2974290218674627</v>
      </c>
      <c r="Q27">
        <f t="shared" si="3"/>
        <v>-0.32973131525975741</v>
      </c>
      <c r="R27">
        <f t="shared" si="3"/>
        <v>-9.9759363340972858E-3</v>
      </c>
      <c r="S27">
        <f t="shared" si="3"/>
        <v>-1.0540646385857073</v>
      </c>
      <c r="T27">
        <f t="shared" si="3"/>
        <v>0.18664592920846038</v>
      </c>
      <c r="U27">
        <f t="shared" si="3"/>
        <v>-2.3280366862847748</v>
      </c>
      <c r="V27">
        <f t="shared" si="3"/>
        <v>0.40848743180431785</v>
      </c>
      <c r="W27">
        <f t="shared" si="3"/>
        <v>0.96306722311480775</v>
      </c>
      <c r="X27">
        <f t="shared" si="3"/>
        <v>-0.28736414579285896</v>
      </c>
      <c r="Y27">
        <f t="shared" si="3"/>
        <v>0.34514339776052516</v>
      </c>
      <c r="Z27">
        <f t="shared" si="3"/>
        <v>1.2097275262423921</v>
      </c>
      <c r="AA27">
        <f t="shared" si="3"/>
        <v>-0.60554140736264117</v>
      </c>
      <c r="AB27">
        <f t="shared" si="3"/>
        <v>1.1594722865249358</v>
      </c>
      <c r="AC27">
        <f t="shared" si="3"/>
        <v>1.1455414912519735</v>
      </c>
      <c r="AD27">
        <f t="shared" si="3"/>
        <v>1.0027773081950331</v>
      </c>
      <c r="AE27">
        <f t="shared" si="3"/>
        <v>-0.10213195236299902</v>
      </c>
      <c r="AF27">
        <f t="shared" si="3"/>
        <v>-1.0637551884847662</v>
      </c>
      <c r="AG27">
        <f t="shared" si="3"/>
        <v>-0.86114857324617766</v>
      </c>
      <c r="AH27">
        <f t="shared" si="3"/>
        <v>-1.0637551884847662</v>
      </c>
      <c r="AI27">
        <f t="shared" si="3"/>
        <v>1.9551183805258519</v>
      </c>
      <c r="AJ27">
        <f t="shared" si="3"/>
        <v>-0.80336577189625236</v>
      </c>
      <c r="AK27">
        <f t="shared" si="3"/>
        <v>-3.0017668862140341</v>
      </c>
      <c r="AL27">
        <f t="shared" si="3"/>
        <v>0.52484209318210273</v>
      </c>
      <c r="AM27">
        <f t="shared" si="3"/>
        <v>0.26018722363659769</v>
      </c>
      <c r="AN27">
        <f t="shared" si="3"/>
        <v>-0.97661587271616068</v>
      </c>
      <c r="AO27">
        <f t="shared" si="3"/>
        <v>0.94581884979518804</v>
      </c>
      <c r="AP27">
        <f t="shared" si="3"/>
        <v>0.40432785281103473</v>
      </c>
      <c r="AQ27">
        <f t="shared" si="3"/>
        <v>0.87966900239501844</v>
      </c>
      <c r="AR27">
        <f t="shared" si="3"/>
        <v>0.4089764948667049</v>
      </c>
      <c r="AS27">
        <f t="shared" si="3"/>
        <v>-2.1383424122908856</v>
      </c>
      <c r="AT27" s="87">
        <f t="shared" ref="AT27:AT42" si="4">SLOPE(B27:AS27,$B$23:$AS$23)</f>
        <v>-7.4903839265069464E-3</v>
      </c>
      <c r="AU27" s="78" t="s">
        <v>7</v>
      </c>
    </row>
    <row r="28" spans="1:57" x14ac:dyDescent="0.25">
      <c r="A28" s="72" t="s">
        <v>8</v>
      </c>
      <c r="B28">
        <f t="shared" si="1"/>
        <v>-1.361783736961161</v>
      </c>
      <c r="C28">
        <f t="shared" si="1"/>
        <v>-6.7744933598506168E-2</v>
      </c>
      <c r="D28">
        <f t="shared" si="1"/>
        <v>-0.3657642472384221</v>
      </c>
      <c r="E28">
        <f t="shared" si="1"/>
        <v>9.5588733756029012E-2</v>
      </c>
      <c r="F28">
        <f t="shared" si="1"/>
        <v>-0.91454008122548247</v>
      </c>
      <c r="G28">
        <f t="shared" si="1"/>
        <v>-0.17515625240110655</v>
      </c>
      <c r="H28">
        <f t="shared" si="1"/>
        <v>0.27692462432705983</v>
      </c>
      <c r="I28">
        <f t="shared" si="1"/>
        <v>-1.2316515708224263</v>
      </c>
      <c r="J28">
        <f t="shared" si="1"/>
        <v>-0.2234369234738755</v>
      </c>
      <c r="K28">
        <f t="shared" si="1"/>
        <v>5.1752610639927516E-3</v>
      </c>
      <c r="L28">
        <f t="shared" si="1"/>
        <v>0.37608323420981404</v>
      </c>
      <c r="M28">
        <f t="shared" si="1"/>
        <v>-0.28945559118452652</v>
      </c>
      <c r="N28">
        <f t="shared" si="1"/>
        <v>1.5120429597635356</v>
      </c>
      <c r="O28">
        <f t="shared" ref="O28:AS28" si="5">(O6-AVERAGE($B6:$AS6))/STDEV($B6:$AS6)</f>
        <v>-0.4087032481584662</v>
      </c>
      <c r="P28">
        <f t="shared" si="5"/>
        <v>0.37154927462735321</v>
      </c>
      <c r="Q28">
        <f t="shared" si="5"/>
        <v>-0.89741612597333886</v>
      </c>
      <c r="R28">
        <f t="shared" si="5"/>
        <v>7.4144002373172924E-2</v>
      </c>
      <c r="S28">
        <f t="shared" si="5"/>
        <v>-0.45564174820754122</v>
      </c>
      <c r="T28">
        <f t="shared" si="5"/>
        <v>0.38558803619508109</v>
      </c>
      <c r="U28">
        <f t="shared" si="5"/>
        <v>-2.233006723401687</v>
      </c>
      <c r="V28">
        <f t="shared" si="5"/>
        <v>0.98361289347449221</v>
      </c>
      <c r="W28">
        <f t="shared" si="5"/>
        <v>-3.2050619699633591E-3</v>
      </c>
      <c r="X28">
        <f t="shared" si="5"/>
        <v>-1.6058429154578207</v>
      </c>
      <c r="Y28">
        <f t="shared" si="5"/>
        <v>0.28883602851311624</v>
      </c>
      <c r="Z28">
        <f t="shared" si="5"/>
        <v>4.2497861929774387E-2</v>
      </c>
      <c r="AA28">
        <f t="shared" si="5"/>
        <v>-1.6871419281817424</v>
      </c>
      <c r="AB28">
        <f t="shared" si="5"/>
        <v>1.8991620939863698</v>
      </c>
      <c r="AC28">
        <f t="shared" si="5"/>
        <v>-0.29523263918506348</v>
      </c>
      <c r="AD28">
        <f t="shared" si="5"/>
        <v>1.1172205953147953</v>
      </c>
      <c r="AE28">
        <f t="shared" si="5"/>
        <v>1.1586357706190284</v>
      </c>
      <c r="AF28">
        <f t="shared" si="5"/>
        <v>-1.6345539942462433</v>
      </c>
      <c r="AG28">
        <f t="shared" si="5"/>
        <v>1.2139290658416715</v>
      </c>
      <c r="AH28">
        <f t="shared" si="5"/>
        <v>-1.6345539942462433</v>
      </c>
      <c r="AI28">
        <f t="shared" si="5"/>
        <v>1.3522659014214915</v>
      </c>
      <c r="AJ28">
        <f t="shared" si="5"/>
        <v>-0.96335972766927003</v>
      </c>
      <c r="AK28">
        <f t="shared" si="5"/>
        <v>0.42006865701226126</v>
      </c>
      <c r="AL28">
        <f t="shared" si="5"/>
        <v>1.3101255938304477</v>
      </c>
      <c r="AM28">
        <f t="shared" si="5"/>
        <v>1.0001183113141818</v>
      </c>
      <c r="AN28">
        <f t="shared" si="5"/>
        <v>0.5005299352788154</v>
      </c>
      <c r="AO28">
        <f t="shared" si="5"/>
        <v>1.1552563201719359</v>
      </c>
      <c r="AP28">
        <f t="shared" si="5"/>
        <v>0.46467411590273627</v>
      </c>
      <c r="AQ28">
        <f t="shared" si="5"/>
        <v>-0.79231982644072996</v>
      </c>
      <c r="AR28">
        <f t="shared" si="5"/>
        <v>1.3580249275334144</v>
      </c>
      <c r="AS28">
        <f t="shared" si="5"/>
        <v>-0.12154292841687092</v>
      </c>
      <c r="AT28" s="87">
        <f t="shared" si="4"/>
        <v>2.1765283028433023E-2</v>
      </c>
      <c r="AU28" s="78" t="s">
        <v>8</v>
      </c>
    </row>
    <row r="29" spans="1:57" x14ac:dyDescent="0.25">
      <c r="A29" s="72" t="s">
        <v>9</v>
      </c>
      <c r="B29">
        <f t="shared" si="1"/>
        <v>-1.1127629818883871</v>
      </c>
      <c r="C29">
        <f t="shared" si="1"/>
        <v>-1.1221258637262315</v>
      </c>
      <c r="D29">
        <f t="shared" si="1"/>
        <v>-0.34800859793461064</v>
      </c>
      <c r="E29">
        <f t="shared" si="1"/>
        <v>2.2713623302526789</v>
      </c>
      <c r="F29">
        <f t="shared" si="1"/>
        <v>1.8015613142089055</v>
      </c>
      <c r="G29">
        <f t="shared" si="1"/>
        <v>-0.13729305992359056</v>
      </c>
      <c r="H29">
        <f t="shared" si="1"/>
        <v>-0.42561550501688677</v>
      </c>
      <c r="I29">
        <f t="shared" si="1"/>
        <v>-1.174574224687444</v>
      </c>
      <c r="J29">
        <f t="shared" si="1"/>
        <v>-0.32790203577514127</v>
      </c>
      <c r="K29">
        <f t="shared" si="1"/>
        <v>0.42116589733941223</v>
      </c>
      <c r="L29">
        <f t="shared" si="1"/>
        <v>1.1869843614437954</v>
      </c>
      <c r="M29">
        <f t="shared" si="1"/>
        <v>1.3800366388166596</v>
      </c>
      <c r="N29">
        <f t="shared" si="1"/>
        <v>-0.46178608935466803</v>
      </c>
      <c r="O29">
        <f t="shared" ref="O29:AS29" si="6">(O7-AVERAGE($B7:$AS7))/STDEV($B7:$AS7)</f>
        <v>-0.69952775675360901</v>
      </c>
      <c r="P29">
        <f t="shared" si="6"/>
        <v>0.58404976205579717</v>
      </c>
      <c r="Q29">
        <f t="shared" si="6"/>
        <v>1.0505899103251373</v>
      </c>
      <c r="R29">
        <f t="shared" si="6"/>
        <v>-1.3476806549209741</v>
      </c>
      <c r="S29">
        <f t="shared" si="6"/>
        <v>0.33765979555195946</v>
      </c>
      <c r="T29">
        <f t="shared" si="6"/>
        <v>-0.84867075882616683</v>
      </c>
      <c r="U29">
        <f t="shared" si="6"/>
        <v>0.63858569719684588</v>
      </c>
      <c r="V29">
        <f t="shared" si="6"/>
        <v>-0.60427007505697472</v>
      </c>
      <c r="W29">
        <f t="shared" si="6"/>
        <v>1.2480544985253907</v>
      </c>
      <c r="X29">
        <f t="shared" si="6"/>
        <v>0.32249133801126473</v>
      </c>
      <c r="Y29">
        <f t="shared" si="6"/>
        <v>-0.33017215588463911</v>
      </c>
      <c r="Z29">
        <f t="shared" si="6"/>
        <v>0.43616897396114257</v>
      </c>
      <c r="AA29">
        <f t="shared" si="6"/>
        <v>1.2857962212254366</v>
      </c>
      <c r="AB29">
        <f t="shared" si="6"/>
        <v>2.0244730929419701</v>
      </c>
      <c r="AC29">
        <f t="shared" si="6"/>
        <v>0.34586655534994504</v>
      </c>
      <c r="AD29">
        <f t="shared" si="6"/>
        <v>0.34421896299606924</v>
      </c>
      <c r="AE29">
        <f t="shared" si="6"/>
        <v>-0.17426559644070691</v>
      </c>
      <c r="AF29">
        <f t="shared" si="6"/>
        <v>-1.024534093952274</v>
      </c>
      <c r="AG29">
        <f t="shared" si="6"/>
        <v>1.1324109747753945</v>
      </c>
      <c r="AH29">
        <f t="shared" si="6"/>
        <v>-1.024534093952274</v>
      </c>
      <c r="AI29">
        <f t="shared" si="6"/>
        <v>-0.45007507593474638</v>
      </c>
      <c r="AJ29">
        <f t="shared" si="6"/>
        <v>0.19556898871848527</v>
      </c>
      <c r="AK29">
        <f t="shared" si="6"/>
        <v>0.69861048970757367</v>
      </c>
      <c r="AL29">
        <f t="shared" si="6"/>
        <v>-1.4397071198776734</v>
      </c>
      <c r="AM29">
        <f t="shared" si="6"/>
        <v>-0.77605967477455196</v>
      </c>
      <c r="AN29">
        <f t="shared" si="6"/>
        <v>1.1394359337304516E-2</v>
      </c>
      <c r="AO29">
        <f t="shared" si="6"/>
        <v>-0.50381842341430905</v>
      </c>
      <c r="AP29">
        <f t="shared" si="6"/>
        <v>-1.2767093561863485</v>
      </c>
      <c r="AQ29">
        <f t="shared" si="6"/>
        <v>-0.75387334547213891</v>
      </c>
      <c r="AR29">
        <f t="shared" si="6"/>
        <v>0.5671463361707979</v>
      </c>
      <c r="AS29">
        <f t="shared" si="6"/>
        <v>-1.9202299591573897</v>
      </c>
      <c r="AT29" s="87">
        <f t="shared" si="4"/>
        <v>-1.558362402639207E-2</v>
      </c>
      <c r="AU29" s="78" t="s">
        <v>9</v>
      </c>
    </row>
    <row r="30" spans="1:57" x14ac:dyDescent="0.25">
      <c r="A30" s="86" t="s">
        <v>10</v>
      </c>
      <c r="B30">
        <f t="shared" si="1"/>
        <v>-0.14643467821976866</v>
      </c>
      <c r="C30">
        <f t="shared" si="1"/>
        <v>-0.53728910978110789</v>
      </c>
      <c r="D30">
        <f t="shared" si="1"/>
        <v>-1.8564742829235801</v>
      </c>
      <c r="E30">
        <f t="shared" si="1"/>
        <v>-1.4250705632311267</v>
      </c>
      <c r="F30">
        <f t="shared" si="1"/>
        <v>-0.62234005688215022</v>
      </c>
      <c r="G30">
        <f t="shared" si="1"/>
        <v>-0.43791656543808699</v>
      </c>
      <c r="H30">
        <f t="shared" si="1"/>
        <v>2.5370929817484168E-2</v>
      </c>
      <c r="I30">
        <f t="shared" si="1"/>
        <v>-1.9409741618071599</v>
      </c>
      <c r="J30">
        <f t="shared" si="1"/>
        <v>1.3824434345294274</v>
      </c>
      <c r="K30">
        <f t="shared" si="1"/>
        <v>0.27638158796712187</v>
      </c>
      <c r="L30">
        <f t="shared" si="1"/>
        <v>1.0559703751721399</v>
      </c>
      <c r="M30">
        <f t="shared" si="1"/>
        <v>1.8050836665516627</v>
      </c>
      <c r="N30">
        <f t="shared" si="1"/>
        <v>-0.33172304070541214</v>
      </c>
      <c r="O30">
        <f t="shared" ref="O30:AS30" si="7">(O8-AVERAGE($B8:$AS8))/STDEV($B8:$AS8)</f>
        <v>-6.6903581605681425E-2</v>
      </c>
      <c r="P30">
        <f t="shared" si="7"/>
        <v>0.88194978505988741</v>
      </c>
      <c r="Q30">
        <f t="shared" si="7"/>
        <v>0.76768467847880206</v>
      </c>
      <c r="R30">
        <f t="shared" si="7"/>
        <v>-0.1314120004232803</v>
      </c>
      <c r="S30">
        <f t="shared" si="7"/>
        <v>1.662331496452262</v>
      </c>
      <c r="T30">
        <f t="shared" si="7"/>
        <v>-0.65601479291634646</v>
      </c>
      <c r="U30">
        <f t="shared" si="7"/>
        <v>1.6431543918246996</v>
      </c>
      <c r="V30">
        <f t="shared" si="7"/>
        <v>-0.81577501701531019</v>
      </c>
      <c r="W30">
        <f t="shared" si="7"/>
        <v>1.3873923135999093</v>
      </c>
      <c r="X30">
        <f t="shared" si="7"/>
        <v>1.1852642845987009</v>
      </c>
      <c r="Y30">
        <f t="shared" si="7"/>
        <v>-0.19483972689778459</v>
      </c>
      <c r="Z30">
        <f t="shared" si="7"/>
        <v>-0.46775373998981601</v>
      </c>
      <c r="AA30">
        <f t="shared" si="7"/>
        <v>0.40080928080295536</v>
      </c>
      <c r="AB30">
        <f t="shared" si="7"/>
        <v>-0.64853253837020108</v>
      </c>
      <c r="AC30">
        <f t="shared" si="7"/>
        <v>-0.91342088822005041</v>
      </c>
      <c r="AD30">
        <f t="shared" si="7"/>
        <v>7.423825918422372E-2</v>
      </c>
      <c r="AE30">
        <f t="shared" si="7"/>
        <v>-0.39300313496220968</v>
      </c>
      <c r="AF30">
        <f t="shared" si="7"/>
        <v>-1.0243704171840367</v>
      </c>
      <c r="AG30">
        <f t="shared" si="7"/>
        <v>0.11754746613843101</v>
      </c>
      <c r="AH30">
        <f t="shared" si="7"/>
        <v>-1.0243704171840367</v>
      </c>
      <c r="AI30">
        <f t="shared" si="7"/>
        <v>0.30788727337332145</v>
      </c>
      <c r="AJ30">
        <f t="shared" si="7"/>
        <v>1.4191184237249383</v>
      </c>
      <c r="AK30">
        <f t="shared" si="7"/>
        <v>-0.98646624494005031</v>
      </c>
      <c r="AL30">
        <f t="shared" si="7"/>
        <v>0.27839604210191232</v>
      </c>
      <c r="AM30">
        <f t="shared" si="7"/>
        <v>-1.8361429982058766</v>
      </c>
      <c r="AN30">
        <f t="shared" si="7"/>
        <v>2.0160746799569744</v>
      </c>
      <c r="AO30">
        <f t="shared" si="7"/>
        <v>0.31926373005407765</v>
      </c>
      <c r="AP30">
        <f t="shared" si="7"/>
        <v>0.23262387205382964</v>
      </c>
      <c r="AQ30">
        <f t="shared" si="7"/>
        <v>-0.5474914895930969</v>
      </c>
      <c r="AR30">
        <f t="shared" si="7"/>
        <v>9.8959701653910978E-2</v>
      </c>
      <c r="AS30">
        <f t="shared" si="7"/>
        <v>-0.3332262266003711</v>
      </c>
      <c r="AT30" s="87">
        <f t="shared" si="4"/>
        <v>5.0908658041564645E-3</v>
      </c>
      <c r="AU30" s="78" t="s">
        <v>10</v>
      </c>
    </row>
    <row r="31" spans="1:57" x14ac:dyDescent="0.25">
      <c r="A31" s="86" t="s">
        <v>11</v>
      </c>
      <c r="B31">
        <f t="shared" si="1"/>
        <v>2.1424549687608585</v>
      </c>
      <c r="C31">
        <f t="shared" si="1"/>
        <v>1.044308091709063</v>
      </c>
      <c r="D31">
        <f t="shared" si="1"/>
        <v>-0.78200640662399534</v>
      </c>
      <c r="E31">
        <f t="shared" si="1"/>
        <v>0.1077786341180877</v>
      </c>
      <c r="F31">
        <f t="shared" si="1"/>
        <v>1.2880624768392959</v>
      </c>
      <c r="G31">
        <f t="shared" si="1"/>
        <v>-0.8044207811747317</v>
      </c>
      <c r="H31">
        <f t="shared" si="1"/>
        <v>-1.2799690491739697</v>
      </c>
      <c r="I31">
        <f t="shared" si="1"/>
        <v>-0.5139394509475429</v>
      </c>
      <c r="J31">
        <f t="shared" si="1"/>
        <v>0.35514984975517694</v>
      </c>
      <c r="K31">
        <f t="shared" si="1"/>
        <v>1.8157579504923107</v>
      </c>
      <c r="L31">
        <f t="shared" si="1"/>
        <v>-3.5195892458806458E-2</v>
      </c>
      <c r="M31">
        <f t="shared" si="1"/>
        <v>0.91100422167712269</v>
      </c>
      <c r="N31">
        <f t="shared" si="1"/>
        <v>-1.0460050596311459</v>
      </c>
      <c r="O31">
        <f t="shared" ref="O31:AS31" si="8">(O9-AVERAGE($B9:$AS9))/STDEV($B9:$AS9)</f>
        <v>-0.31659523863575978</v>
      </c>
      <c r="P31">
        <f t="shared" si="8"/>
        <v>-1.8590509539984172</v>
      </c>
      <c r="Q31">
        <f t="shared" si="8"/>
        <v>1.5849368571074267</v>
      </c>
      <c r="R31">
        <f t="shared" si="8"/>
        <v>2.5236488817653719</v>
      </c>
      <c r="S31">
        <f t="shared" si="8"/>
        <v>-1.0466751405503244E-2</v>
      </c>
      <c r="T31">
        <f t="shared" si="8"/>
        <v>0.12905806667975353</v>
      </c>
      <c r="U31">
        <f t="shared" si="8"/>
        <v>4.5708854365551374E-2</v>
      </c>
      <c r="V31">
        <f t="shared" si="8"/>
        <v>0.26367149159885084</v>
      </c>
      <c r="W31">
        <f t="shared" si="8"/>
        <v>0.41583276996483709</v>
      </c>
      <c r="X31">
        <f t="shared" si="8"/>
        <v>-0.27386426106266559</v>
      </c>
      <c r="Y31">
        <f t="shared" si="8"/>
        <v>-0.61471679859042516</v>
      </c>
      <c r="Z31">
        <f t="shared" si="8"/>
        <v>-0.20956451034614917</v>
      </c>
      <c r="AA31">
        <f t="shared" si="8"/>
        <v>-1.0212933798676513</v>
      </c>
      <c r="AB31">
        <f t="shared" si="8"/>
        <v>-0.38760732258218533</v>
      </c>
      <c r="AC31">
        <f t="shared" si="8"/>
        <v>-1.6555082348955374</v>
      </c>
      <c r="AD31">
        <f t="shared" si="8"/>
        <v>-1.8899636200770864</v>
      </c>
      <c r="AE31">
        <f t="shared" si="8"/>
        <v>0.29499323730173599</v>
      </c>
      <c r="AF31">
        <f t="shared" si="8"/>
        <v>0.24776242571078091</v>
      </c>
      <c r="AG31">
        <f t="shared" si="8"/>
        <v>-1.1402721186389597</v>
      </c>
      <c r="AH31">
        <f t="shared" si="8"/>
        <v>0.24776242571078091</v>
      </c>
      <c r="AI31">
        <f t="shared" si="8"/>
        <v>-0.35331728315731914</v>
      </c>
      <c r="AJ31">
        <f t="shared" si="8"/>
        <v>-1.4717383602311154</v>
      </c>
      <c r="AK31">
        <f t="shared" si="8"/>
        <v>0.24661502332856386</v>
      </c>
      <c r="AL31">
        <f t="shared" si="8"/>
        <v>-6.2107600579074974E-2</v>
      </c>
      <c r="AM31">
        <f t="shared" si="8"/>
        <v>6.197460554628826E-2</v>
      </c>
      <c r="AN31">
        <f t="shared" si="8"/>
        <v>-7.4818885991445636E-2</v>
      </c>
      <c r="AO31">
        <f t="shared" si="8"/>
        <v>0.80678713594954399</v>
      </c>
      <c r="AP31">
        <f t="shared" si="8"/>
        <v>1.3336045965260885</v>
      </c>
      <c r="AQ31">
        <f t="shared" si="8"/>
        <v>0.11520436931970482</v>
      </c>
      <c r="AR31">
        <f t="shared" si="8"/>
        <v>0.13835955661463847</v>
      </c>
      <c r="AS31">
        <f t="shared" si="8"/>
        <v>-0.31801453077204767</v>
      </c>
      <c r="AT31" s="87">
        <f t="shared" si="4"/>
        <v>-1.2269424397457929E-2</v>
      </c>
      <c r="AU31" s="78" t="s">
        <v>11</v>
      </c>
    </row>
    <row r="32" spans="1:57" x14ac:dyDescent="0.25">
      <c r="A32" s="72" t="s">
        <v>12</v>
      </c>
      <c r="B32">
        <f t="shared" si="1"/>
        <v>-0.64711594103964709</v>
      </c>
      <c r="C32">
        <f t="shared" si="1"/>
        <v>0.58708020986491394</v>
      </c>
      <c r="D32">
        <f t="shared" si="1"/>
        <v>-1.4684330679405238</v>
      </c>
      <c r="E32">
        <f t="shared" si="1"/>
        <v>-1.4328878046953879</v>
      </c>
      <c r="F32">
        <f t="shared" si="1"/>
        <v>9.1500116001586945E-2</v>
      </c>
      <c r="G32">
        <f t="shared" si="1"/>
        <v>-1.108634498941371</v>
      </c>
      <c r="H32">
        <f t="shared" si="1"/>
        <v>6.0185261723795111E-2</v>
      </c>
      <c r="I32">
        <f t="shared" si="1"/>
        <v>-2.1404534181131507</v>
      </c>
      <c r="J32">
        <f t="shared" si="1"/>
        <v>1.0068002862178884</v>
      </c>
      <c r="K32">
        <f t="shared" si="1"/>
        <v>-0.53665275378741228</v>
      </c>
      <c r="L32">
        <f t="shared" si="1"/>
        <v>-0.37269325530813524</v>
      </c>
      <c r="M32">
        <f t="shared" si="1"/>
        <v>1.7299167840744181</v>
      </c>
      <c r="N32">
        <f t="shared" si="1"/>
        <v>-0.45726054241362951</v>
      </c>
      <c r="O32">
        <f t="shared" ref="O32:AS32" si="9">(O10-AVERAGE($B10:$AS10))/STDEV($B10:$AS10)</f>
        <v>-1.1454761043805441</v>
      </c>
      <c r="P32">
        <f t="shared" si="9"/>
        <v>1.0483138248573414</v>
      </c>
      <c r="Q32">
        <f t="shared" si="9"/>
        <v>0.8999052215836103</v>
      </c>
      <c r="R32">
        <f t="shared" si="9"/>
        <v>0.10388075351747338</v>
      </c>
      <c r="S32">
        <f t="shared" si="9"/>
        <v>1.9761563712021712</v>
      </c>
      <c r="T32">
        <f t="shared" si="9"/>
        <v>-0.58162404475336327</v>
      </c>
      <c r="U32">
        <f t="shared" si="9"/>
        <v>0.67554420026872808</v>
      </c>
      <c r="V32">
        <f t="shared" si="9"/>
        <v>-1.9029262471027633</v>
      </c>
      <c r="W32">
        <f t="shared" si="9"/>
        <v>0.44075343943127171</v>
      </c>
      <c r="X32">
        <f t="shared" si="9"/>
        <v>0.89045352585236937</v>
      </c>
      <c r="Y32">
        <f t="shared" si="9"/>
        <v>-5.7106143872519305E-2</v>
      </c>
      <c r="Z32">
        <f t="shared" si="9"/>
        <v>-0.35999430862276088</v>
      </c>
      <c r="AA32">
        <f t="shared" si="9"/>
        <v>1.2421326700688402</v>
      </c>
      <c r="AB32">
        <f t="shared" si="9"/>
        <v>-1.2321098170598122</v>
      </c>
      <c r="AC32">
        <f t="shared" si="9"/>
        <v>-0.87713463759590793</v>
      </c>
      <c r="AD32">
        <f t="shared" si="9"/>
        <v>0.38002333591530335</v>
      </c>
      <c r="AE32">
        <f t="shared" si="9"/>
        <v>-0.47587900173358894</v>
      </c>
      <c r="AF32">
        <f t="shared" si="9"/>
        <v>0.36871825694342591</v>
      </c>
      <c r="AG32">
        <f t="shared" si="9"/>
        <v>1.4723672998401769E-2</v>
      </c>
      <c r="AH32">
        <f t="shared" si="9"/>
        <v>0.36871825694342591</v>
      </c>
      <c r="AI32">
        <f t="shared" si="9"/>
        <v>0.76400561741142781</v>
      </c>
      <c r="AJ32">
        <f t="shared" si="9"/>
        <v>1.6477162834850978</v>
      </c>
      <c r="AK32">
        <f t="shared" si="9"/>
        <v>-0.56286953636475501</v>
      </c>
      <c r="AL32">
        <f t="shared" si="9"/>
        <v>0.3643646221458503</v>
      </c>
      <c r="AM32">
        <f t="shared" si="9"/>
        <v>-1.7001742344242121</v>
      </c>
      <c r="AN32">
        <f t="shared" si="9"/>
        <v>1.7203752395399252</v>
      </c>
      <c r="AO32">
        <f t="shared" si="9"/>
        <v>-0.12077290895647597</v>
      </c>
      <c r="AP32">
        <f t="shared" si="9"/>
        <v>0.85225141895989054</v>
      </c>
      <c r="AQ32">
        <f t="shared" si="9"/>
        <v>-0.13125397373310319</v>
      </c>
      <c r="AR32">
        <f t="shared" si="9"/>
        <v>0.20703313368273574</v>
      </c>
      <c r="AS32">
        <f t="shared" si="9"/>
        <v>-0.1291002618504129</v>
      </c>
      <c r="AT32" s="87">
        <f t="shared" si="4"/>
        <v>1.6643701002166687E-2</v>
      </c>
      <c r="AU32" s="78" t="s">
        <v>12</v>
      </c>
    </row>
    <row r="33" spans="1:47" x14ac:dyDescent="0.25">
      <c r="A33" s="72" t="s">
        <v>13</v>
      </c>
      <c r="B33">
        <f t="shared" si="1"/>
        <v>0.28760046541106271</v>
      </c>
      <c r="C33">
        <f t="shared" si="1"/>
        <v>-0.14421434498774943</v>
      </c>
      <c r="D33">
        <f t="shared" si="1"/>
        <v>-1.0226017615641969</v>
      </c>
      <c r="E33">
        <f t="shared" si="1"/>
        <v>0.52015046879442928</v>
      </c>
      <c r="F33">
        <f t="shared" si="1"/>
        <v>1.3305025087350957</v>
      </c>
      <c r="G33">
        <f t="shared" si="1"/>
        <v>-0.36725176237725154</v>
      </c>
      <c r="H33">
        <f t="shared" si="1"/>
        <v>-0.18537710223446399</v>
      </c>
      <c r="I33">
        <f t="shared" si="1"/>
        <v>-0.65693043910708149</v>
      </c>
      <c r="J33">
        <f t="shared" si="1"/>
        <v>1.2500458538897645</v>
      </c>
      <c r="K33">
        <f t="shared" si="1"/>
        <v>-0.19927221338209844</v>
      </c>
      <c r="L33">
        <f t="shared" si="1"/>
        <v>1.0418920060136831</v>
      </c>
      <c r="M33">
        <f t="shared" si="1"/>
        <v>2.0488393039670414</v>
      </c>
      <c r="N33">
        <f t="shared" si="1"/>
        <v>0.12517435283678771</v>
      </c>
      <c r="O33">
        <f t="shared" ref="O33:AS33" si="10">(O11-AVERAGE($B11:$AS11))/STDEV($B11:$AS11)</f>
        <v>-9.876295080779697E-2</v>
      </c>
      <c r="P33">
        <f t="shared" si="10"/>
        <v>1.5839359226795311</v>
      </c>
      <c r="Q33">
        <f t="shared" si="10"/>
        <v>0.14055392171223335</v>
      </c>
      <c r="R33">
        <f t="shared" si="10"/>
        <v>-2.1789135162587625</v>
      </c>
      <c r="S33">
        <f t="shared" si="10"/>
        <v>1.4604352503980862</v>
      </c>
      <c r="T33">
        <f t="shared" si="10"/>
        <v>-1.4141173835083072</v>
      </c>
      <c r="U33">
        <f t="shared" si="10"/>
        <v>0.39810237244169855</v>
      </c>
      <c r="V33">
        <f t="shared" si="10"/>
        <v>-0.15090504255499429</v>
      </c>
      <c r="W33">
        <f t="shared" si="10"/>
        <v>1.1775978423377227</v>
      </c>
      <c r="X33">
        <f t="shared" si="10"/>
        <v>0.33067636836123865</v>
      </c>
      <c r="Y33">
        <f t="shared" si="10"/>
        <v>-0.19986386928629987</v>
      </c>
      <c r="Z33">
        <f t="shared" si="10"/>
        <v>0.83749713815814641</v>
      </c>
      <c r="AA33">
        <f t="shared" si="10"/>
        <v>9.5548928444085787E-2</v>
      </c>
      <c r="AB33">
        <f t="shared" si="10"/>
        <v>-0.34375726516165184</v>
      </c>
      <c r="AC33">
        <f t="shared" si="10"/>
        <v>-0.31827167492161057</v>
      </c>
      <c r="AD33">
        <f t="shared" si="10"/>
        <v>1.0162115623310253</v>
      </c>
      <c r="AE33">
        <f t="shared" si="10"/>
        <v>1.7478872386787168</v>
      </c>
      <c r="AF33">
        <f t="shared" si="10"/>
        <v>-1.2259470562232533</v>
      </c>
      <c r="AG33">
        <f t="shared" si="10"/>
        <v>0.84398235006312761</v>
      </c>
      <c r="AH33">
        <f t="shared" si="10"/>
        <v>-1.2259470562232533</v>
      </c>
      <c r="AI33">
        <f t="shared" si="10"/>
        <v>1.1562609501483414</v>
      </c>
      <c r="AJ33">
        <f t="shared" si="10"/>
        <v>-3.5294327978672421E-2</v>
      </c>
      <c r="AK33">
        <f t="shared" si="10"/>
        <v>-0.91021859434415853</v>
      </c>
      <c r="AL33">
        <f t="shared" si="10"/>
        <v>-0.44643652958850122</v>
      </c>
      <c r="AM33">
        <f t="shared" si="10"/>
        <v>-1.3054834519649521</v>
      </c>
      <c r="AN33">
        <f t="shared" si="10"/>
        <v>-0.67397160993175864</v>
      </c>
      <c r="AO33">
        <f t="shared" si="10"/>
        <v>-0.97727613740387687</v>
      </c>
      <c r="AP33">
        <f t="shared" si="10"/>
        <v>-0.6995298276680032</v>
      </c>
      <c r="AQ33">
        <f t="shared" si="10"/>
        <v>-1.5981505328381336</v>
      </c>
      <c r="AR33">
        <f t="shared" si="10"/>
        <v>0.32900945030218193</v>
      </c>
      <c r="AS33">
        <f t="shared" si="10"/>
        <v>-1.3434098053873058</v>
      </c>
      <c r="AT33" s="87">
        <f t="shared" si="4"/>
        <v>-2.3527014239331585E-2</v>
      </c>
      <c r="AU33" s="78" t="s">
        <v>13</v>
      </c>
    </row>
    <row r="34" spans="1:47" x14ac:dyDescent="0.25">
      <c r="A34" s="72" t="s">
        <v>31</v>
      </c>
      <c r="B34">
        <f t="shared" si="1"/>
        <v>-1.1461227829349609</v>
      </c>
      <c r="C34">
        <f t="shared" si="1"/>
        <v>0.56568152012724637</v>
      </c>
      <c r="D34">
        <f t="shared" si="1"/>
        <v>-0.5583949910610736</v>
      </c>
      <c r="E34">
        <f t="shared" si="1"/>
        <v>-0.65332960273901131</v>
      </c>
      <c r="F34">
        <f t="shared" si="1"/>
        <v>-1.7452729303732581</v>
      </c>
      <c r="G34">
        <f t="shared" si="1"/>
        <v>-0.64640708739957553</v>
      </c>
      <c r="H34">
        <f t="shared" si="1"/>
        <v>1.0449709732556891</v>
      </c>
      <c r="I34">
        <f t="shared" si="1"/>
        <v>-3.5617208598963515E-2</v>
      </c>
      <c r="J34">
        <f t="shared" si="1"/>
        <v>-1.3579556477495696</v>
      </c>
      <c r="K34">
        <f t="shared" si="1"/>
        <v>-0.38949598696805454</v>
      </c>
      <c r="L34">
        <f t="shared" si="1"/>
        <v>1.4079449986715655</v>
      </c>
      <c r="M34">
        <f t="shared" si="1"/>
        <v>0.10247178448255656</v>
      </c>
      <c r="N34">
        <f t="shared" si="1"/>
        <v>0.71152683686492224</v>
      </c>
      <c r="O34">
        <f t="shared" ref="O34:AS34" si="11">(O12-AVERAGE($B12:$AS12))/STDEV($B12:$AS12)</f>
        <v>-0.88924423689885079</v>
      </c>
      <c r="P34">
        <f t="shared" si="11"/>
        <v>-0.46463233761792688</v>
      </c>
      <c r="Q34">
        <f t="shared" si="11"/>
        <v>-1.0249042606931256</v>
      </c>
      <c r="R34">
        <f t="shared" si="11"/>
        <v>0.13041807020640273</v>
      </c>
      <c r="S34">
        <f t="shared" si="11"/>
        <v>-0.48263171173161806</v>
      </c>
      <c r="T34">
        <f t="shared" si="11"/>
        <v>0.58932223489468782</v>
      </c>
      <c r="U34">
        <f t="shared" si="11"/>
        <v>-1.0955344681360419</v>
      </c>
      <c r="V34">
        <f t="shared" si="11"/>
        <v>0.67935059835006473</v>
      </c>
      <c r="W34">
        <f t="shared" si="11"/>
        <v>0.43781247097392834</v>
      </c>
      <c r="X34">
        <f t="shared" si="11"/>
        <v>-2.4284645994184335</v>
      </c>
      <c r="Y34">
        <f t="shared" si="11"/>
        <v>0.2285387974328105</v>
      </c>
      <c r="Z34">
        <f t="shared" si="11"/>
        <v>-0.39448414312418867</v>
      </c>
      <c r="AA34">
        <f t="shared" si="11"/>
        <v>-0.44392465891695182</v>
      </c>
      <c r="AB34">
        <f t="shared" si="11"/>
        <v>0.50155377017211966</v>
      </c>
      <c r="AC34">
        <f t="shared" si="11"/>
        <v>-0.44819977206734157</v>
      </c>
      <c r="AD34">
        <f t="shared" si="11"/>
        <v>1.2448438086319598</v>
      </c>
      <c r="AE34">
        <f t="shared" si="11"/>
        <v>0.81419886765766258</v>
      </c>
      <c r="AF34">
        <f t="shared" si="11"/>
        <v>-1.4238885831964541</v>
      </c>
      <c r="AG34">
        <f t="shared" si="11"/>
        <v>0.58119836502294209</v>
      </c>
      <c r="AH34">
        <f t="shared" si="11"/>
        <v>-1.4238885831964541</v>
      </c>
      <c r="AI34">
        <f t="shared" si="11"/>
        <v>0.4250049833648144</v>
      </c>
      <c r="AJ34">
        <f t="shared" si="11"/>
        <v>-0.83520516499558461</v>
      </c>
      <c r="AK34">
        <f t="shared" si="11"/>
        <v>0.39773499307251758</v>
      </c>
      <c r="AL34">
        <f t="shared" si="11"/>
        <v>2.1315008410040663</v>
      </c>
      <c r="AM34">
        <f t="shared" si="11"/>
        <v>0.61850767982893684</v>
      </c>
      <c r="AN34">
        <f t="shared" si="11"/>
        <v>0.38744783495489982</v>
      </c>
      <c r="AO34">
        <f t="shared" si="11"/>
        <v>0.43070093664861281</v>
      </c>
      <c r="AP34">
        <f t="shared" si="11"/>
        <v>1.3762623263705556</v>
      </c>
      <c r="AQ34">
        <f t="shared" si="11"/>
        <v>0.23030512995177174</v>
      </c>
      <c r="AR34">
        <f t="shared" si="11"/>
        <v>0.58818808574259351</v>
      </c>
      <c r="AS34">
        <f t="shared" si="11"/>
        <v>2.262112850134069</v>
      </c>
      <c r="AT34" s="87">
        <f t="shared" si="4"/>
        <v>3.0056651057669276E-2</v>
      </c>
      <c r="AU34" s="78" t="s">
        <v>31</v>
      </c>
    </row>
    <row r="35" spans="1:47" x14ac:dyDescent="0.25">
      <c r="A35" s="72" t="s">
        <v>15</v>
      </c>
      <c r="B35">
        <f t="shared" si="1"/>
        <v>1.6085009904808614</v>
      </c>
      <c r="C35">
        <f t="shared" si="1"/>
        <v>1.8046514207336672</v>
      </c>
      <c r="D35">
        <f t="shared" si="1"/>
        <v>-1.3893881765934315</v>
      </c>
      <c r="E35">
        <f t="shared" si="1"/>
        <v>-0.20798530209196436</v>
      </c>
      <c r="F35">
        <f t="shared" si="1"/>
        <v>-0.31887815538086695</v>
      </c>
      <c r="G35">
        <f t="shared" si="1"/>
        <v>-0.34343664784715972</v>
      </c>
      <c r="H35">
        <f t="shared" si="1"/>
        <v>0.52505138206720858</v>
      </c>
      <c r="I35">
        <f t="shared" si="1"/>
        <v>0.38274373460882694</v>
      </c>
      <c r="J35">
        <f t="shared" si="1"/>
        <v>-0.65693588666376357</v>
      </c>
      <c r="K35">
        <f t="shared" si="1"/>
        <v>0.32654036892124882</v>
      </c>
      <c r="L35">
        <f t="shared" si="1"/>
        <v>1.2661684131896251</v>
      </c>
      <c r="M35">
        <f t="shared" si="1"/>
        <v>0.11744116451754923</v>
      </c>
      <c r="N35">
        <f t="shared" si="1"/>
        <v>-1.6128534351590849</v>
      </c>
      <c r="O35">
        <f t="shared" ref="O35:AS35" si="12">(O13-AVERAGE($B13:$AS13))/STDEV($B13:$AS13)</f>
        <v>-0.45257168637203316</v>
      </c>
      <c r="P35">
        <f t="shared" si="12"/>
        <v>-0.22056134856491563</v>
      </c>
      <c r="Q35">
        <f t="shared" si="12"/>
        <v>0.24025663282414669</v>
      </c>
      <c r="R35">
        <f t="shared" si="12"/>
        <v>1.3892461534730023</v>
      </c>
      <c r="S35">
        <f t="shared" si="12"/>
        <v>-1.1186051663346332</v>
      </c>
      <c r="T35">
        <f t="shared" si="12"/>
        <v>-0.46425042261287575</v>
      </c>
      <c r="U35">
        <f t="shared" si="12"/>
        <v>-0.85458641457811058</v>
      </c>
      <c r="V35">
        <f t="shared" si="12"/>
        <v>0.88206292952300203</v>
      </c>
      <c r="W35">
        <f t="shared" si="12"/>
        <v>-0.33161065020497471</v>
      </c>
      <c r="X35">
        <f t="shared" si="12"/>
        <v>-0.64102831636487445</v>
      </c>
      <c r="Y35">
        <f t="shared" si="12"/>
        <v>-0.63361060710701744</v>
      </c>
      <c r="Z35">
        <f t="shared" si="12"/>
        <v>2.4943573223079672E-3</v>
      </c>
      <c r="AA35">
        <f t="shared" si="12"/>
        <v>9.886930157302444E-2</v>
      </c>
      <c r="AB35">
        <f t="shared" si="12"/>
        <v>-0.85841030873294222</v>
      </c>
      <c r="AC35">
        <f t="shared" si="12"/>
        <v>9.0784361134873703E-2</v>
      </c>
      <c r="AD35">
        <f t="shared" si="12"/>
        <v>-1.141295426936358</v>
      </c>
      <c r="AE35">
        <f t="shared" si="12"/>
        <v>-0.7311727523169792</v>
      </c>
      <c r="AF35">
        <f t="shared" si="12"/>
        <v>1.2467452519632931</v>
      </c>
      <c r="AG35">
        <f t="shared" si="12"/>
        <v>0.27676074628327652</v>
      </c>
      <c r="AH35">
        <f t="shared" si="12"/>
        <v>1.2467452519632931</v>
      </c>
      <c r="AI35">
        <f t="shared" si="12"/>
        <v>-0.34101162120314449</v>
      </c>
      <c r="AJ35">
        <f t="shared" si="12"/>
        <v>-2.1310389772198284</v>
      </c>
      <c r="AK35">
        <f t="shared" si="12"/>
        <v>0.35039021173184487</v>
      </c>
      <c r="AL35">
        <f t="shared" si="12"/>
        <v>0.81675307703929778</v>
      </c>
      <c r="AM35">
        <f t="shared" si="12"/>
        <v>0.7158870074534559</v>
      </c>
      <c r="AN35">
        <f t="shared" si="12"/>
        <v>-0.88866552069354154</v>
      </c>
      <c r="AO35">
        <f t="shared" si="12"/>
        <v>-0.31543619515409105</v>
      </c>
      <c r="AP35">
        <f t="shared" si="12"/>
        <v>2.3936502807211024</v>
      </c>
      <c r="AQ35">
        <f t="shared" si="12"/>
        <v>-1.2748831150015763</v>
      </c>
      <c r="AR35">
        <f t="shared" si="12"/>
        <v>1.7993366158671</v>
      </c>
      <c r="AS35">
        <f t="shared" si="12"/>
        <v>-0.65286352025718131</v>
      </c>
      <c r="AT35" s="87">
        <f t="shared" si="4"/>
        <v>-9.1547023282359703E-4</v>
      </c>
      <c r="AU35" s="78" t="s">
        <v>15</v>
      </c>
    </row>
    <row r="36" spans="1:47" x14ac:dyDescent="0.25">
      <c r="A36" s="72" t="s">
        <v>36</v>
      </c>
      <c r="B36">
        <f t="shared" si="1"/>
        <v>0.20473083723502239</v>
      </c>
      <c r="C36">
        <f t="shared" si="1"/>
        <v>-0.75716789825928033</v>
      </c>
      <c r="D36">
        <f t="shared" si="1"/>
        <v>-0.62089592893850076</v>
      </c>
      <c r="E36">
        <f t="shared" si="1"/>
        <v>1.1439709926486936</v>
      </c>
      <c r="F36">
        <f t="shared" si="1"/>
        <v>1.9994330359060386</v>
      </c>
      <c r="G36">
        <f t="shared" si="1"/>
        <v>-0.16642532652486372</v>
      </c>
      <c r="H36">
        <f t="shared" si="1"/>
        <v>-1.8134137526172851</v>
      </c>
      <c r="I36">
        <f t="shared" si="1"/>
        <v>-1.1331022728752078</v>
      </c>
      <c r="J36">
        <f t="shared" si="1"/>
        <v>0.34066187247006263</v>
      </c>
      <c r="K36">
        <f t="shared" si="1"/>
        <v>1.621282577220436</v>
      </c>
      <c r="L36">
        <f t="shared" si="1"/>
        <v>1.3744707519369361</v>
      </c>
      <c r="M36">
        <f t="shared" si="1"/>
        <v>1.8013596627631228</v>
      </c>
      <c r="N36">
        <f t="shared" si="1"/>
        <v>-0.40144930225888464</v>
      </c>
      <c r="O36">
        <f t="shared" ref="O36:AS36" si="13">(O14-AVERAGE($B14:$AS14))/STDEV($B14:$AS14)</f>
        <v>-0.51059643245358899</v>
      </c>
      <c r="P36">
        <f t="shared" si="13"/>
        <v>1.0374644061893077</v>
      </c>
      <c r="Q36">
        <f t="shared" si="13"/>
        <v>1.2026033972164385</v>
      </c>
      <c r="R36">
        <f t="shared" si="13"/>
        <v>-1.3527858520870051</v>
      </c>
      <c r="S36">
        <f t="shared" si="13"/>
        <v>0.36004065427652365</v>
      </c>
      <c r="T36">
        <f t="shared" si="13"/>
        <v>-1.4929018713674214</v>
      </c>
      <c r="U36">
        <f t="shared" si="13"/>
        <v>0.35124621937018974</v>
      </c>
      <c r="V36">
        <f t="shared" si="13"/>
        <v>-0.77016777318463192</v>
      </c>
      <c r="W36">
        <f t="shared" si="13"/>
        <v>1.2594697562846353</v>
      </c>
      <c r="X36">
        <f t="shared" si="13"/>
        <v>0.42890453841153875</v>
      </c>
      <c r="Y36">
        <f t="shared" si="13"/>
        <v>-0.54394504982316583</v>
      </c>
      <c r="Z36">
        <f t="shared" si="13"/>
        <v>-0.31289638619214444</v>
      </c>
      <c r="AA36">
        <f t="shared" si="13"/>
        <v>1.2127803263290011</v>
      </c>
      <c r="AB36">
        <f t="shared" si="13"/>
        <v>0.50032373186669588</v>
      </c>
      <c r="AC36">
        <f t="shared" si="13"/>
        <v>0.30629385621393818</v>
      </c>
      <c r="AD36">
        <f t="shared" si="13"/>
        <v>0.1088750813775919</v>
      </c>
      <c r="AE36">
        <f t="shared" si="13"/>
        <v>0.53878468028679249</v>
      </c>
      <c r="AF36">
        <f t="shared" si="13"/>
        <v>-1.6758377024642628</v>
      </c>
      <c r="AG36">
        <f t="shared" si="13"/>
        <v>0.47839645820632004</v>
      </c>
      <c r="AH36">
        <f t="shared" si="13"/>
        <v>-1.6758377024642628</v>
      </c>
      <c r="AI36">
        <f t="shared" si="13"/>
        <v>0.83677264697004861</v>
      </c>
      <c r="AJ36">
        <f t="shared" si="13"/>
        <v>0.118801423025522</v>
      </c>
      <c r="AK36">
        <f t="shared" si="13"/>
        <v>-5.7061699771619921E-2</v>
      </c>
      <c r="AL36">
        <f t="shared" si="13"/>
        <v>-0.50112694684200998</v>
      </c>
      <c r="AM36">
        <f t="shared" si="13"/>
        <v>-1.5658859611062808</v>
      </c>
      <c r="AN36">
        <f t="shared" si="13"/>
        <v>0.70882803210740053</v>
      </c>
      <c r="AO36">
        <f t="shared" si="13"/>
        <v>5.296675327501444E-2</v>
      </c>
      <c r="AP36">
        <f t="shared" si="13"/>
        <v>-1.1267779200237786</v>
      </c>
      <c r="AQ36">
        <f t="shared" si="13"/>
        <v>-7.65257124182879E-2</v>
      </c>
      <c r="AR36">
        <f t="shared" si="13"/>
        <v>-0.65069029407503287</v>
      </c>
      <c r="AS36">
        <f t="shared" si="13"/>
        <v>-0.78296990583976167</v>
      </c>
      <c r="AT36" s="87">
        <f t="shared" si="4"/>
        <v>-1.6746653086537885E-2</v>
      </c>
      <c r="AU36" s="78" t="s">
        <v>36</v>
      </c>
    </row>
    <row r="37" spans="1:47" x14ac:dyDescent="0.25">
      <c r="A37" s="72" t="s">
        <v>17</v>
      </c>
      <c r="B37">
        <f t="shared" si="1"/>
        <v>0.94337439624675112</v>
      </c>
      <c r="C37">
        <f t="shared" si="1"/>
        <v>-0.11875285994030056</v>
      </c>
      <c r="D37">
        <f t="shared" si="1"/>
        <v>-0.76264568318046122</v>
      </c>
      <c r="E37">
        <f t="shared" si="1"/>
        <v>0.28550173548397645</v>
      </c>
      <c r="F37">
        <f t="shared" si="1"/>
        <v>1.6350367868821718</v>
      </c>
      <c r="G37">
        <f t="shared" si="1"/>
        <v>-3.3126976712498764E-2</v>
      </c>
      <c r="H37">
        <f t="shared" si="1"/>
        <v>-0.52101318029512445</v>
      </c>
      <c r="I37">
        <f t="shared" si="1"/>
        <v>-0.60350069953271346</v>
      </c>
      <c r="J37">
        <f t="shared" si="1"/>
        <v>1.0734122937734334</v>
      </c>
      <c r="K37">
        <f t="shared" si="1"/>
        <v>0.33311355274802124</v>
      </c>
      <c r="L37">
        <f t="shared" si="1"/>
        <v>1.1508983538066047</v>
      </c>
      <c r="M37">
        <f t="shared" si="1"/>
        <v>2.1451705088822126</v>
      </c>
      <c r="N37">
        <f t="shared" si="1"/>
        <v>0.22240233767715958</v>
      </c>
      <c r="O37">
        <f t="shared" ref="O37:AS37" si="14">(O15-AVERAGE($B15:$AS15))/STDEV($B15:$AS15)</f>
        <v>0.38737903374753341</v>
      </c>
      <c r="P37">
        <f t="shared" si="14"/>
        <v>1.628808212738708</v>
      </c>
      <c r="Q37">
        <f t="shared" si="14"/>
        <v>0.30994611078394685</v>
      </c>
      <c r="R37">
        <f t="shared" si="14"/>
        <v>-2.2005389858905304</v>
      </c>
      <c r="S37">
        <f t="shared" si="14"/>
        <v>1.0991335989269568</v>
      </c>
      <c r="T37">
        <f t="shared" si="14"/>
        <v>-1.3370179156401416</v>
      </c>
      <c r="U37">
        <f t="shared" si="14"/>
        <v>0.37727648899203342</v>
      </c>
      <c r="V37">
        <f t="shared" si="14"/>
        <v>-0.6144335009887617</v>
      </c>
      <c r="W37">
        <f t="shared" si="14"/>
        <v>1.1555444608169816</v>
      </c>
      <c r="X37">
        <f t="shared" si="14"/>
        <v>0.19385484315843296</v>
      </c>
      <c r="Y37">
        <f t="shared" si="14"/>
        <v>-1.5656745160715097E-2</v>
      </c>
      <c r="Z37">
        <f t="shared" si="14"/>
        <v>0.92677759548219785</v>
      </c>
      <c r="AA37">
        <f t="shared" si="14"/>
        <v>-2.2079599211920504E-2</v>
      </c>
      <c r="AB37">
        <f t="shared" si="14"/>
        <v>-0.89517766599919224</v>
      </c>
      <c r="AC37">
        <f t="shared" si="14"/>
        <v>-0.20559257645151416</v>
      </c>
      <c r="AD37">
        <f t="shared" si="14"/>
        <v>0.71201713446365189</v>
      </c>
      <c r="AE37">
        <f t="shared" si="14"/>
        <v>1.7671503209367179</v>
      </c>
      <c r="AF37">
        <f t="shared" si="14"/>
        <v>-1.3205738782918437</v>
      </c>
      <c r="AG37">
        <f t="shared" si="14"/>
        <v>0.60755275842451728</v>
      </c>
      <c r="AH37">
        <f t="shared" si="14"/>
        <v>-1.3205738782918437</v>
      </c>
      <c r="AI37">
        <f t="shared" si="14"/>
        <v>0.85246975137084668</v>
      </c>
      <c r="AJ37">
        <f t="shared" si="14"/>
        <v>-0.15690972981975654</v>
      </c>
      <c r="AK37">
        <f t="shared" si="14"/>
        <v>-0.28662548625618367</v>
      </c>
      <c r="AL37">
        <f t="shared" si="14"/>
        <v>-0.34552877584305219</v>
      </c>
      <c r="AM37">
        <f t="shared" si="14"/>
        <v>-1.6854992835624054</v>
      </c>
      <c r="AN37">
        <f t="shared" si="14"/>
        <v>-0.79736197394524833</v>
      </c>
      <c r="AO37">
        <f t="shared" si="14"/>
        <v>-0.93667880383704105</v>
      </c>
      <c r="AP37">
        <f t="shared" si="14"/>
        <v>-0.81293756373893267</v>
      </c>
      <c r="AQ37">
        <f t="shared" si="14"/>
        <v>-1.1701897484160106</v>
      </c>
      <c r="AR37">
        <f t="shared" si="14"/>
        <v>-0.38942436914393896</v>
      </c>
      <c r="AS37">
        <f t="shared" si="14"/>
        <v>-1.2549803951929843</v>
      </c>
      <c r="AT37" s="87">
        <f t="shared" si="4"/>
        <v>-3.0462297371204927E-2</v>
      </c>
      <c r="AU37" s="78" t="s">
        <v>17</v>
      </c>
    </row>
    <row r="38" spans="1:47" x14ac:dyDescent="0.25">
      <c r="A38" s="72" t="s">
        <v>43</v>
      </c>
      <c r="B38">
        <f t="shared" si="1"/>
        <v>-1.2980125287046893</v>
      </c>
      <c r="C38">
        <f t="shared" si="1"/>
        <v>-1.9741803821569393</v>
      </c>
      <c r="D38">
        <f t="shared" si="1"/>
        <v>-1.5711779961737782</v>
      </c>
      <c r="E38">
        <f t="shared" si="1"/>
        <v>-0.1431971394743469</v>
      </c>
      <c r="F38">
        <f t="shared" si="1"/>
        <v>-1.0146471825876753</v>
      </c>
      <c r="G38">
        <f t="shared" si="1"/>
        <v>-1.6964210774858226</v>
      </c>
      <c r="H38">
        <f t="shared" si="1"/>
        <v>-0.3578188616516263</v>
      </c>
      <c r="I38">
        <f t="shared" si="1"/>
        <v>-1.271763187815758</v>
      </c>
      <c r="J38">
        <f t="shared" si="1"/>
        <v>2.0905300565785714</v>
      </c>
      <c r="K38">
        <f t="shared" si="1"/>
        <v>0.53730446484295658</v>
      </c>
      <c r="L38">
        <f t="shared" si="1"/>
        <v>0.31593693091941427</v>
      </c>
      <c r="M38">
        <f t="shared" si="1"/>
        <v>-0.70442616249051737</v>
      </c>
      <c r="N38">
        <f t="shared" si="1"/>
        <v>-0.34783599608046251</v>
      </c>
      <c r="O38">
        <f t="shared" ref="O38:AS38" si="15">(O16-AVERAGE($B16:$AS16))/STDEV($B16:$AS16)</f>
        <v>-1.0993127027119234</v>
      </c>
      <c r="P38">
        <f t="shared" si="15"/>
        <v>0.54731549236340771</v>
      </c>
      <c r="Q38">
        <f t="shared" si="15"/>
        <v>0.51688480727008224</v>
      </c>
      <c r="R38">
        <f t="shared" si="15"/>
        <v>-1.2993676583576805</v>
      </c>
      <c r="S38">
        <f t="shared" si="15"/>
        <v>0.46576278135268501</v>
      </c>
      <c r="T38">
        <f t="shared" si="15"/>
        <v>-1.2921314896108926</v>
      </c>
      <c r="U38">
        <f t="shared" si="15"/>
        <v>1.1787459805277838</v>
      </c>
      <c r="V38">
        <f t="shared" si="15"/>
        <v>-1.1490249357503151</v>
      </c>
      <c r="W38">
        <f t="shared" si="15"/>
        <v>-1.2636390595364757</v>
      </c>
      <c r="X38">
        <f t="shared" si="15"/>
        <v>0.3491109984404166</v>
      </c>
      <c r="Y38">
        <f t="shared" si="15"/>
        <v>0.87862544886819149</v>
      </c>
      <c r="Z38">
        <f t="shared" si="15"/>
        <v>0.45330821660504167</v>
      </c>
      <c r="AA38">
        <f t="shared" si="15"/>
        <v>-0.20717960129205068</v>
      </c>
      <c r="AB38">
        <f t="shared" si="15"/>
        <v>-0.23172427222232339</v>
      </c>
      <c r="AC38">
        <f t="shared" si="15"/>
        <v>1.5658861086217017</v>
      </c>
      <c r="AD38">
        <f t="shared" si="15"/>
        <v>0.16263049146248701</v>
      </c>
      <c r="AE38">
        <f t="shared" si="15"/>
        <v>0.49880763604148037</v>
      </c>
      <c r="AF38">
        <f t="shared" si="15"/>
        <v>0.6138259772561625</v>
      </c>
      <c r="AG38">
        <f t="shared" si="15"/>
        <v>0.4608508662941303</v>
      </c>
      <c r="AH38">
        <f t="shared" si="15"/>
        <v>0.6138259772561625</v>
      </c>
      <c r="AI38">
        <f t="shared" si="15"/>
        <v>2.0878927001030667</v>
      </c>
      <c r="AJ38">
        <f t="shared" si="15"/>
        <v>0.8154017198539355</v>
      </c>
      <c r="AK38">
        <f t="shared" si="15"/>
        <v>1.6557584278325788</v>
      </c>
      <c r="AL38">
        <f t="shared" si="15"/>
        <v>-0.11558604013903268</v>
      </c>
      <c r="AM38">
        <f t="shared" si="15"/>
        <v>-0.49795341614511174</v>
      </c>
      <c r="AN38">
        <f t="shared" si="15"/>
        <v>0.69435488710878901</v>
      </c>
      <c r="AO38">
        <f t="shared" si="15"/>
        <v>-7.6512707816612485E-2</v>
      </c>
      <c r="AP38">
        <f t="shared" si="15"/>
        <v>0.4740012181016735</v>
      </c>
      <c r="AQ38">
        <f t="shared" si="15"/>
        <v>0.57089103231001692</v>
      </c>
      <c r="AR38">
        <f t="shared" si="15"/>
        <v>0.4105670978556264</v>
      </c>
      <c r="AS38">
        <f t="shared" si="15"/>
        <v>-0.34630691966249788</v>
      </c>
      <c r="AT38" s="87">
        <f t="shared" si="4"/>
        <v>3.7047303829230403E-2</v>
      </c>
      <c r="AU38" s="78" t="s">
        <v>43</v>
      </c>
    </row>
    <row r="39" spans="1:47" x14ac:dyDescent="0.25">
      <c r="A39" s="72" t="s">
        <v>19</v>
      </c>
      <c r="B39">
        <f t="shared" si="1"/>
        <v>-0.24236945845862584</v>
      </c>
      <c r="C39">
        <f t="shared" si="1"/>
        <v>0.37983423125681937</v>
      </c>
      <c r="D39">
        <f t="shared" si="1"/>
        <v>-0.40946157749909007</v>
      </c>
      <c r="E39">
        <f t="shared" si="1"/>
        <v>0.77503789667232814</v>
      </c>
      <c r="F39">
        <f t="shared" si="1"/>
        <v>0.93254362121628109</v>
      </c>
      <c r="G39">
        <f t="shared" si="1"/>
        <v>-1.0150164987276471</v>
      </c>
      <c r="H39">
        <f t="shared" si="1"/>
        <v>-2.7712393706567116</v>
      </c>
      <c r="I39">
        <f t="shared" si="1"/>
        <v>-0.66019578640220411</v>
      </c>
      <c r="J39">
        <f t="shared" si="1"/>
        <v>1.0512222786520236</v>
      </c>
      <c r="K39">
        <f t="shared" si="1"/>
        <v>-0.33524067707271382</v>
      </c>
      <c r="L39">
        <f t="shared" si="1"/>
        <v>6.5414411578665482E-2</v>
      </c>
      <c r="M39">
        <f t="shared" si="1"/>
        <v>-0.1621413737588274</v>
      </c>
      <c r="N39">
        <f t="shared" si="1"/>
        <v>-0.51405645789494414</v>
      </c>
      <c r="O39">
        <f t="shared" ref="O39:AS39" si="16">(O17-AVERAGE($B17:$AS17))/STDEV($B17:$AS17)</f>
        <v>-0.59921091688535011</v>
      </c>
      <c r="P39">
        <f t="shared" si="16"/>
        <v>0.19542616407660934</v>
      </c>
      <c r="Q39">
        <f t="shared" si="16"/>
        <v>-1.0072978618959465E-2</v>
      </c>
      <c r="R39">
        <f t="shared" si="16"/>
        <v>-1.0259039622976276</v>
      </c>
      <c r="S39">
        <f t="shared" si="16"/>
        <v>-0.6734190232921714</v>
      </c>
      <c r="T39">
        <f t="shared" si="16"/>
        <v>-1.4787950132511174</v>
      </c>
      <c r="U39">
        <f t="shared" si="16"/>
        <v>-0.44330591647405976</v>
      </c>
      <c r="V39">
        <f t="shared" si="16"/>
        <v>-1.3584319307577251E-2</v>
      </c>
      <c r="W39">
        <f t="shared" si="16"/>
        <v>-0.82528124243092404</v>
      </c>
      <c r="X39">
        <f t="shared" si="16"/>
        <v>0.9403141565426465</v>
      </c>
      <c r="Y39">
        <f t="shared" si="16"/>
        <v>0.3075021728459762</v>
      </c>
      <c r="Z39">
        <f t="shared" si="16"/>
        <v>0.10481005522848891</v>
      </c>
      <c r="AA39">
        <f t="shared" si="16"/>
        <v>-0.3512120178004039</v>
      </c>
      <c r="AB39">
        <f t="shared" si="16"/>
        <v>-0.78574602472897592</v>
      </c>
      <c r="AC39">
        <f t="shared" si="16"/>
        <v>-0.60311795908895249</v>
      </c>
      <c r="AD39">
        <f t="shared" si="16"/>
        <v>-0.40264635045070346</v>
      </c>
      <c r="AE39">
        <f t="shared" si="16"/>
        <v>2.5330740603738224</v>
      </c>
      <c r="AF39">
        <f t="shared" si="16"/>
        <v>-0.94351425763219032</v>
      </c>
      <c r="AG39">
        <f t="shared" si="16"/>
        <v>0.1243644411624526</v>
      </c>
      <c r="AH39">
        <f t="shared" si="16"/>
        <v>-0.94351425763219032</v>
      </c>
      <c r="AI39">
        <f t="shared" si="16"/>
        <v>0.89724326695620293</v>
      </c>
      <c r="AJ39">
        <f t="shared" si="16"/>
        <v>-0.1392677293055733</v>
      </c>
      <c r="AK39">
        <f t="shared" si="16"/>
        <v>-0.74341529764077474</v>
      </c>
      <c r="AL39">
        <f t="shared" si="16"/>
        <v>0.16926656207856131</v>
      </c>
      <c r="AM39">
        <f t="shared" si="16"/>
        <v>-0.3864419458705553</v>
      </c>
      <c r="AN39">
        <f t="shared" si="16"/>
        <v>1.8847491829457417</v>
      </c>
      <c r="AO39">
        <f t="shared" si="16"/>
        <v>1.2793056695902447</v>
      </c>
      <c r="AP39">
        <f t="shared" si="16"/>
        <v>1.6259652691275115</v>
      </c>
      <c r="AQ39">
        <f t="shared" si="16"/>
        <v>1.0514886434789734</v>
      </c>
      <c r="AR39">
        <f t="shared" si="16"/>
        <v>2.1378166085133818</v>
      </c>
      <c r="AS39">
        <f t="shared" si="16"/>
        <v>2.2791720882151333E-2</v>
      </c>
      <c r="AT39" s="87">
        <f t="shared" si="4"/>
        <v>2.7495441360951649E-2</v>
      </c>
      <c r="AU39" s="78" t="s">
        <v>19</v>
      </c>
    </row>
    <row r="40" spans="1:47" x14ac:dyDescent="0.25">
      <c r="A40" s="86" t="s">
        <v>44</v>
      </c>
      <c r="B40">
        <f t="shared" si="1"/>
        <v>0.76571454421610963</v>
      </c>
      <c r="C40">
        <f t="shared" si="1"/>
        <v>-0.48254795020013308</v>
      </c>
      <c r="D40">
        <f t="shared" si="1"/>
        <v>-0.1524037070787411</v>
      </c>
      <c r="E40">
        <f t="shared" si="1"/>
        <v>-4.2588451689148543E-2</v>
      </c>
      <c r="F40">
        <f t="shared" si="1"/>
        <v>2.2262184989877714</v>
      </c>
      <c r="G40">
        <f t="shared" si="1"/>
        <v>-0.75134954133078891</v>
      </c>
      <c r="H40">
        <f t="shared" si="1"/>
        <v>0.51375691284500136</v>
      </c>
      <c r="I40">
        <f t="shared" si="1"/>
        <v>-1.8129479648342732</v>
      </c>
      <c r="J40">
        <f t="shared" si="1"/>
        <v>1.1208675268736346</v>
      </c>
      <c r="K40">
        <f t="shared" si="1"/>
        <v>0.70355016436567674</v>
      </c>
      <c r="L40">
        <f t="shared" si="1"/>
        <v>-0.79944579518971592</v>
      </c>
      <c r="M40">
        <f t="shared" si="1"/>
        <v>-0.10093669256213679</v>
      </c>
      <c r="N40">
        <f t="shared" si="1"/>
        <v>0.6474847053798134</v>
      </c>
      <c r="O40">
        <f t="shared" ref="O40:AS40" si="17">(O18-AVERAGE($B18:$AS18))/STDEV($B18:$AS18)</f>
        <v>-0.57952274273012638</v>
      </c>
      <c r="P40">
        <f t="shared" si="17"/>
        <v>1.9052645548794434</v>
      </c>
      <c r="Q40">
        <f t="shared" si="17"/>
        <v>0.95006625440268466</v>
      </c>
      <c r="R40">
        <f t="shared" si="17"/>
        <v>-0.68077385920992795</v>
      </c>
      <c r="S40">
        <f t="shared" si="17"/>
        <v>3.5995878606209189E-2</v>
      </c>
      <c r="T40">
        <f t="shared" si="17"/>
        <v>-1.028113768342608</v>
      </c>
      <c r="U40">
        <f t="shared" si="17"/>
        <v>0.66734772643852291</v>
      </c>
      <c r="V40">
        <f t="shared" si="17"/>
        <v>-1.2099575362601256</v>
      </c>
      <c r="W40">
        <f t="shared" si="17"/>
        <v>0.71673903851428467</v>
      </c>
      <c r="X40">
        <f t="shared" si="17"/>
        <v>-0.33703315918635224</v>
      </c>
      <c r="Y40">
        <f t="shared" si="17"/>
        <v>-0.78930884924882294</v>
      </c>
      <c r="Z40">
        <f t="shared" si="17"/>
        <v>-0.66338920158122039</v>
      </c>
      <c r="AA40">
        <f t="shared" si="17"/>
        <v>1.2276801544183431</v>
      </c>
      <c r="AB40">
        <f t="shared" si="17"/>
        <v>-1.9752804110515967</v>
      </c>
      <c r="AC40">
        <f t="shared" si="17"/>
        <v>0.35679040304293907</v>
      </c>
      <c r="AD40">
        <f t="shared" si="17"/>
        <v>1.258303000344946</v>
      </c>
      <c r="AE40">
        <f t="shared" si="17"/>
        <v>-0.38445230509780626</v>
      </c>
      <c r="AF40">
        <f t="shared" si="17"/>
        <v>-0.24964145555685832</v>
      </c>
      <c r="AG40">
        <f t="shared" si="17"/>
        <v>4.4560017516000132E-2</v>
      </c>
      <c r="AH40">
        <f t="shared" si="17"/>
        <v>-0.24964145555685832</v>
      </c>
      <c r="AI40">
        <f t="shared" si="17"/>
        <v>0.70773937860000025</v>
      </c>
      <c r="AJ40">
        <f t="shared" si="17"/>
        <v>0.93030677651373195</v>
      </c>
      <c r="AK40">
        <f t="shared" si="17"/>
        <v>0.51297462113963388</v>
      </c>
      <c r="AL40">
        <f t="shared" si="17"/>
        <v>-1.3458481409512559</v>
      </c>
      <c r="AM40">
        <f t="shared" si="17"/>
        <v>-0.49146543594980224</v>
      </c>
      <c r="AN40">
        <f t="shared" si="17"/>
        <v>2.2743361149586119</v>
      </c>
      <c r="AO40">
        <f t="shared" si="17"/>
        <v>-0.66263484123354255</v>
      </c>
      <c r="AP40">
        <f t="shared" si="17"/>
        <v>-0.36683755153630582</v>
      </c>
      <c r="AQ40">
        <f t="shared" si="17"/>
        <v>-0.59348569875019086</v>
      </c>
      <c r="AR40">
        <f t="shared" si="17"/>
        <v>-5.637554769011472E-2</v>
      </c>
      <c r="AS40">
        <f t="shared" si="17"/>
        <v>-1.7597142092250619</v>
      </c>
      <c r="AT40" s="87">
        <f t="shared" si="4"/>
        <v>-1.0706782948633843E-2</v>
      </c>
      <c r="AU40" s="78" t="s">
        <v>44</v>
      </c>
    </row>
    <row r="41" spans="1:47" x14ac:dyDescent="0.25">
      <c r="A41" s="72" t="s">
        <v>21</v>
      </c>
      <c r="B41">
        <f t="shared" si="1"/>
        <v>-0.47626178991260093</v>
      </c>
      <c r="C41">
        <f t="shared" si="1"/>
        <v>0.47731496562020692</v>
      </c>
      <c r="D41">
        <f t="shared" si="1"/>
        <v>-1.0409689223634142</v>
      </c>
      <c r="E41">
        <f t="shared" si="1"/>
        <v>-1.7879836999197023</v>
      </c>
      <c r="F41">
        <f t="shared" si="1"/>
        <v>-2.0083271760377999</v>
      </c>
      <c r="G41">
        <f t="shared" si="1"/>
        <v>-0.49221533085298375</v>
      </c>
      <c r="H41">
        <f t="shared" si="1"/>
        <v>-0.42917185710507932</v>
      </c>
      <c r="I41">
        <f t="shared" si="1"/>
        <v>0.28513652318497235</v>
      </c>
      <c r="J41">
        <f t="shared" si="1"/>
        <v>0.72374750789315989</v>
      </c>
      <c r="K41">
        <f t="shared" si="1"/>
        <v>1.0387911180103968</v>
      </c>
      <c r="L41">
        <f t="shared" si="1"/>
        <v>-0.58168927022202421</v>
      </c>
      <c r="M41">
        <f t="shared" si="1"/>
        <v>1.8995290532240827</v>
      </c>
      <c r="N41">
        <f t="shared" si="1"/>
        <v>-1.2664200231087339</v>
      </c>
      <c r="O41">
        <f t="shared" ref="O41:AS41" si="18">(O19-AVERAGE($B19:$AS19))/STDEV($B19:$AS19)</f>
        <v>-0.98295743915404854</v>
      </c>
      <c r="P41">
        <f t="shared" si="18"/>
        <v>-1.7041713892293526</v>
      </c>
      <c r="Q41">
        <f t="shared" si="18"/>
        <v>-0.36647079888053669</v>
      </c>
      <c r="R41">
        <f t="shared" si="18"/>
        <v>1.7740380124882125</v>
      </c>
      <c r="S41">
        <f t="shared" si="18"/>
        <v>-1.1764319502825307</v>
      </c>
      <c r="T41">
        <f t="shared" si="18"/>
        <v>-0.14571949374145096</v>
      </c>
      <c r="U41">
        <f t="shared" si="18"/>
        <v>1.2314366723244774</v>
      </c>
      <c r="V41">
        <f t="shared" si="18"/>
        <v>1.2990961276873576</v>
      </c>
      <c r="W41">
        <f t="shared" si="18"/>
        <v>-0.19544552019389733</v>
      </c>
      <c r="X41">
        <f t="shared" si="18"/>
        <v>0.25565191001970339</v>
      </c>
      <c r="Y41">
        <f t="shared" si="18"/>
        <v>0.17122222675589996</v>
      </c>
      <c r="Z41">
        <f t="shared" si="18"/>
        <v>1.3455666429457822</v>
      </c>
      <c r="AA41">
        <f t="shared" si="18"/>
        <v>-0.35990969388145028</v>
      </c>
      <c r="AB41">
        <f t="shared" si="18"/>
        <v>-1.1691257024602988</v>
      </c>
      <c r="AC41">
        <f t="shared" si="18"/>
        <v>0.43525088842429255</v>
      </c>
      <c r="AD41">
        <f t="shared" si="18"/>
        <v>5.4353948004782368E-2</v>
      </c>
      <c r="AE41">
        <f t="shared" si="18"/>
        <v>1.4302815038507328</v>
      </c>
      <c r="AF41">
        <f t="shared" si="18"/>
        <v>9.6274924064419717E-2</v>
      </c>
      <c r="AG41">
        <f t="shared" si="18"/>
        <v>-1.13903189233699</v>
      </c>
      <c r="AH41">
        <f t="shared" si="18"/>
        <v>9.6274924064419717E-2</v>
      </c>
      <c r="AI41">
        <f t="shared" si="18"/>
        <v>-0.69256474999354933</v>
      </c>
      <c r="AJ41">
        <f t="shared" si="18"/>
        <v>-0.14497640018111177</v>
      </c>
      <c r="AK41">
        <f t="shared" si="18"/>
        <v>0.70446894802268145</v>
      </c>
      <c r="AL41">
        <f t="shared" si="18"/>
        <v>0.33029870418345103</v>
      </c>
      <c r="AM41">
        <f t="shared" si="18"/>
        <v>1.102594040836627</v>
      </c>
      <c r="AN41">
        <f t="shared" si="18"/>
        <v>0.94776352876024728</v>
      </c>
      <c r="AO41">
        <f t="shared" si="18"/>
        <v>-0.34596362879008213</v>
      </c>
      <c r="AP41">
        <f t="shared" si="18"/>
        <v>-1.2590841338575751</v>
      </c>
      <c r="AQ41">
        <f t="shared" si="18"/>
        <v>1.4984213612905621</v>
      </c>
      <c r="AR41">
        <f t="shared" si="18"/>
        <v>0.77568135778743275</v>
      </c>
      <c r="AS41">
        <f t="shared" si="18"/>
        <v>-0.20830402693876213</v>
      </c>
      <c r="AT41" s="87">
        <f t="shared" si="4"/>
        <v>1.980667607410375E-2</v>
      </c>
      <c r="AU41" s="78" t="s">
        <v>21</v>
      </c>
    </row>
    <row r="42" spans="1:47" x14ac:dyDescent="0.25">
      <c r="A42" s="72" t="s">
        <v>22</v>
      </c>
      <c r="B42">
        <f t="shared" si="1"/>
        <v>1.3880707082591235</v>
      </c>
      <c r="C42">
        <f t="shared" si="1"/>
        <v>-0.70833898234210579</v>
      </c>
      <c r="D42">
        <f t="shared" si="1"/>
        <v>-0.68101863224439763</v>
      </c>
      <c r="E42">
        <f t="shared" si="1"/>
        <v>-0.7921340259162345</v>
      </c>
      <c r="F42">
        <f t="shared" si="1"/>
        <v>-1.2151694330673615</v>
      </c>
      <c r="G42">
        <f t="shared" si="1"/>
        <v>-0.43618473218008269</v>
      </c>
      <c r="H42">
        <f t="shared" si="1"/>
        <v>-1.9183826821208867</v>
      </c>
      <c r="I42">
        <f t="shared" si="1"/>
        <v>-0.92076658512233711</v>
      </c>
      <c r="J42">
        <f t="shared" si="1"/>
        <v>-0.86328748552324008</v>
      </c>
      <c r="K42">
        <f t="shared" si="1"/>
        <v>-0.60961228187883387</v>
      </c>
      <c r="L42">
        <f t="shared" si="1"/>
        <v>-7.734979549386424E-2</v>
      </c>
      <c r="M42">
        <f t="shared" si="1"/>
        <v>0.10370666507184047</v>
      </c>
      <c r="N42">
        <f t="shared" si="1"/>
        <v>-1.292115470882014</v>
      </c>
      <c r="O42">
        <f t="shared" ref="O42:AS42" si="19">(O20-AVERAGE($B20:$AS20))/STDEV($B20:$AS20)</f>
        <v>-0.17006649434488935</v>
      </c>
      <c r="P42">
        <f t="shared" si="19"/>
        <v>0.8522182872811177</v>
      </c>
      <c r="Q42">
        <f t="shared" si="19"/>
        <v>0.1720335411180664</v>
      </c>
      <c r="R42">
        <f t="shared" si="19"/>
        <v>-1.3464300458831446</v>
      </c>
      <c r="S42">
        <f t="shared" si="19"/>
        <v>1.2334270776152305</v>
      </c>
      <c r="T42">
        <f t="shared" si="19"/>
        <v>-0.64392106864735177</v>
      </c>
      <c r="U42">
        <f t="shared" si="19"/>
        <v>0.36771678603566404</v>
      </c>
      <c r="V42">
        <f t="shared" si="19"/>
        <v>1.8328797004482702</v>
      </c>
      <c r="W42">
        <f t="shared" si="19"/>
        <v>0.71941203929683784</v>
      </c>
      <c r="X42">
        <f t="shared" si="19"/>
        <v>1.7038240904506325</v>
      </c>
      <c r="Y42">
        <f t="shared" si="19"/>
        <v>-0.10124565262444835</v>
      </c>
      <c r="Z42">
        <f t="shared" si="19"/>
        <v>0.77780813553643502</v>
      </c>
      <c r="AA42">
        <f t="shared" si="19"/>
        <v>0.28530667423642597</v>
      </c>
      <c r="AB42">
        <f t="shared" si="19"/>
        <v>-1.1123919057925834E-2</v>
      </c>
      <c r="AC42">
        <f t="shared" si="19"/>
        <v>-0.31740971834488596</v>
      </c>
      <c r="AD42">
        <f t="shared" si="19"/>
        <v>1.0187779377668833</v>
      </c>
      <c r="AE42">
        <f t="shared" si="19"/>
        <v>1.0083342790073015</v>
      </c>
      <c r="AF42">
        <f t="shared" si="19"/>
        <v>-0.10291654365784265</v>
      </c>
      <c r="AG42">
        <f t="shared" si="19"/>
        <v>0.61031967256725494</v>
      </c>
      <c r="AH42">
        <f t="shared" si="19"/>
        <v>-0.10291654365784265</v>
      </c>
      <c r="AI42">
        <f t="shared" si="19"/>
        <v>1.8564257808735205</v>
      </c>
      <c r="AJ42">
        <f t="shared" si="19"/>
        <v>1.6582397382111356</v>
      </c>
      <c r="AK42">
        <f t="shared" si="19"/>
        <v>-8.4227151346221052E-2</v>
      </c>
      <c r="AL42">
        <f t="shared" si="19"/>
        <v>1.6969798229234581</v>
      </c>
      <c r="AM42">
        <f t="shared" si="19"/>
        <v>-0.86093121612562273</v>
      </c>
      <c r="AN42">
        <f t="shared" si="19"/>
        <v>-1.2467083761113393</v>
      </c>
      <c r="AO42">
        <f t="shared" si="19"/>
        <v>-0.10807810430872143</v>
      </c>
      <c r="AP42">
        <f t="shared" si="19"/>
        <v>-1.52203896671423</v>
      </c>
      <c r="AQ42">
        <f t="shared" si="19"/>
        <v>-1.3737362209344124</v>
      </c>
      <c r="AR42">
        <f t="shared" si="19"/>
        <v>-0.18062121409768253</v>
      </c>
      <c r="AS42">
        <f t="shared" si="19"/>
        <v>0.40125040592901967</v>
      </c>
      <c r="AT42" s="87">
        <f t="shared" si="4"/>
        <v>1.537973996868074E-2</v>
      </c>
      <c r="AU42" s="78" t="s">
        <v>22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Discom. days @ each sumer month</vt:lpstr>
      <vt:lpstr>Av.discom.days per summer month</vt:lpstr>
      <vt:lpstr>Discom. hours per summer day</vt:lpstr>
      <vt:lpstr>Comfort analysis</vt:lpstr>
      <vt:lpstr>Anomalies_normalized WBGT&amp;ET</vt:lpstr>
      <vt:lpstr>Anomalies_notNormalized WBGT&amp;ET</vt:lpstr>
      <vt:lpstr>T and RH_Anomalies</vt:lpstr>
      <vt:lpstr>WS_Anomalies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Jennyfer Karam (Student)</dc:creator>
  <cp:keywords/>
  <dc:description/>
  <cp:lastModifiedBy>Jennyfer Karam (Student)</cp:lastModifiedBy>
  <cp:revision/>
  <dcterms:created xsi:type="dcterms:W3CDTF">2015-06-05T18:17:20Z</dcterms:created>
  <dcterms:modified xsi:type="dcterms:W3CDTF">2025-05-12T14:56:35Z</dcterms:modified>
  <cp:category/>
  <cp:contentStatus/>
</cp:coreProperties>
</file>