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updateLinks="always" codeName="ThisWorkbook"/>
  <xr:revisionPtr revIDLastSave="0" documentId="13_ncr:1_{3B3501F0-DBCE-4C42-9B75-575E1B181512}" xr6:coauthVersionLast="47" xr6:coauthVersionMax="47" xr10:uidLastSave="{00000000-0000-0000-0000-000000000000}"/>
  <bookViews>
    <workbookView xWindow="-28920" yWindow="-120" windowWidth="29040" windowHeight="17520" tabRatio="771" activeTab="2" xr2:uid="{00000000-000D-0000-FFFF-FFFF00000000}"/>
  </bookViews>
  <sheets>
    <sheet name="INFO" sheetId="8" r:id="rId1"/>
    <sheet name="General_information" sheetId="2" r:id="rId2"/>
    <sheet name="Stratification" sheetId="1" r:id="rId3"/>
    <sheet name="Wall" sheetId="6" r:id="rId4"/>
    <sheet name="Water" sheetId="7" r:id="rId5"/>
    <sheet name="Additional_pressure_profiles" sheetId="3" r:id="rId6"/>
    <sheet name="Analyses" sheetId="4" r:id="rId7"/>
    <sheet name="Load_combinations" sheetId="24" r:id="rId8"/>
    <sheet name="Addon - Sheet Pile Wall" sheetId="23" r:id="rId9"/>
    <sheet name="SPW_data" sheetId="21" r:id="rId10"/>
    <sheet name="Guide" sheetId="9" r:id="rId11"/>
  </sheets>
  <externalReferences>
    <externalReference r:id="rId12"/>
  </externalReferences>
  <definedNames>
    <definedName name="Høj">Load_combinations!$A$25:$A$41</definedName>
    <definedName name="Normal">Load_combinations!$A$5:$A$21</definedName>
    <definedName name="Sheetpile_dropdown">OFFSET(SPW_data!$A$5,0,0,SPW_data!$A$3)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23" l="1"/>
  <c r="G21" i="23"/>
  <c r="G22" i="23"/>
  <c r="G23" i="23"/>
  <c r="G24" i="23"/>
  <c r="G25" i="23"/>
  <c r="G26" i="23"/>
  <c r="G27" i="23"/>
  <c r="G19" i="23"/>
  <c r="G18" i="23"/>
  <c r="A152" i="21" l="1"/>
  <c r="A151" i="21"/>
  <c r="A150" i="21"/>
  <c r="A149" i="21"/>
  <c r="A148" i="21"/>
  <c r="A147" i="21"/>
  <c r="A146" i="21"/>
  <c r="A145" i="21"/>
  <c r="A144" i="21"/>
  <c r="A143" i="21"/>
  <c r="A142" i="21"/>
  <c r="A141" i="21"/>
  <c r="A140" i="21"/>
  <c r="A139" i="21"/>
  <c r="A138" i="21"/>
  <c r="A137" i="21"/>
  <c r="A136" i="21"/>
  <c r="A135" i="21"/>
  <c r="A134" i="21"/>
  <c r="A133" i="21"/>
  <c r="A132" i="21"/>
  <c r="A131" i="21"/>
  <c r="A130" i="21"/>
  <c r="A129" i="21"/>
  <c r="A128" i="21"/>
  <c r="A127" i="21"/>
  <c r="A126" i="21"/>
  <c r="A125" i="21"/>
  <c r="A124" i="21"/>
  <c r="A123" i="21"/>
  <c r="A122" i="21"/>
  <c r="A121" i="21"/>
  <c r="A120" i="21"/>
  <c r="A119" i="21"/>
  <c r="A118" i="21"/>
  <c r="A117" i="21"/>
  <c r="A116" i="21"/>
  <c r="A115" i="21"/>
  <c r="A114" i="21"/>
  <c r="A113" i="21"/>
  <c r="A112" i="2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H6" i="21"/>
  <c r="G6" i="21"/>
  <c r="F6" i="21"/>
  <c r="E6" i="21"/>
  <c r="D6" i="21"/>
  <c r="H5" i="21"/>
  <c r="G5" i="21"/>
  <c r="F5" i="21"/>
  <c r="E5" i="21"/>
  <c r="D5" i="21"/>
  <c r="A3" i="21" l="1"/>
  <c r="N153" i="1"/>
  <c r="O153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35" i="1"/>
  <c r="O135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23" i="1"/>
  <c r="O123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06" i="1"/>
  <c r="O106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94" i="1"/>
  <c r="O94" i="1" s="1"/>
  <c r="N288" i="1"/>
  <c r="O288" i="1" s="1"/>
  <c r="N287" i="1"/>
  <c r="O287" i="1" s="1"/>
  <c r="N286" i="1"/>
  <c r="O286" i="1" s="1"/>
  <c r="N285" i="1"/>
  <c r="O285" i="1" s="1"/>
  <c r="N284" i="1"/>
  <c r="O284" i="1" s="1"/>
  <c r="N283" i="1"/>
  <c r="O283" i="1" s="1"/>
  <c r="N282" i="1"/>
  <c r="O282" i="1" s="1"/>
  <c r="N281" i="1"/>
  <c r="O281" i="1" s="1"/>
  <c r="N280" i="1"/>
  <c r="O280" i="1" s="1"/>
  <c r="O279" i="1"/>
  <c r="N279" i="1" s="1"/>
  <c r="N276" i="1"/>
  <c r="O276" i="1" s="1"/>
  <c r="N275" i="1"/>
  <c r="O275" i="1" s="1"/>
  <c r="N274" i="1"/>
  <c r="O274" i="1" s="1"/>
  <c r="N273" i="1"/>
  <c r="O273" i="1" s="1"/>
  <c r="N272" i="1"/>
  <c r="O272" i="1" s="1"/>
  <c r="N271" i="1"/>
  <c r="O271" i="1" s="1"/>
  <c r="N270" i="1"/>
  <c r="O270" i="1" s="1"/>
  <c r="N269" i="1"/>
  <c r="O269" i="1" s="1"/>
  <c r="N268" i="1"/>
  <c r="O268" i="1" s="1"/>
  <c r="O267" i="1"/>
  <c r="N267" i="1" s="1"/>
  <c r="N259" i="1"/>
  <c r="O259" i="1" s="1"/>
  <c r="N258" i="1"/>
  <c r="O258" i="1" s="1"/>
  <c r="N257" i="1"/>
  <c r="O257" i="1" s="1"/>
  <c r="N256" i="1"/>
  <c r="O256" i="1" s="1"/>
  <c r="N255" i="1"/>
  <c r="O255" i="1" s="1"/>
  <c r="N254" i="1"/>
  <c r="O254" i="1" s="1"/>
  <c r="N253" i="1"/>
  <c r="O253" i="1" s="1"/>
  <c r="N252" i="1"/>
  <c r="O252" i="1" s="1"/>
  <c r="N251" i="1"/>
  <c r="O251" i="1" s="1"/>
  <c r="O250" i="1"/>
  <c r="N250" i="1" s="1"/>
  <c r="N247" i="1"/>
  <c r="O247" i="1" s="1"/>
  <c r="N246" i="1"/>
  <c r="O246" i="1" s="1"/>
  <c r="N245" i="1"/>
  <c r="O245" i="1" s="1"/>
  <c r="N244" i="1"/>
  <c r="O244" i="1" s="1"/>
  <c r="N243" i="1"/>
  <c r="O243" i="1" s="1"/>
  <c r="N242" i="1"/>
  <c r="O242" i="1" s="1"/>
  <c r="N241" i="1"/>
  <c r="O241" i="1" s="1"/>
  <c r="N240" i="1"/>
  <c r="O240" i="1" s="1"/>
  <c r="N239" i="1"/>
  <c r="O239" i="1" s="1"/>
  <c r="O238" i="1"/>
  <c r="N238" i="1" s="1"/>
  <c r="N230" i="1"/>
  <c r="O230" i="1" s="1"/>
  <c r="N229" i="1"/>
  <c r="O229" i="1" s="1"/>
  <c r="N228" i="1"/>
  <c r="O228" i="1" s="1"/>
  <c r="N227" i="1"/>
  <c r="O227" i="1" s="1"/>
  <c r="N226" i="1"/>
  <c r="O226" i="1" s="1"/>
  <c r="N225" i="1"/>
  <c r="O225" i="1" s="1"/>
  <c r="N224" i="1"/>
  <c r="O224" i="1" s="1"/>
  <c r="N223" i="1"/>
  <c r="O223" i="1" s="1"/>
  <c r="N222" i="1"/>
  <c r="O222" i="1" s="1"/>
  <c r="O221" i="1"/>
  <c r="N221" i="1" s="1"/>
  <c r="N218" i="1"/>
  <c r="O218" i="1" s="1"/>
  <c r="N217" i="1"/>
  <c r="O217" i="1" s="1"/>
  <c r="N216" i="1"/>
  <c r="O216" i="1" s="1"/>
  <c r="N215" i="1"/>
  <c r="O215" i="1" s="1"/>
  <c r="N214" i="1"/>
  <c r="O214" i="1" s="1"/>
  <c r="N213" i="1"/>
  <c r="O213" i="1" s="1"/>
  <c r="N212" i="1"/>
  <c r="O212" i="1" s="1"/>
  <c r="N211" i="1"/>
  <c r="O211" i="1" s="1"/>
  <c r="N210" i="1"/>
  <c r="O210" i="1" s="1"/>
  <c r="O209" i="1"/>
  <c r="N209" i="1"/>
  <c r="N201" i="1"/>
  <c r="O201" i="1" s="1"/>
  <c r="N200" i="1"/>
  <c r="O200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93" i="1"/>
  <c r="O193" i="1" s="1"/>
  <c r="O192" i="1"/>
  <c r="N192" i="1" s="1"/>
  <c r="N189" i="1"/>
  <c r="O189" i="1" s="1"/>
  <c r="N188" i="1"/>
  <c r="O188" i="1" s="1"/>
  <c r="N187" i="1"/>
  <c r="O187" i="1" s="1"/>
  <c r="N186" i="1"/>
  <c r="O186" i="1" s="1"/>
  <c r="N185" i="1"/>
  <c r="O185" i="1" s="1"/>
  <c r="N184" i="1"/>
  <c r="O184" i="1" s="1"/>
  <c r="N183" i="1"/>
  <c r="O183" i="1" s="1"/>
  <c r="N182" i="1"/>
  <c r="O182" i="1" s="1"/>
  <c r="N181" i="1"/>
  <c r="O181" i="1" s="1"/>
  <c r="O180" i="1"/>
  <c r="N180" i="1" s="1"/>
  <c r="N172" i="1"/>
  <c r="O172" i="1" s="1"/>
  <c r="N171" i="1"/>
  <c r="O171" i="1" s="1"/>
  <c r="N170" i="1"/>
  <c r="O170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O163" i="1"/>
  <c r="N163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54" i="1"/>
  <c r="O154" i="1" s="1"/>
  <c r="N152" i="1"/>
  <c r="O152" i="1" s="1"/>
  <c r="O151" i="1"/>
  <c r="N151" i="1" s="1"/>
  <c r="O134" i="1"/>
  <c r="N134" i="1" s="1"/>
  <c r="O122" i="1"/>
  <c r="N122" i="1" s="1"/>
  <c r="O105" i="1"/>
  <c r="N105" i="1" s="1"/>
  <c r="O93" i="1"/>
  <c r="N93" i="1" s="1"/>
  <c r="H8" i="3"/>
  <c r="Q151" i="1" l="1"/>
  <c r="P93" i="1"/>
  <c r="Q93" i="1"/>
  <c r="Q267" i="1"/>
  <c r="P267" i="1"/>
  <c r="P238" i="1"/>
  <c r="Q238" i="1"/>
  <c r="P209" i="1"/>
  <c r="Q209" i="1"/>
  <c r="P180" i="1"/>
  <c r="Q180" i="1"/>
  <c r="P151" i="1"/>
  <c r="P122" i="1"/>
  <c r="Q122" i="1"/>
  <c r="N78" i="1"/>
  <c r="N79" i="1"/>
  <c r="N80" i="1"/>
  <c r="N81" i="1"/>
  <c r="N82" i="1"/>
  <c r="N83" i="1"/>
  <c r="N84" i="1"/>
  <c r="N85" i="1"/>
  <c r="N77" i="1"/>
  <c r="N66" i="1"/>
  <c r="N67" i="1"/>
  <c r="N68" i="1"/>
  <c r="N69" i="1"/>
  <c r="N70" i="1"/>
  <c r="N71" i="1"/>
  <c r="N72" i="1"/>
  <c r="N73" i="1"/>
  <c r="N65" i="1"/>
  <c r="N50" i="1"/>
  <c r="N51" i="1"/>
  <c r="N52" i="1"/>
  <c r="N53" i="1"/>
  <c r="N54" i="1"/>
  <c r="N55" i="1"/>
  <c r="N56" i="1"/>
  <c r="N57" i="1"/>
  <c r="N49" i="1"/>
  <c r="N38" i="1"/>
  <c r="N39" i="1"/>
  <c r="N40" i="1"/>
  <c r="N41" i="1"/>
  <c r="N42" i="1"/>
  <c r="N43" i="1"/>
  <c r="N44" i="1"/>
  <c r="N45" i="1"/>
  <c r="N37" i="1"/>
  <c r="O85" i="1" l="1"/>
  <c r="O84" i="1"/>
  <c r="O83" i="1"/>
  <c r="O82" i="1"/>
  <c r="O81" i="1"/>
  <c r="O80" i="1"/>
  <c r="O79" i="1"/>
  <c r="O78" i="1"/>
  <c r="O77" i="1"/>
  <c r="O76" i="1"/>
  <c r="N76" i="1" s="1"/>
  <c r="O73" i="1"/>
  <c r="O72" i="1"/>
  <c r="O71" i="1"/>
  <c r="O70" i="1"/>
  <c r="O69" i="1"/>
  <c r="O68" i="1"/>
  <c r="O67" i="1"/>
  <c r="O66" i="1"/>
  <c r="O65" i="1"/>
  <c r="O64" i="1"/>
  <c r="N64" i="1"/>
  <c r="O57" i="1"/>
  <c r="O56" i="1"/>
  <c r="O55" i="1"/>
  <c r="O54" i="1"/>
  <c r="O53" i="1"/>
  <c r="O52" i="1"/>
  <c r="O51" i="1"/>
  <c r="O50" i="1"/>
  <c r="O49" i="1"/>
  <c r="O48" i="1"/>
  <c r="N48" i="1" s="1"/>
  <c r="O45" i="1"/>
  <c r="O44" i="1"/>
  <c r="O43" i="1"/>
  <c r="O42" i="1"/>
  <c r="O41" i="1"/>
  <c r="O40" i="1"/>
  <c r="O39" i="1"/>
  <c r="O38" i="1"/>
  <c r="O37" i="1"/>
  <c r="O36" i="1"/>
  <c r="N36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21" i="1"/>
  <c r="O21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9" i="1"/>
  <c r="O9" i="1" s="1"/>
  <c r="O20" i="1"/>
  <c r="O8" i="1"/>
  <c r="N8" i="1" s="1"/>
  <c r="P8" i="1" l="1"/>
  <c r="N20" i="1"/>
  <c r="P36" i="1"/>
  <c r="P64" i="1"/>
  <c r="Q64" i="1"/>
  <c r="Q36" i="1"/>
  <c r="Q8" i="1"/>
  <c r="H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tc={9F59F9D2-1F11-4AAA-B9A0-956289F6318F}</author>
  </authors>
  <commentList>
    <comment ref="B9" authorId="0" shapeId="0" xr:uid="{9F59F9D2-1F11-4AAA-B9A0-956289F6318F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Addon - Sheet Pile Wall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tc={419BFA4D-9AB5-4335-B283-1F3C3BA99465}</author>
  </authors>
  <commentList>
    <comment ref="K6" authorId="0" shapeId="0" xr:uid="{C77DBF1C-DB44-4994-A1C0-879F51FEC89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"Yes", the soil layer is calculated as in a drained state (φ &gt; 0 and c') in undrained analyses.</t>
        </r>
      </text>
    </comment>
    <comment ref="N89" authorId="1" shapeId="0" xr:uid="{419BFA4D-9AB5-4335-B283-1F3C3BA994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er figurerne SP4-SP10 en anden farve end SP1-SP3?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E27E360F-FE90-4890-969F-DFE99C0864D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Top of wall.</t>
        </r>
      </text>
    </comment>
    <comment ref="B3" authorId="0" shapeId="0" xr:uid="{218959F9-11CC-4F01-9D5F-3B73DAC6E0C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Mass of wall. To be used in vertical equilibrium.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tc={D0DF19D6-ED18-4F4E-95E4-FA3718C3EFA8}</author>
    <author>Author</author>
  </authors>
  <commentList>
    <comment ref="U1" authorId="0" shapeId="0" xr:uid="{D0DF19D6-ED18-4F4E-95E4-FA3718C3EFA8}">
      <text>
        <t>[Threaded comment]
Your version of Excel allows you to read this threaded comment; however, any edits to it will get removed if the file is opened in a newer version of Excel. Learn more: https://go.microsoft.com/fwlink/?linkid=870924
Comment:
    Lav gerne noten under "Anchor" lidt større. Man kan ikke nødvendigvis se alt teksten, uden selv at gå ind og ændre i den</t>
      </text>
    </comment>
    <comment ref="N2" authorId="1" shapeId="0" xr:uid="{348B6DCC-D4F6-483C-A336-A7E618B6BE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Q2" authorId="1" shapeId="0" xr:uid="{7535A319-FB40-42FE-8ED6-70C06D83AAB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Anchor properties. Are activated only if the iA, iB and iC are properly combined and the anchor properties are properly defined.
If calculating a free wall, leave cells blanks.</t>
        </r>
      </text>
    </comment>
    <comment ref="V2" authorId="1" shapeId="0" xr:uid="{6431BCCB-6738-4B95-B2F4-1DFAE799D7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Activated if input is properly defined in zB, WD and CC.</t>
        </r>
      </text>
    </comment>
    <comment ref="F3" authorId="1" shapeId="0" xr:uid="{C118FABF-794D-41CB-9AF0-F730459333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name of load combination is red, which indicates that the name of the load combination is not in the lists in tab "Load_combinations".</t>
        </r>
      </text>
    </comment>
    <comment ref="H3" authorId="1" shapeId="0" xr:uid="{012C711B-0187-4257-BEEB-09C8BC5F15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Permanent / temporary</t>
        </r>
      </text>
    </comment>
    <comment ref="I3" authorId="1" shapeId="0" xr:uid="{99E05D4B-2F50-4EA9-BFD4-CF9BAE27CA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Characteristic load, front</t>
        </r>
      </text>
    </comment>
    <comment ref="J3" authorId="1" shapeId="0" xr:uid="{BC7DB11F-A06E-4EA7-8775-5A58111E11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Characteristic load, back</t>
        </r>
      </text>
    </comment>
    <comment ref="K3" authorId="1" shapeId="0" xr:uid="{4A484A5B-1EC8-4EE3-A8C6-D978953CAC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Level of relief for load on back.</t>
        </r>
      </text>
    </comment>
    <comment ref="L3" authorId="1" shapeId="0" xr:uid="{CE590363-7A65-4BC3-868A-A2D56443E36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Additional pressure profile. If left empty no additional pressure is added.</t>
        </r>
      </text>
    </comment>
    <comment ref="M3" authorId="1" shapeId="0" xr:uid="{906A0538-5B66-4E42-813E-DDCF31E690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Vertical load on top of sheet pile wall. (positive downward)</t>
        </r>
      </text>
    </comment>
    <comment ref="Q3" authorId="1" shapeId="0" xr:uid="{13411FA8-C5CC-47C1-9626-9312390305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Min. anchor level. If asessing results for only one anchor level leave min. = max. </t>
        </r>
      </text>
    </comment>
    <comment ref="R3" authorId="1" shapeId="0" xr:uid="{FA34486A-0E40-486A-8F67-CDFE62B86A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Max. anchor level. If asessing results for only one anchor level leave min. = max. </t>
        </r>
      </text>
    </comment>
    <comment ref="S3" authorId="1" shapeId="0" xr:uid="{1550E75F-0C73-4FB3-AA90-ED21F8A84D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Step size</t>
        </r>
      </text>
    </comment>
    <comment ref="T3" authorId="1" shapeId="0" xr:uid="{D8190AE1-7640-41CF-A572-CC0A476BBF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Anchor inclination. For use in the calculation of vertical equilibrium. If no input anclination is assumed to be 0.</t>
        </r>
      </text>
    </comment>
    <comment ref="U3" authorId="1" shapeId="0" xr:uid="{BF8830AA-F0D0-4105-8C97-7296442338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Prescribed anchor force.</t>
        </r>
      </text>
    </comment>
    <comment ref="V3" authorId="1" shapeId="0" xr:uid="{CF071914-97D8-4E59-8B98-1C96687A6E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Staggering level.</t>
        </r>
      </text>
    </comment>
    <comment ref="W3" authorId="1" shapeId="0" xr:uid="{AF875DE9-4BB7-48C2-9745-4D91174691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Width of soldier piles.</t>
        </r>
      </text>
    </comment>
    <comment ref="X3" authorId="1" shapeId="0" xr:uid="{44F8B3C9-B2A4-4AFF-A9D5-1A843D1722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Center-to-center distance between soldier piles.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tc={7D6FB151-BB1A-4FFC-8DE1-AE35B3B75462}</author>
    <author>tc={03323865-FFF8-479B-B84F-C45EB7D53350}</author>
  </authors>
  <commentList>
    <comment ref="A1" authorId="0" shapeId="0" xr:uid="{7D6FB151-BB1A-4FFC-8DE1-AE35B3B75462}">
      <text>
        <t>[Threaded comment]
Your version of Excel allows you to read this threaded comment; however, any edits to it will get removed if the file is opened in a newer version of Excel. Learn more: https://go.microsoft.com/fwlink/?linkid=870924
Comment:
    Er der en grund til at man har fjernet lastkombinationsfaktoren?</t>
      </text>
    </comment>
    <comment ref="A23" authorId="1" shapeId="0" xr:uid="{03323865-FFF8-479B-B84F-C45EB7D533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Kan man lave CC3 afhængig af CC2, således man ikke manuelt skal beregne og indtaste CC2*1,1 ? 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tc={D2B256A4-D8E7-461E-B87F-E9A44E0589D0}</author>
    <author>tc={542611CE-DF0C-4B04-86EA-6F45FE71B96F}</author>
    <author>tc={69B96F45-CFD5-4858-9092-91698EC175F1}</author>
    <author>tc={C7A822A2-4F0C-4305-87EC-B582CB05A25F}</author>
    <author>Author</author>
  </authors>
  <commentList>
    <comment ref="F1" authorId="0" shapeId="0" xr:uid="{D2B256A4-D8E7-461E-B87F-E9A44E0589D0}">
      <text>
        <t>[Threaded comment]
Your version of Excel allows you to read this threaded comment; however, any edits to it will get removed if the file is opened in a newer version of Excel. Learn more: https://go.microsoft.com/fwlink/?linkid=870924
Comment:
    Måske kunne man godt bruge en forklaring på, hvad dette sheet er og gør</t>
      </text>
    </comment>
    <comment ref="G4" authorId="1" shapeId="0" xr:uid="{542611CE-DF0C-4B04-86EA-6F45FE71B9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Måske overvej at lave det her til dropdown? </t>
      </text>
    </comment>
    <comment ref="G6" authorId="2" shapeId="0" xr:uid="{69B96F45-CFD5-4858-9092-91698EC175F1}">
      <text>
        <t>[Threaded comment]
Your version of Excel allows you to read this threaded comment; however, any edits to it will get removed if the file is opened in a newer version of Excel. Learn more: https://go.microsoft.com/fwlink/?linkid=870924
Comment:
    Hvorfor ikke CC2? Du deaktiverer vel ikke KFI, bare fordi den er 1.0?</t>
      </text>
    </comment>
    <comment ref="G11" authorId="3" shapeId="0" xr:uid="{C7A822A2-4F0C-4305-87EC-B582CB05A25F}">
      <text>
        <t>[Threaded comment]
Your version of Excel allows you to read this threaded comment; however, any edits to it will get removed if the file is opened in a newer version of Excel. Learn more: https://go.microsoft.com/fwlink/?linkid=870924
Comment:
    Evt. en dropdown, der viser de gængse karakteristiske stålstyrker</t>
      </text>
    </comment>
    <comment ref="A17" authorId="4" shapeId="0" xr:uid="{BCBF2357-53F6-49BB-8B5E-DA60DACF02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level is blank, it will not be used. Always fill from top to bottom with no skips inbetween.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tc={FD2B762A-4675-46EB-948D-EC68D6D72F83}</author>
  </authors>
  <commentList>
    <comment ref="A1" authorId="0" shapeId="0" xr:uid="{FD2B762A-4675-46EB-948D-EC68D6D72F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Går ud fra at dette sheet bliver skjult? 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tc={F960CB0D-4E5E-4A14-A181-0459F550F38E}</author>
  </authors>
  <commentList>
    <comment ref="A1" authorId="0" shapeId="0" xr:uid="{F960CB0D-4E5E-4A14-A181-0459F550F38E}">
      <text>
        <t>[Threaded comment]
Your version of Excel allows you to read this threaded comment; however, any edits to it will get removed if the file is opened in a newer version of Excel. Learn more: https://go.microsoft.com/fwlink/?linkid=870924
Comment:
    Evt. opdater den her, med det nyese og at du kan generere en WinSpooks rapport</t>
      </text>
    </comment>
  </commentList>
</comments>
</file>

<file path=xl/sharedStrings.xml><?xml version="1.0" encoding="utf-8"?>
<sst xmlns="http://schemas.openxmlformats.org/spreadsheetml/2006/main" count="1231" uniqueCount="290">
  <si>
    <t>Stratification</t>
  </si>
  <si>
    <t>Front</t>
  </si>
  <si>
    <t>Back</t>
  </si>
  <si>
    <t>General information</t>
  </si>
  <si>
    <t>Project:</t>
  </si>
  <si>
    <t>Initials:</t>
  </si>
  <si>
    <t>z</t>
  </si>
  <si>
    <t>i</t>
  </si>
  <si>
    <t>r</t>
  </si>
  <si>
    <t>Description</t>
  </si>
  <si>
    <t>c'</t>
  </si>
  <si>
    <t>Characteristic parameters</t>
  </si>
  <si>
    <t>Analyses</t>
  </si>
  <si>
    <t>Subject</t>
  </si>
  <si>
    <t>w_f</t>
  </si>
  <si>
    <t>w_b</t>
  </si>
  <si>
    <t>Load combination</t>
  </si>
  <si>
    <t>Add. Pressure</t>
  </si>
  <si>
    <t>Min.</t>
  </si>
  <si>
    <t>Max.</t>
  </si>
  <si>
    <t>[Drained / Undrained]</t>
  </si>
  <si>
    <t>[m]</t>
  </si>
  <si>
    <t>[Text]</t>
  </si>
  <si>
    <t>[-]</t>
  </si>
  <si>
    <t>Additional pressure profiles</t>
  </si>
  <si>
    <t>AP1</t>
  </si>
  <si>
    <t>z [m]</t>
  </si>
  <si>
    <t>ez [kN/m²]</t>
  </si>
  <si>
    <t>AP2</t>
  </si>
  <si>
    <t>AP3</t>
  </si>
  <si>
    <t>Load combinations</t>
  </si>
  <si>
    <t>FRONT</t>
  </si>
  <si>
    <t>BACK</t>
  </si>
  <si>
    <t>King/post wall</t>
  </si>
  <si>
    <t>zB</t>
  </si>
  <si>
    <t>WD</t>
  </si>
  <si>
    <t>CC</t>
  </si>
  <si>
    <t>Wall</t>
  </si>
  <si>
    <t>zT [m]</t>
  </si>
  <si>
    <t>Water</t>
  </si>
  <si>
    <t>iA</t>
  </si>
  <si>
    <t>iB</t>
  </si>
  <si>
    <t>iC</t>
  </si>
  <si>
    <t>Man. Iter. Parameters</t>
  </si>
  <si>
    <t>KN</t>
  </si>
  <si>
    <t>KP</t>
  </si>
  <si>
    <t>SC</t>
  </si>
  <si>
    <t>Step</t>
  </si>
  <si>
    <t>Ground angle back</t>
  </si>
  <si>
    <t>Ground angle front</t>
  </si>
  <si>
    <t>Units</t>
  </si>
  <si>
    <t>[kN/m³]</t>
  </si>
  <si>
    <t>[kN/m² ]</t>
  </si>
  <si>
    <t>[deg.]</t>
  </si>
  <si>
    <t>γ_d</t>
  </si>
  <si>
    <t>γ_m</t>
  </si>
  <si>
    <t>γ_w [kN/m³]</t>
  </si>
  <si>
    <t>[kN/m²]</t>
  </si>
  <si>
    <t>EMBT</t>
  </si>
  <si>
    <t>f_γf</t>
  </si>
  <si>
    <t>f_qf</t>
  </si>
  <si>
    <t>f_cf</t>
  </si>
  <si>
    <t>f_Suf</t>
  </si>
  <si>
    <t>f_ϕf</t>
  </si>
  <si>
    <t>f_wat</t>
  </si>
  <si>
    <t>f_γb</t>
  </si>
  <si>
    <t>f_qb</t>
  </si>
  <si>
    <t>f_Sub</t>
  </si>
  <si>
    <t>f_cb</t>
  </si>
  <si>
    <t>f_ϕb</t>
  </si>
  <si>
    <t>f_AP</t>
  </si>
  <si>
    <t>Characteristic "ez" values</t>
  </si>
  <si>
    <t>Add. pressure</t>
  </si>
  <si>
    <t>Water level</t>
  </si>
  <si>
    <t>Loads</t>
  </si>
  <si>
    <t>Failure</t>
  </si>
  <si>
    <t>CC2</t>
  </si>
  <si>
    <t>CC3</t>
  </si>
  <si>
    <t>Drained / Undrained</t>
  </si>
  <si>
    <t>Consequence class</t>
  </si>
  <si>
    <t>[CC2 / CC3]</t>
  </si>
  <si>
    <t>α</t>
  </si>
  <si>
    <t>Limit state</t>
  </si>
  <si>
    <t>[kN/m]</t>
  </si>
  <si>
    <t>q_fk</t>
  </si>
  <si>
    <t>q_bk</t>
  </si>
  <si>
    <t>A_d</t>
  </si>
  <si>
    <t>This Excel file serves as the user input file for COWI SPOOKS Plug-in</t>
  </si>
  <si>
    <t>Prepared:</t>
  </si>
  <si>
    <t>Checked:</t>
  </si>
  <si>
    <t>EMSS</t>
  </si>
  <si>
    <t>XXXX</t>
  </si>
  <si>
    <t>Log</t>
  </si>
  <si>
    <t>Version</t>
  </si>
  <si>
    <t>Date</t>
  </si>
  <si>
    <t>Water density</t>
  </si>
  <si>
    <t>State</t>
  </si>
  <si>
    <t>Structure</t>
  </si>
  <si>
    <t>Additional pressures</t>
  </si>
  <si>
    <t>Prepared</t>
  </si>
  <si>
    <t>Checked</t>
  </si>
  <si>
    <t>0.1</t>
  </si>
  <si>
    <t>10.01.2020</t>
  </si>
  <si>
    <t>Soil profile</t>
  </si>
  <si>
    <t>Soil</t>
  </si>
  <si>
    <t>Soil profile 1</t>
  </si>
  <si>
    <t>(SP1)</t>
  </si>
  <si>
    <t>Soil profile 2</t>
  </si>
  <si>
    <t>(SP2)</t>
  </si>
  <si>
    <t>Soil profile 3</t>
  </si>
  <si>
    <t>(SP3)</t>
  </si>
  <si>
    <t>Sheet pile wall</t>
  </si>
  <si>
    <t>x</t>
  </si>
  <si>
    <t>y</t>
  </si>
  <si>
    <t>Responsible:</t>
  </si>
  <si>
    <t>Guide</t>
  </si>
  <si>
    <t>1.</t>
  </si>
  <si>
    <t>Enter relevant information in SPOOKSINPUT.xlsx</t>
  </si>
  <si>
    <t>2.</t>
  </si>
  <si>
    <t>Save file</t>
  </si>
  <si>
    <t>3.</t>
  </si>
  <si>
    <t>Log onto remote pc (SPOOKS PC)</t>
  </si>
  <si>
    <t>4.</t>
  </si>
  <si>
    <t>5.</t>
  </si>
  <si>
    <t>Load SPOOKSINPUT.xlsx</t>
  </si>
  <si>
    <t>6.</t>
  </si>
  <si>
    <t>Tick off relevant settings</t>
  </si>
  <si>
    <t>7.</t>
  </si>
  <si>
    <t>Calculate</t>
  </si>
  <si>
    <t>8.</t>
  </si>
  <si>
    <t>Evaluate results</t>
  </si>
  <si>
    <t>Keep drained</t>
  </si>
  <si>
    <t>[Yes / No]</t>
  </si>
  <si>
    <t>No</t>
  </si>
  <si>
    <t>zR</t>
  </si>
  <si>
    <t>Yes</t>
  </si>
  <si>
    <t>Open SpooksPlugin.exe (keep WinSpooks running in the background)</t>
  </si>
  <si>
    <t>Cu</t>
  </si>
  <si>
    <t>ϕ'</t>
  </si>
  <si>
    <t>Inclination</t>
  </si>
  <si>
    <t>Anchor</t>
  </si>
  <si>
    <t>Mass [kg/m/m of wall]</t>
  </si>
  <si>
    <t>1.0</t>
  </si>
  <si>
    <t>12.05.2020</t>
  </si>
  <si>
    <t>Comment</t>
  </si>
  <si>
    <t>Report generation, vertical equilibrium</t>
  </si>
  <si>
    <t>Test version</t>
  </si>
  <si>
    <t>Input file ID</t>
  </si>
  <si>
    <t>10.10.2022</t>
  </si>
  <si>
    <t>SEMS</t>
  </si>
  <si>
    <t>A_d changed from axial to horisontal</t>
  </si>
  <si>
    <t>Checker:</t>
  </si>
  <si>
    <t>Approv.:</t>
  </si>
  <si>
    <t>Soil profile 4</t>
  </si>
  <si>
    <t>(SP4)</t>
  </si>
  <si>
    <t>Soil profile 5</t>
  </si>
  <si>
    <t>(SP5)</t>
  </si>
  <si>
    <t>Soil profile 6</t>
  </si>
  <si>
    <t>(SP6)</t>
  </si>
  <si>
    <t>Soil profile 7</t>
  </si>
  <si>
    <t>(SP7)</t>
  </si>
  <si>
    <t>Soil profile 8</t>
  </si>
  <si>
    <t>(SP8)</t>
  </si>
  <si>
    <t>Soil profile 9</t>
  </si>
  <si>
    <t>(SP9)</t>
  </si>
  <si>
    <t>Soil profile 10</t>
  </si>
  <si>
    <t>(SP10)</t>
  </si>
  <si>
    <t>[SP1 / SP2 /... SP10]</t>
  </si>
  <si>
    <t>AP4</t>
  </si>
  <si>
    <t>AP5</t>
  </si>
  <si>
    <t>AP6</t>
  </si>
  <si>
    <t>AP7</t>
  </si>
  <si>
    <t>AP8</t>
  </si>
  <si>
    <t>AP9</t>
  </si>
  <si>
    <t>AP10</t>
  </si>
  <si>
    <t>[AP1 / AP2 /... AP10]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</si>
  <si>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</si>
  <si>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</si>
  <si>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</si>
  <si>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</si>
  <si>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</si>
  <si>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</si>
  <si>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</si>
  <si>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</si>
  <si>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[Custom/ etc...]</t>
  </si>
  <si>
    <t>Custom1</t>
  </si>
  <si>
    <t>Custom12</t>
  </si>
  <si>
    <t>Custom13</t>
  </si>
  <si>
    <t>Custom14</t>
  </si>
  <si>
    <t>Custom15</t>
  </si>
  <si>
    <t>Custom16</t>
  </si>
  <si>
    <t>Custom17</t>
  </si>
  <si>
    <t>1.1</t>
  </si>
  <si>
    <t>Note:</t>
  </si>
  <si>
    <t>Note</t>
  </si>
  <si>
    <t>Expansion of stratifications and additional pres.</t>
  </si>
  <si>
    <t>Minor changes</t>
  </si>
  <si>
    <t>Profile_dropdown</t>
  </si>
  <si>
    <t>Corrosion_dropdown</t>
  </si>
  <si>
    <t>calculated</t>
  </si>
  <si>
    <t>Control class dropdown</t>
  </si>
  <si>
    <t>K_FI</t>
  </si>
  <si>
    <t>Optimize-Z</t>
  </si>
  <si>
    <t>Normal atmospheres</t>
  </si>
  <si>
    <t>Normal</t>
  </si>
  <si>
    <t>Optimize-U</t>
  </si>
  <si>
    <t>Atmospheres close to the sea</t>
  </si>
  <si>
    <t>Strict</t>
  </si>
  <si>
    <t>Disable</t>
  </si>
  <si>
    <t>Optimize-700</t>
  </si>
  <si>
    <t>Undisturbed natural soils (sand, silt, clay, schist, …)</t>
  </si>
  <si>
    <t>Optimize-750</t>
  </si>
  <si>
    <t>Polluted natural soils and industrial sites</t>
  </si>
  <si>
    <t>Optimize-770</t>
  </si>
  <si>
    <t>Agressive natural soils (swamp, marsh, peat, …)</t>
  </si>
  <si>
    <t>Optimize-800</t>
  </si>
  <si>
    <t>Non-compacted and non-aggressive fills (clay, shist, sand, silt, …)</t>
  </si>
  <si>
    <t xml:space="preserve">Non-compacted and agressive fills (ashes, slag, …) </t>
  </si>
  <si>
    <t>Common fresh water (river, ship canal, …) in the zone of high attack (water line)</t>
  </si>
  <si>
    <t>Very polluted fresh water (sewage, industrial effluent, …) in the zone of high attack (water line)</t>
  </si>
  <si>
    <t>Sea water in temperate climate in the zone of high attack (low water and splash zones)</t>
  </si>
  <si>
    <t>Sea water in temperate climate in the zone of permanent immersion or in the intertidal zone</t>
  </si>
  <si>
    <t>Cathodic Protection</t>
  </si>
  <si>
    <t>Sheel Pile Wall Data</t>
  </si>
  <si>
    <t>Addon: Sheet Pile Wall</t>
  </si>
  <si>
    <t>Partial Safety Factors:</t>
  </si>
  <si>
    <t>Limit State</t>
  </si>
  <si>
    <t>ULS-Plastic</t>
  </si>
  <si>
    <t>Control Class</t>
  </si>
  <si>
    <t>Geometrical and Material Properties:</t>
  </si>
  <si>
    <t>Sheet Pile Wall:</t>
  </si>
  <si>
    <t>Char. Yield Strength:</t>
  </si>
  <si>
    <t>Corrosion:</t>
  </si>
  <si>
    <t>Design life</t>
  </si>
  <si>
    <t>Rotational Capacity</t>
  </si>
  <si>
    <r>
      <t>K</t>
    </r>
    <r>
      <rPr>
        <vertAlign val="subscript"/>
        <sz val="8"/>
        <color theme="1"/>
        <rFont val="Verdana"/>
        <family val="2"/>
      </rPr>
      <t>FI</t>
    </r>
  </si>
  <si>
    <r>
      <t>β</t>
    </r>
    <r>
      <rPr>
        <vertAlign val="subscript"/>
        <sz val="8"/>
        <color theme="1"/>
        <rFont val="Verdana"/>
        <family val="2"/>
      </rPr>
      <t>B</t>
    </r>
  </si>
  <si>
    <r>
      <t>β</t>
    </r>
    <r>
      <rPr>
        <vertAlign val="subscript"/>
        <sz val="8"/>
        <color theme="1"/>
        <rFont val="Verdana"/>
        <family val="2"/>
      </rPr>
      <t>D</t>
    </r>
  </si>
  <si>
    <t>MPa</t>
  </si>
  <si>
    <t>years</t>
  </si>
  <si>
    <t>mm</t>
  </si>
  <si>
    <t>Max utilization</t>
  </si>
  <si>
    <t>Use addon?</t>
  </si>
  <si>
    <t>Deposition of soil</t>
  </si>
  <si>
    <t>Dense</t>
  </si>
  <si>
    <t>Loose</t>
  </si>
  <si>
    <t>Notes:</t>
  </si>
  <si>
    <t>Load back</t>
  </si>
  <si>
    <t>Load front</t>
  </si>
  <si>
    <t>Pølse</t>
  </si>
  <si>
    <t>Høj</t>
  </si>
  <si>
    <t>Hotdog</t>
  </si>
  <si>
    <t>A3</t>
  </si>
  <si>
    <t>2.0</t>
  </si>
  <si>
    <t>01.10.2023</t>
  </si>
  <si>
    <t>Structural capacity add on</t>
  </si>
  <si>
    <t>Corrosion Environment (front):</t>
  </si>
  <si>
    <t>Corrosion Environment (back):</t>
  </si>
  <si>
    <t>Level:</t>
  </si>
  <si>
    <t>Total corrosion:</t>
  </si>
  <si>
    <t>Vertical design load</t>
  </si>
  <si>
    <t>Dom. Pullert</t>
  </si>
  <si>
    <t>Dom. Vandspejl</t>
  </si>
  <si>
    <t>Dom. fladelast i AK</t>
  </si>
  <si>
    <t>Dom. Vandspejl, 0 AP</t>
  </si>
  <si>
    <t>Baglandsmateriale</t>
  </si>
  <si>
    <t>Drained</t>
  </si>
  <si>
    <t>Dom. Fladelast</t>
  </si>
  <si>
    <t>Dom. Kranlast</t>
  </si>
  <si>
    <t>Dom. Pul</t>
  </si>
  <si>
    <t>Dom. Kran</t>
  </si>
  <si>
    <t>Ikk Dom. Pull % Kranlast</t>
  </si>
  <si>
    <t>Ikke dom. kran &amp; ikke dom. pullert</t>
  </si>
  <si>
    <t>Dom. Pullert % Kranlast</t>
  </si>
  <si>
    <t>Inter under -10,7</t>
  </si>
  <si>
    <t>SP1</t>
  </si>
  <si>
    <t>Moræneler</t>
  </si>
  <si>
    <t>Grus</t>
  </si>
  <si>
    <t>T1, LB3, Dr, Dom. flade, 30 kPa</t>
  </si>
  <si>
    <t>T1, LB3, Dr, Dom. VS, m. flade 30 kPa</t>
  </si>
  <si>
    <t>T1, LB3, Dr, Dom. Pullert, m. flade 30 kPa</t>
  </si>
  <si>
    <t>SP2</t>
  </si>
  <si>
    <t>LB3</t>
  </si>
  <si>
    <t>SP3</t>
  </si>
  <si>
    <t>T1, LB3, Dr. Dom. VS, Flade i AK, 0 AP</t>
  </si>
  <si>
    <t>T1, LB3, Dr. Dom. Flade i AK, 0 AP</t>
  </si>
  <si>
    <t>SP4</t>
  </si>
  <si>
    <t>T1, LB3, Dr, Dom. flade, 20 kPa</t>
  </si>
  <si>
    <t>T1, LB3, Dr, Dom. VS, m. flade 20 kPa</t>
  </si>
  <si>
    <t>T1, LB3, Dr, Dom. Pullert, m. flade 20 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</si>
</sst>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9"/>
      <color theme="1"/>
      <name val="Verdana"/>
      <family val="2"/>
    </font>
    <font>
      <sz val="11"/>
      <color theme="1"/>
      <name val="Verdana"/>
      <family val="2"/>
    </font>
    <font>
      <sz val="8"/>
      <color theme="1"/>
      <name val="Verdana"/>
      <family val="2"/>
    </font>
    <font>
      <vertAlign val="subscript"/>
      <sz val="8"/>
      <color theme="1"/>
      <name val="Verdana"/>
      <family val="2"/>
    </font>
    <font>
      <u/>
      <sz val="8"/>
      <color theme="1"/>
      <name val="Verdana"/>
      <family val="2"/>
    </font>
    <font>
      <sz val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2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0" xfId="0" applyFont="1" applyBorder="1"/>
    <xf numFmtId="0" fontId="0" fillId="2" borderId="8" xfId="0" applyFill="1" applyBorder="1"/>
    <xf numFmtId="0" fontId="1" fillId="3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4" fillId="2" borderId="3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2" xfId="0" applyFill="1" applyBorder="1"/>
    <xf numFmtId="0" fontId="0" fillId="0" borderId="1" xfId="0" applyBorder="1" applyAlignment="1">
      <alignment horizontal="center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5" xfId="0" applyFill="1" applyBorder="1"/>
    <xf numFmtId="0" fontId="0" fillId="4" borderId="0" xfId="0" applyFill="1"/>
    <xf numFmtId="0" fontId="0" fillId="4" borderId="6" xfId="0" applyFill="1" applyBorder="1"/>
    <xf numFmtId="0" fontId="1" fillId="4" borderId="0" xfId="0" applyFont="1" applyFill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2" fillId="4" borderId="10" xfId="0" applyFont="1" applyFill="1" applyBorder="1"/>
    <xf numFmtId="0" fontId="3" fillId="4" borderId="0" xfId="0" applyFont="1" applyFill="1"/>
    <xf numFmtId="0" fontId="2" fillId="4" borderId="0" xfId="0" applyFont="1" applyFill="1"/>
    <xf numFmtId="0" fontId="1" fillId="4" borderId="10" xfId="0" applyFont="1" applyFill="1" applyBorder="1"/>
    <xf numFmtId="0" fontId="0" fillId="0" borderId="1" xfId="0" applyBorder="1" applyProtection="1">
      <protection locked="0"/>
    </xf>
    <xf numFmtId="0" fontId="2" fillId="0" borderId="5" xfId="0" applyFont="1" applyBorder="1"/>
    <xf numFmtId="0" fontId="1" fillId="2" borderId="1" xfId="0" applyFont="1" applyFill="1" applyBorder="1"/>
    <xf numFmtId="0" fontId="1" fillId="0" borderId="5" xfId="0" applyFont="1" applyBorder="1"/>
    <xf numFmtId="2" fontId="0" fillId="0" borderId="4" xfId="0" applyNumberFormat="1" applyBorder="1" applyProtection="1">
      <protection locked="0"/>
    </xf>
    <xf numFmtId="2" fontId="0" fillId="0" borderId="0" xfId="0" applyNumberFormat="1" applyProtection="1">
      <protection locked="0"/>
    </xf>
    <xf numFmtId="2" fontId="0" fillId="0" borderId="11" xfId="0" applyNumberFormat="1" applyBorder="1" applyProtection="1">
      <protection locked="0"/>
    </xf>
    <xf numFmtId="2" fontId="0" fillId="0" borderId="8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2" fontId="0" fillId="0" borderId="6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2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2" fontId="0" fillId="0" borderId="5" xfId="0" applyNumberFormat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2" fontId="0" fillId="3" borderId="3" xfId="0" applyNumberFormat="1" applyFill="1" applyBorder="1" applyProtection="1">
      <protection locked="0"/>
    </xf>
    <xf numFmtId="2" fontId="0" fillId="3" borderId="4" xfId="0" applyNumberFormat="1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4" borderId="11" xfId="0" applyFont="1" applyFill="1" applyBorder="1"/>
    <xf numFmtId="0" fontId="0" fillId="0" borderId="10" xfId="0" applyBorder="1" applyAlignment="1">
      <alignment horizontal="center"/>
    </xf>
    <xf numFmtId="0" fontId="6" fillId="4" borderId="10" xfId="0" applyFont="1" applyFill="1" applyBorder="1"/>
    <xf numFmtId="0" fontId="6" fillId="4" borderId="11" xfId="0" applyFont="1" applyFill="1" applyBorder="1"/>
    <xf numFmtId="2" fontId="0" fillId="0" borderId="6" xfId="0" applyNumberFormat="1" applyBorder="1"/>
    <xf numFmtId="2" fontId="0" fillId="0" borderId="9" xfId="0" applyNumberFormat="1" applyBorder="1"/>
    <xf numFmtId="2" fontId="0" fillId="4" borderId="0" xfId="0" applyNumberFormat="1" applyFill="1" applyProtection="1">
      <protection locked="0"/>
    </xf>
    <xf numFmtId="2" fontId="0" fillId="4" borderId="5" xfId="0" applyNumberFormat="1" applyFill="1" applyBorder="1"/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9" xfId="0" applyNumberFormat="1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" xfId="0" applyFill="1" applyBorder="1"/>
    <xf numFmtId="2" fontId="0" fillId="4" borderId="10" xfId="0" applyNumberFormat="1" applyFill="1" applyBorder="1"/>
    <xf numFmtId="2" fontId="0" fillId="4" borderId="12" xfId="0" applyNumberFormat="1" applyFill="1" applyBorder="1"/>
    <xf numFmtId="0" fontId="0" fillId="0" borderId="8" xfId="0" applyBorder="1" applyProtection="1">
      <protection locked="0"/>
    </xf>
    <xf numFmtId="0" fontId="1" fillId="2" borderId="0" xfId="0" applyFont="1" applyFill="1"/>
    <xf numFmtId="0" fontId="1" fillId="2" borderId="6" xfId="0" applyFont="1" applyFill="1" applyBorder="1"/>
    <xf numFmtId="0" fontId="1" fillId="4" borderId="2" xfId="0" applyFont="1" applyFill="1" applyBorder="1"/>
    <xf numFmtId="0" fontId="0" fillId="4" borderId="3" xfId="0" applyFill="1" applyBorder="1"/>
    <xf numFmtId="0" fontId="1" fillId="4" borderId="3" xfId="0" applyFont="1" applyFill="1" applyBorder="1"/>
    <xf numFmtId="0" fontId="1" fillId="2" borderId="5" xfId="0" applyFont="1" applyFill="1" applyBorder="1"/>
    <xf numFmtId="0" fontId="4" fillId="2" borderId="0" xfId="0" applyFont="1" applyFill="1"/>
    <xf numFmtId="49" fontId="0" fillId="0" borderId="6" xfId="0" applyNumberFormat="1" applyBorder="1" applyProtection="1">
      <protection locked="0"/>
    </xf>
    <xf numFmtId="49" fontId="0" fillId="0" borderId="9" xfId="0" applyNumberFormat="1" applyBorder="1" applyProtection="1">
      <protection locked="0"/>
    </xf>
    <xf numFmtId="2" fontId="0" fillId="0" borderId="7" xfId="0" applyNumberFormat="1" applyBorder="1" applyProtection="1">
      <protection locked="0"/>
    </xf>
    <xf numFmtId="2" fontId="0" fillId="2" borderId="5" xfId="0" applyNumberFormat="1" applyFill="1" applyBorder="1"/>
    <xf numFmtId="2" fontId="0" fillId="2" borderId="0" xfId="0" applyNumberFormat="1" applyFill="1"/>
    <xf numFmtId="2" fontId="0" fillId="2" borderId="6" xfId="0" applyNumberFormat="1" applyFill="1" applyBorder="1"/>
    <xf numFmtId="1" fontId="0" fillId="0" borderId="0" xfId="0" applyNumberFormat="1" applyProtection="1">
      <protection locked="0"/>
    </xf>
    <xf numFmtId="1" fontId="0" fillId="0" borderId="8" xfId="0" applyNumberFormat="1" applyBorder="1" applyProtection="1">
      <protection locked="0"/>
    </xf>
    <xf numFmtId="2" fontId="0" fillId="3" borderId="0" xfId="0" applyNumberFormat="1" applyFill="1" applyProtection="1">
      <protection locked="0"/>
    </xf>
    <xf numFmtId="2" fontId="0" fillId="3" borderId="7" xfId="0" applyNumberFormat="1" applyFill="1" applyBorder="1" applyProtection="1">
      <protection locked="0"/>
    </xf>
    <xf numFmtId="2" fontId="0" fillId="3" borderId="8" xfId="0" applyNumberFormat="1" applyFill="1" applyBorder="1" applyProtection="1">
      <protection locked="0"/>
    </xf>
    <xf numFmtId="164" fontId="0" fillId="4" borderId="9" xfId="0" applyNumberFormat="1" applyFill="1" applyBorder="1" applyProtection="1">
      <protection locked="0"/>
    </xf>
    <xf numFmtId="2" fontId="0" fillId="4" borderId="0" xfId="0" applyNumberFormat="1" applyFill="1"/>
    <xf numFmtId="164" fontId="0" fillId="4" borderId="0" xfId="0" applyNumberFormat="1" applyFill="1"/>
    <xf numFmtId="0" fontId="0" fillId="4" borderId="1" xfId="0" applyFill="1" applyBorder="1" applyProtection="1">
      <protection locked="0"/>
    </xf>
    <xf numFmtId="0" fontId="1" fillId="4" borderId="13" xfId="0" applyFont="1" applyFill="1" applyBorder="1" applyAlignment="1">
      <alignment horizontal="center" vertical="center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164" fontId="0" fillId="4" borderId="0" xfId="0" applyNumberFormat="1" applyFill="1" applyProtection="1">
      <protection locked="0"/>
    </xf>
    <xf numFmtId="2" fontId="11" fillId="4" borderId="0" xfId="0" applyNumberFormat="1" applyFont="1" applyFill="1"/>
    <xf numFmtId="0" fontId="10" fillId="4" borderId="0" xfId="0" applyFont="1" applyFill="1"/>
    <xf numFmtId="0" fontId="12" fillId="4" borderId="0" xfId="0" applyFont="1" applyFill="1"/>
    <xf numFmtId="0" fontId="14" fillId="4" borderId="0" xfId="0" applyFont="1" applyFill="1"/>
    <xf numFmtId="0" fontId="11" fillId="4" borderId="0" xfId="0" applyFont="1" applyFill="1"/>
    <xf numFmtId="0" fontId="15" fillId="3" borderId="0" xfId="0" applyFont="1" applyFill="1" applyAlignment="1" applyProtection="1">
      <alignment horizontal="right"/>
      <protection locked="0"/>
    </xf>
    <xf numFmtId="0" fontId="12" fillId="3" borderId="0" xfId="0" applyFont="1" applyFill="1" applyAlignment="1">
      <alignment horizontal="right"/>
    </xf>
    <xf numFmtId="0" fontId="12" fillId="3" borderId="0" xfId="0" applyFont="1" applyFill="1"/>
    <xf numFmtId="0" fontId="12" fillId="4" borderId="0" xfId="0" applyFont="1" applyFill="1" applyAlignment="1">
      <alignment horizontal="right"/>
    </xf>
    <xf numFmtId="0" fontId="12" fillId="3" borderId="0" xfId="0" applyFont="1" applyFill="1" applyAlignment="1">
      <alignment horizontal="center"/>
    </xf>
    <xf numFmtId="164" fontId="12" fillId="3" borderId="0" xfId="0" applyNumberFormat="1" applyFont="1" applyFill="1" applyAlignment="1">
      <alignment horizontal="right"/>
    </xf>
    <xf numFmtId="0" fontId="5" fillId="2" borderId="13" xfId="0" applyFont="1" applyFill="1" applyBorder="1"/>
    <xf numFmtId="0" fontId="0" fillId="4" borderId="0" xfId="0" applyFill="1" applyAlignment="1">
      <alignment horizontal="center"/>
    </xf>
    <xf numFmtId="0" fontId="0" fillId="2" borderId="15" xfId="0" applyFill="1" applyBorder="1"/>
    <xf numFmtId="0" fontId="0" fillId="4" borderId="0" xfId="0" quotePrefix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4" borderId="0" xfId="0" quotePrefix="1" applyNumberFormat="1" applyFill="1" applyAlignment="1">
      <alignment horizontal="center"/>
    </xf>
    <xf numFmtId="0" fontId="5" fillId="2" borderId="10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3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10" xfId="0" applyNumberFormat="1" applyBorder="1" applyProtection="1">
      <protection locked="0"/>
    </xf>
    <xf numFmtId="0" fontId="0" fillId="5" borderId="11" xfId="0" applyFill="1" applyBorder="1"/>
    <xf numFmtId="0" fontId="2" fillId="5" borderId="10" xfId="0" applyFont="1" applyFill="1" applyBorder="1"/>
    <xf numFmtId="0" fontId="0" fillId="5" borderId="0" xfId="0" applyFill="1"/>
    <xf numFmtId="164" fontId="12" fillId="3" borderId="0" xfId="0" applyNumberFormat="1" applyFont="1" applyFill="1"/>
    <xf numFmtId="164" fontId="12" fillId="4" borderId="0" xfId="0" applyNumberFormat="1" applyFont="1" applyFill="1"/>
    <xf numFmtId="2" fontId="0" fillId="0" borderId="3" xfId="0" applyNumberFormat="1" applyBorder="1" applyProtection="1">
      <protection locked="0"/>
    </xf>
    <xf numFmtId="2" fontId="0" fillId="0" borderId="0" xfId="0" applyNumberFormat="1"/>
    <xf numFmtId="0" fontId="0" fillId="4" borderId="0" xfId="0" applyFill="1" applyProtection="1">
      <protection locked="0"/>
    </xf>
    <xf numFmtId="0" fontId="6" fillId="4" borderId="0" xfId="0" applyFont="1" applyFill="1" applyAlignment="1">
      <alignment horizontal="left"/>
    </xf>
    <xf numFmtId="0" fontId="6" fillId="4" borderId="6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0" fillId="0" borderId="2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4" borderId="11" xfId="0" applyFill="1" applyBorder="1" applyAlignment="1" applyProtection="1">
      <alignment horizontal="center" vertical="center" wrapText="1"/>
      <protection locked="0"/>
    </xf>
    <xf numFmtId="0" fontId="0" fillId="4" borderId="12" xfId="0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4" borderId="6" xfId="0" applyFill="1" applyBorder="1" applyAlignment="1" applyProtection="1">
      <alignment horizontal="center" vertical="center" wrapText="1"/>
      <protection locked="0"/>
    </xf>
    <xf numFmtId="0" fontId="0" fillId="4" borderId="8" xfId="0" applyFill="1" applyBorder="1" applyAlignment="1" applyProtection="1">
      <alignment horizontal="center" vertical="center" wrapText="1"/>
      <protection locked="0"/>
    </xf>
    <xf numFmtId="0" fontId="0" fillId="4" borderId="9" xfId="0" applyFill="1" applyBorder="1" applyAlignment="1" applyProtection="1">
      <alignment horizontal="center" vertical="center" wrapText="1"/>
      <protection locked="0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4" xfId="0" applyFill="1" applyBorder="1" applyAlignment="1" applyProtection="1">
      <alignment horizontal="center" vertical="top" wrapText="1"/>
      <protection locked="0"/>
    </xf>
    <xf numFmtId="0" fontId="0" fillId="4" borderId="15" xfId="0" applyFill="1" applyBorder="1" applyAlignment="1" applyProtection="1">
      <alignment horizontal="center" vertical="top" wrapText="1"/>
      <protection locked="0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12" fillId="3" borderId="0" xfId="0" applyNumberFormat="1" applyFont="1" applyFill="1" applyAlignment="1">
      <alignment horizontal="left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Soil Profile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Back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Stratification!$N$7:$O$7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Stratification!$N$8:$O$8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7-44CD-80AA-6D16838A3A56}"/>
            </c:ext>
          </c:extLst>
        </c:ser>
        <c:ser>
          <c:idx val="1"/>
          <c:order val="1"/>
          <c:tx>
            <c:v>Spuns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Stratification!$P$7:$Q$7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Stratification!$P$8:$Q$8</c:f>
              <c:numCache>
                <c:formatCode>0.00</c:formatCode>
                <c:ptCount val="2"/>
                <c:pt idx="0">
                  <c:v>-13.125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37-44CD-80AA-6D16838A3A56}"/>
            </c:ext>
          </c:extLst>
        </c:ser>
        <c:ser>
          <c:idx val="2"/>
          <c:order val="2"/>
          <c:tx>
            <c:v>Front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Stratification!$N$19:$O$19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Stratification!$N$20:$O$20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37-44CD-80AA-6D16838A3A56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Stratification!$N$7:$O$7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Stratification!$N$9:$O$9</c:f>
              <c:numCache>
                <c:formatCode>0.00</c:formatCode>
                <c:ptCount val="2"/>
                <c:pt idx="0">
                  <c:v>-4.5</c:v>
                </c:pt>
                <c:pt idx="1">
                  <c:v>-4.5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37-44CD-80AA-6D16838A3A56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Stratification!$N$7:$O$7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Stratification!$N$10:$O$10</c:f>
              <c:numCache>
                <c:formatCode>0.00</c:formatCode>
                <c:ptCount val="2"/>
                <c:pt idx="0">
                  <c:v>-4.9000000000000004</c:v>
                </c:pt>
                <c:pt idx="1">
                  <c:v>-4.9000000000000004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37-44CD-80AA-6D16838A3A56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Stratification!$N$7:$O$7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Stratification!$N$11:$O$11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37-44CD-80AA-6D16838A3A56}"/>
            </c:ext>
          </c:extLst>
        </c:ser>
        <c:ser>
          <c:idx val="6"/>
          <c:order val="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Stratification!$N$7:$O$7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Stratification!$N$12:$O$12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37-44CD-80AA-6D16838A3A56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Stratification!$N$7:$O$7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Stratification!$N$13:$O$13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37-44CD-80AA-6D16838A3A56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Stratification!$N$7:$O$7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Stratification!$N$14:$O$14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37-44CD-80AA-6D16838A3A56}"/>
            </c:ext>
          </c:extLst>
        </c:ser>
        <c:ser>
          <c:idx val="9"/>
          <c:order val="9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Stratification!$N$7:$O$7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Stratification!$N$15:$O$15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B37-44CD-80AA-6D16838A3A56}"/>
            </c:ext>
          </c:extLst>
        </c:ser>
        <c:ser>
          <c:idx val="10"/>
          <c:order val="1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Stratification!$N$7:$O$7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Stratification!$N$16:$O$16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B37-44CD-80AA-6D16838A3A56}"/>
            </c:ext>
          </c:extLst>
        </c:ser>
        <c:ser>
          <c:idx val="11"/>
          <c:order val="1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Stratification!$N$7:$O$7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Stratification!$N$17:$O$17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B37-44CD-80AA-6D16838A3A56}"/>
            </c:ext>
          </c:extLst>
        </c:ser>
        <c:ser>
          <c:idx val="12"/>
          <c:order val="1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Stratification!$N$19:$O$19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Stratification!$N$21:$O$21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B37-44CD-80AA-6D16838A3A56}"/>
            </c:ext>
          </c:extLst>
        </c:ser>
        <c:ser>
          <c:idx val="13"/>
          <c:order val="1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Stratification!$N$19:$O$19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Stratification!$N$22:$O$22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B37-44CD-80AA-6D16838A3A56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6B37-44CD-80AA-6D16838A3A56}"/>
            </c:ext>
          </c:extLst>
        </c:ser>
        <c:ser>
          <c:idx val="15"/>
          <c:order val="1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Stratification!$N$19:$O$19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Stratification!$N$23:$O$23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B37-44CD-80AA-6D16838A3A56}"/>
            </c:ext>
          </c:extLst>
        </c:ser>
        <c:ser>
          <c:idx val="16"/>
          <c:order val="1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Stratification!$N$19:$O$19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Stratification!$N$24:$O$24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B37-44CD-80AA-6D16838A3A56}"/>
            </c:ext>
          </c:extLst>
        </c:ser>
        <c:ser>
          <c:idx val="17"/>
          <c:order val="17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Stratification!$N$19:$O$19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Stratification!$N$25:$O$25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B37-44CD-80AA-6D16838A3A56}"/>
            </c:ext>
          </c:extLst>
        </c:ser>
        <c:ser>
          <c:idx val="18"/>
          <c:order val="18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Stratification!$N$19:$O$19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Stratification!$N$26:$O$26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B37-44CD-80AA-6D16838A3A56}"/>
            </c:ext>
          </c:extLst>
        </c:ser>
        <c:ser>
          <c:idx val="19"/>
          <c:order val="19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Stratification!$N$19:$O$19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Stratification!$N$27:$O$27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B37-44CD-80AA-6D16838A3A56}"/>
            </c:ext>
          </c:extLst>
        </c:ser>
        <c:ser>
          <c:idx val="20"/>
          <c:order val="2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Stratification!$N$19:$O$19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Stratification!$N$28:$O$28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B37-44CD-80AA-6D16838A3A56}"/>
            </c:ext>
          </c:extLst>
        </c:ser>
        <c:ser>
          <c:idx val="21"/>
          <c:order val="2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Stratification!$N$19:$O$19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Stratification!$N$29:$O$29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B37-44CD-80AA-6D16838A3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83048"/>
        <c:axId val="592647320"/>
      </c:scatterChart>
      <c:valAx>
        <c:axId val="59288304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592647320"/>
        <c:crosses val="autoZero"/>
        <c:crossBetween val="midCat"/>
      </c:valAx>
      <c:valAx>
        <c:axId val="5926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 Level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2883048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Soil Profile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Stratification!$N$266:$O$266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Stratification!$N$267:$O$267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9-4303-B141-25B4D8DDBB0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Stratification!$P$266:$Q$266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Stratification!$P$267:$Q$267</c:f>
              <c:numCache>
                <c:formatCode>0.00</c:formatCode>
                <c:ptCount val="2"/>
                <c:pt idx="0">
                  <c:v>-13.125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59-4303-B141-25B4D8DDBB0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Stratification!$N$278:$O$278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Stratification!$N$279:$O$279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59-4303-B141-25B4D8DDBB0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Stratification!$N$266:$O$266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Stratification!$N$268:$O$268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59-4303-B141-25B4D8DDBB0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Stratification!$N$266:$O$266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Stratification!$N$269:$O$269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59-4303-B141-25B4D8DDBB0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Stratification!$N$266:$O$266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Stratification!$N$270:$O$270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59-4303-B141-25B4D8DDBB0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Stratification!$N$266:$O$266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Stratification!$N$271:$O$271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59-4303-B141-25B4D8DDBB0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Stratification!$N$266:$O$266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Stratification!$N$272:$O$272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59-4303-B141-25B4D8DDBB09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Stratification!$N$266:$O$266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Stratification!$N$273:$O$273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959-4303-B141-25B4D8DDBB09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Stratification!$N$266:$O$266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Stratification!$N$274:$O$274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959-4303-B141-25B4D8DDBB09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Stratification!$N$266:$O$266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Stratification!$N$275:$O$275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959-4303-B141-25B4D8DDBB09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Stratification!$N$266:$O$266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Stratification!$N$276:$O$276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959-4303-B141-25B4D8DDBB09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Stratification!$N$278:$O$278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Stratification!$N$280:$O$280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959-4303-B141-25B4D8DDBB09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Stratification!$N$278:$O$278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Stratification!$N$281:$O$281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959-4303-B141-25B4D8DDBB09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Stratification!$N$278:$O$278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Stratification!$N$282:$O$282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959-4303-B141-25B4D8DDBB09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Stratification!$N$278:$O$278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Stratification!$N$283:$O$283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959-4303-B141-25B4D8DDBB09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Stratification!$N$278:$O$278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Stratification!$N$284:$O$284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959-4303-B141-25B4D8DDBB09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Stratification!$N$278:$O$278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Stratification!$N$285:$O$285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959-4303-B141-25B4D8DDBB09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Stratification!$N$278:$O$278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Stratification!$N$286:$O$286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959-4303-B141-25B4D8DDBB09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Stratification!$N$278:$O$278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Stratification!$N$287:$O$287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959-4303-B141-25B4D8DDBB09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Stratification!$N$278:$O$278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Stratification!$N$288:$O$288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959-4303-B141-25B4D8DDB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83048"/>
        <c:axId val="592647320"/>
      </c:scatterChart>
      <c:valAx>
        <c:axId val="59288304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592647320"/>
        <c:crosses val="autoZero"/>
        <c:crossBetween val="midCat"/>
      </c:valAx>
      <c:valAx>
        <c:axId val="5926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 Level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2883048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Add. pressure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Additional_pressure_profiles!$C$5:$C$13</c:f>
              <c:numCache>
                <c:formatCode>0.00</c:formatCode>
                <c:ptCount val="9"/>
                <c:pt idx="0">
                  <c:v>0</c:v>
                </c:pt>
                <c:pt idx="1">
                  <c:v>191.5</c:v>
                </c:pt>
                <c:pt idx="2">
                  <c:v>191.5</c:v>
                </c:pt>
                <c:pt idx="3">
                  <c:v>0</c:v>
                </c:pt>
                <c:pt idx="4">
                  <c:v>0</c:v>
                </c:pt>
                <c:pt idx="5">
                  <c:v>114.96255181507638</c:v>
                </c:pt>
                <c:pt idx="6">
                  <c:v>21.403558306802093</c:v>
                </c:pt>
                <c:pt idx="7">
                  <c:v>5.017572563677267</c:v>
                </c:pt>
                <c:pt idx="8">
                  <c:v>0.44846504303026097</c:v>
                </c:pt>
              </c:numCache>
            </c:numRef>
          </c:xVal>
          <c:yVal>
            <c:numRef>
              <c:f>Additional_pressure_profiles!$B$5:$B$13</c:f>
              <c:numCache>
                <c:formatCode>0.00</c:formatCode>
                <c:ptCount val="9"/>
                <c:pt idx="0">
                  <c:v>2.48</c:v>
                </c:pt>
                <c:pt idx="1">
                  <c:v>2.48</c:v>
                </c:pt>
                <c:pt idx="2">
                  <c:v>2.38</c:v>
                </c:pt>
                <c:pt idx="3">
                  <c:v>2.38</c:v>
                </c:pt>
                <c:pt idx="4" formatCode="General">
                  <c:v>2.2999999999999998</c:v>
                </c:pt>
                <c:pt idx="5">
                  <c:v>1.7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6-4E00-9B96-0A9BF5C9C46C}"/>
            </c:ext>
          </c:extLst>
        </c:ser>
        <c:ser>
          <c:idx val="1"/>
          <c:order val="1"/>
          <c:tx>
            <c:v>Wall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Additional_pressure_profiles!$G$7:$G$8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Additional_pressure_profiles!$H$7:$H$8</c:f>
              <c:numCache>
                <c:formatCode>0.00</c:formatCode>
                <c:ptCount val="2"/>
                <c:pt idx="0">
                  <c:v>2.5</c:v>
                </c:pt>
                <c:pt idx="1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26-4E00-9B96-0A9BF5C9C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4272"/>
        <c:axId val="591044600"/>
      </c:scatterChart>
      <c:valAx>
        <c:axId val="5910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ez [</a:t>
                </a:r>
                <a:r>
                  <a:rPr lang="da-DK" baseline="0"/>
                  <a:t>kN/m²]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44600"/>
        <c:crosses val="autoZero"/>
        <c:crossBetween val="midCat"/>
      </c:valAx>
      <c:valAx>
        <c:axId val="591044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Level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Additional_pressure_profiles!$C$27:$C$35</c:f>
              <c:numCache>
                <c:formatCode>0.00</c:formatCode>
                <c:ptCount val="9"/>
                <c:pt idx="0">
                  <c:v>0</c:v>
                </c:pt>
                <c:pt idx="1">
                  <c:v>95.75</c:v>
                </c:pt>
                <c:pt idx="2">
                  <c:v>95.75</c:v>
                </c:pt>
                <c:pt idx="3">
                  <c:v>0</c:v>
                </c:pt>
                <c:pt idx="4">
                  <c:v>0</c:v>
                </c:pt>
                <c:pt idx="5">
                  <c:v>114.96255181507638</c:v>
                </c:pt>
                <c:pt idx="6">
                  <c:v>21.403558306802093</c:v>
                </c:pt>
                <c:pt idx="7">
                  <c:v>5.017572563677267</c:v>
                </c:pt>
                <c:pt idx="8">
                  <c:v>0.44846504303026097</c:v>
                </c:pt>
              </c:numCache>
            </c:numRef>
          </c:xVal>
          <c:yVal>
            <c:numRef>
              <c:f>Additional_pressure_profiles!$B$27:$B$35</c:f>
              <c:numCache>
                <c:formatCode>0.00</c:formatCode>
                <c:ptCount val="9"/>
                <c:pt idx="0">
                  <c:v>2.48</c:v>
                </c:pt>
                <c:pt idx="1">
                  <c:v>2.48</c:v>
                </c:pt>
                <c:pt idx="2">
                  <c:v>2.38</c:v>
                </c:pt>
                <c:pt idx="3">
                  <c:v>2.38</c:v>
                </c:pt>
                <c:pt idx="4">
                  <c:v>2.2999999999999998</c:v>
                </c:pt>
                <c:pt idx="5">
                  <c:v>1.7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8-4950-B8E1-F19D78CA3523}"/>
            </c:ext>
          </c:extLst>
        </c:ser>
        <c:ser>
          <c:idx val="1"/>
          <c:order val="1"/>
          <c:tx>
            <c:v>Wall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Additional_pressure_profiles!$G$7:$G$8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Additional_pressure_profiles!$H$7:$H$8</c:f>
              <c:numCache>
                <c:formatCode>0.00</c:formatCode>
                <c:ptCount val="2"/>
                <c:pt idx="0">
                  <c:v>2.5</c:v>
                </c:pt>
                <c:pt idx="1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8-4950-B8E1-F19D78CA3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4272"/>
        <c:axId val="591044600"/>
      </c:scatterChart>
      <c:valAx>
        <c:axId val="5910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ez [</a:t>
                </a:r>
                <a:r>
                  <a:rPr lang="da-DK" baseline="0"/>
                  <a:t>kN/m²]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44600"/>
        <c:crosses val="autoZero"/>
        <c:crossBetween val="midCat"/>
      </c:valAx>
      <c:valAx>
        <c:axId val="591044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Level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Additional_pressure_profiles!$C$16:$C$24</c:f>
              <c:numCache>
                <c:formatCode>0.00</c:formatCode>
                <c:ptCount val="9"/>
                <c:pt idx="0">
                  <c:v>0</c:v>
                </c:pt>
                <c:pt idx="1">
                  <c:v>95.75</c:v>
                </c:pt>
                <c:pt idx="2">
                  <c:v>95.75</c:v>
                </c:pt>
                <c:pt idx="3">
                  <c:v>0</c:v>
                </c:pt>
                <c:pt idx="4">
                  <c:v>0</c:v>
                </c:pt>
                <c:pt idx="5">
                  <c:v>153.49030957248721</c:v>
                </c:pt>
                <c:pt idx="6">
                  <c:v>29.325654495024644</c:v>
                </c:pt>
                <c:pt idx="7">
                  <c:v>1.8364603763361387</c:v>
                </c:pt>
                <c:pt idx="8">
                  <c:v>2.0234066158553916</c:v>
                </c:pt>
              </c:numCache>
            </c:numRef>
          </c:xVal>
          <c:yVal>
            <c:numRef>
              <c:f>Additional_pressure_profiles!$B$16:$B$24</c:f>
              <c:numCache>
                <c:formatCode>0.00</c:formatCode>
                <c:ptCount val="9"/>
                <c:pt idx="0">
                  <c:v>2.48</c:v>
                </c:pt>
                <c:pt idx="1">
                  <c:v>2.48</c:v>
                </c:pt>
                <c:pt idx="2">
                  <c:v>2.38</c:v>
                </c:pt>
                <c:pt idx="3">
                  <c:v>2.38</c:v>
                </c:pt>
                <c:pt idx="4">
                  <c:v>2.2999999999999998</c:v>
                </c:pt>
                <c:pt idx="5">
                  <c:v>1.7</c:v>
                </c:pt>
                <c:pt idx="6">
                  <c:v>0</c:v>
                </c:pt>
                <c:pt idx="7">
                  <c:v>-2</c:v>
                </c:pt>
                <c:pt idx="8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A-4BBB-8D4D-C55E74EE2EC1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Additional_pressure_profiles!$G$7:$G$8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Additional_pressure_profiles!$H$7:$H$8</c:f>
              <c:numCache>
                <c:formatCode>0.00</c:formatCode>
                <c:ptCount val="2"/>
                <c:pt idx="0">
                  <c:v>2.5</c:v>
                </c:pt>
                <c:pt idx="1">
                  <c:v>-13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Wall</c:v>
                </c15:tx>
              </c15:filteredSeriesTitle>
            </c:ext>
            <c:ext xmlns:c16="http://schemas.microsoft.com/office/drawing/2014/chart" uri="{C3380CC4-5D6E-409C-BE32-E72D297353CC}">
              <c16:uniqueId val="{00000001-9B7A-4BBB-8D4D-C55E74EE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4272"/>
        <c:axId val="591044600"/>
      </c:scatterChart>
      <c:valAx>
        <c:axId val="5910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ez [</a:t>
                </a:r>
                <a:r>
                  <a:rPr lang="da-DK" baseline="0"/>
                  <a:t>kN/m²]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44600"/>
        <c:crosses val="autoZero"/>
        <c:crossBetween val="midCat"/>
      </c:valAx>
      <c:valAx>
        <c:axId val="591044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Level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AP4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Additional_pressure_profiles!$C$38:$C$46</c:f>
              <c:numCache>
                <c:formatCode>0.00</c:formatCode>
                <c:ptCount val="9"/>
                <c:pt idx="0">
                  <c:v>0</c:v>
                </c:pt>
                <c:pt idx="1">
                  <c:v>95.75</c:v>
                </c:pt>
                <c:pt idx="2">
                  <c:v>95.75</c:v>
                </c:pt>
                <c:pt idx="3">
                  <c:v>0</c:v>
                </c:pt>
              </c:numCache>
            </c:numRef>
          </c:xVal>
          <c:yVal>
            <c:numRef>
              <c:f>Additional_pressure_profiles!$B$38:$B$46</c:f>
              <c:numCache>
                <c:formatCode>0.00</c:formatCode>
                <c:ptCount val="9"/>
                <c:pt idx="0">
                  <c:v>2.48</c:v>
                </c:pt>
                <c:pt idx="1">
                  <c:v>2.48</c:v>
                </c:pt>
                <c:pt idx="2">
                  <c:v>2.38</c:v>
                </c:pt>
                <c:pt idx="3">
                  <c:v>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3-43CD-B75F-BCB26E87DCBF}"/>
            </c:ext>
          </c:extLst>
        </c:ser>
        <c:ser>
          <c:idx val="1"/>
          <c:order val="1"/>
          <c:tx>
            <c:v>Wall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Additional_pressure_profiles!$G$7:$G$8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Additional_pressure_profiles!$H$7:$H$8</c:f>
              <c:numCache>
                <c:formatCode>0.00</c:formatCode>
                <c:ptCount val="2"/>
                <c:pt idx="0">
                  <c:v>2.5</c:v>
                </c:pt>
                <c:pt idx="1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3-43CD-B75F-BCB26E87D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4272"/>
        <c:axId val="591044600"/>
      </c:scatterChart>
      <c:valAx>
        <c:axId val="5910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ez [</a:t>
                </a:r>
                <a:r>
                  <a:rPr lang="da-DK" baseline="0"/>
                  <a:t>kN/m²]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44600"/>
        <c:crosses val="autoZero"/>
        <c:crossBetween val="midCat"/>
      </c:valAx>
      <c:valAx>
        <c:axId val="591044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Level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AP5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Additional_pressure_profiles!$C$49:$C$57</c:f>
              <c:numCache>
                <c:formatCode>0.00</c:formatCode>
                <c:ptCount val="9"/>
                <c:pt idx="0">
                  <c:v>0</c:v>
                </c:pt>
                <c:pt idx="1">
                  <c:v>191.5</c:v>
                </c:pt>
                <c:pt idx="2">
                  <c:v>191.5</c:v>
                </c:pt>
                <c:pt idx="3">
                  <c:v>0</c:v>
                </c:pt>
              </c:numCache>
            </c:numRef>
          </c:xVal>
          <c:yVal>
            <c:numRef>
              <c:f>Additional_pressure_profiles!$B$49:$B$57</c:f>
              <c:numCache>
                <c:formatCode>0.00</c:formatCode>
                <c:ptCount val="9"/>
                <c:pt idx="0">
                  <c:v>2.48</c:v>
                </c:pt>
                <c:pt idx="1">
                  <c:v>2.48</c:v>
                </c:pt>
                <c:pt idx="2">
                  <c:v>2.38</c:v>
                </c:pt>
                <c:pt idx="3">
                  <c:v>2.38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E-4D63-A2AA-25B6A2F7FF93}"/>
            </c:ext>
          </c:extLst>
        </c:ser>
        <c:ser>
          <c:idx val="1"/>
          <c:order val="1"/>
          <c:tx>
            <c:v>Wall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Additional_pressure_profiles!$G$7:$G$8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Additional_pressure_profiles!$H$7:$H$8</c:f>
              <c:numCache>
                <c:formatCode>0.00</c:formatCode>
                <c:ptCount val="2"/>
                <c:pt idx="0">
                  <c:v>2.5</c:v>
                </c:pt>
                <c:pt idx="1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E-4D63-A2AA-25B6A2F7F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4272"/>
        <c:axId val="591044600"/>
      </c:scatterChart>
      <c:valAx>
        <c:axId val="5910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ez [</a:t>
                </a:r>
                <a:r>
                  <a:rPr lang="da-DK" baseline="0"/>
                  <a:t>kN/m²]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44600"/>
        <c:crosses val="autoZero"/>
        <c:crossBetween val="midCat"/>
      </c:valAx>
      <c:valAx>
        <c:axId val="591044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Level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AP6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Additional_pressure_profiles!$C$60:$C$68</c:f>
              <c:numCache>
                <c:formatCode>0.00</c:formatCode>
                <c:ptCount val="9"/>
              </c:numCache>
            </c:numRef>
          </c:xVal>
          <c:yVal>
            <c:numRef>
              <c:f>Additional_pressure_profiles!$B$60:$B$68</c:f>
              <c:numCache>
                <c:formatCode>0.00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E-49EF-92DB-D978278B9650}"/>
            </c:ext>
          </c:extLst>
        </c:ser>
        <c:ser>
          <c:idx val="1"/>
          <c:order val="1"/>
          <c:tx>
            <c:v>Wall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Additional_pressure_profiles!$G$7:$G$8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Additional_pressure_profiles!$H$7:$H$8</c:f>
              <c:numCache>
                <c:formatCode>0.00</c:formatCode>
                <c:ptCount val="2"/>
                <c:pt idx="0">
                  <c:v>2.5</c:v>
                </c:pt>
                <c:pt idx="1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E-49EF-92DB-D978278B9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4272"/>
        <c:axId val="591044600"/>
      </c:scatterChart>
      <c:valAx>
        <c:axId val="5910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ez [</a:t>
                </a:r>
                <a:r>
                  <a:rPr lang="da-DK" baseline="0"/>
                  <a:t>kN/m²]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44600"/>
        <c:crosses val="autoZero"/>
        <c:crossBetween val="midCat"/>
      </c:valAx>
      <c:valAx>
        <c:axId val="591044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Level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AP7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Additional_pressure_profiles!$C$71:$C$79</c:f>
              <c:numCache>
                <c:formatCode>0.00</c:formatCode>
                <c:ptCount val="9"/>
              </c:numCache>
            </c:numRef>
          </c:xVal>
          <c:yVal>
            <c:numRef>
              <c:f>Additional_pressure_profiles!$B$71:$B$79</c:f>
              <c:numCache>
                <c:formatCode>0.00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3-4D0D-8609-72AD32BD7C02}"/>
            </c:ext>
          </c:extLst>
        </c:ser>
        <c:ser>
          <c:idx val="1"/>
          <c:order val="1"/>
          <c:tx>
            <c:v>Wall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Additional_pressure_profiles!$G$7:$G$8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Additional_pressure_profiles!$H$7:$H$8</c:f>
              <c:numCache>
                <c:formatCode>0.00</c:formatCode>
                <c:ptCount val="2"/>
                <c:pt idx="0">
                  <c:v>2.5</c:v>
                </c:pt>
                <c:pt idx="1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3-4D0D-8609-72AD32BD7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4272"/>
        <c:axId val="591044600"/>
      </c:scatterChart>
      <c:valAx>
        <c:axId val="5910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ez [</a:t>
                </a:r>
                <a:r>
                  <a:rPr lang="da-DK" baseline="0"/>
                  <a:t>kN/m²]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44600"/>
        <c:crosses val="autoZero"/>
        <c:crossBetween val="midCat"/>
      </c:valAx>
      <c:valAx>
        <c:axId val="591044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Level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AP8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Additional_pressure_profiles!$C$82:$C$90</c:f>
              <c:numCache>
                <c:formatCode>0.00</c:formatCode>
                <c:ptCount val="9"/>
              </c:numCache>
            </c:numRef>
          </c:xVal>
          <c:yVal>
            <c:numRef>
              <c:f>Additional_pressure_profiles!$B$82:$B$90</c:f>
              <c:numCache>
                <c:formatCode>0.00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A-468B-9139-61A8FAFD8B2A}"/>
            </c:ext>
          </c:extLst>
        </c:ser>
        <c:ser>
          <c:idx val="1"/>
          <c:order val="1"/>
          <c:tx>
            <c:v>Wall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Additional_pressure_profiles!$G$7:$G$8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Additional_pressure_profiles!$H$7:$H$8</c:f>
              <c:numCache>
                <c:formatCode>0.00</c:formatCode>
                <c:ptCount val="2"/>
                <c:pt idx="0">
                  <c:v>2.5</c:v>
                </c:pt>
                <c:pt idx="1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A-468B-9139-61A8FAFD8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4272"/>
        <c:axId val="591044600"/>
      </c:scatterChart>
      <c:valAx>
        <c:axId val="5910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ez [</a:t>
                </a:r>
                <a:r>
                  <a:rPr lang="da-DK" baseline="0"/>
                  <a:t>kN/m²]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44600"/>
        <c:crosses val="autoZero"/>
        <c:crossBetween val="midCat"/>
      </c:valAx>
      <c:valAx>
        <c:axId val="591044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Level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AP9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Additional_pressure_profiles!$C$93:$C$101</c:f>
              <c:numCache>
                <c:formatCode>0.00</c:formatCode>
                <c:ptCount val="9"/>
              </c:numCache>
            </c:numRef>
          </c:xVal>
          <c:yVal>
            <c:numRef>
              <c:f>Additional_pressure_profiles!$B$93:$B$101</c:f>
              <c:numCache>
                <c:formatCode>0.00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6-441D-9790-A1F4B7F145A2}"/>
            </c:ext>
          </c:extLst>
        </c:ser>
        <c:ser>
          <c:idx val="1"/>
          <c:order val="1"/>
          <c:tx>
            <c:v>Wall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Additional_pressure_profiles!$G$7:$G$8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Additional_pressure_profiles!$H$7:$H$8</c:f>
              <c:numCache>
                <c:formatCode>0.00</c:formatCode>
                <c:ptCount val="2"/>
                <c:pt idx="0">
                  <c:v>2.5</c:v>
                </c:pt>
                <c:pt idx="1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6-441D-9790-A1F4B7F14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4272"/>
        <c:axId val="591044600"/>
      </c:scatterChart>
      <c:valAx>
        <c:axId val="5910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ez [</a:t>
                </a:r>
                <a:r>
                  <a:rPr lang="da-DK" baseline="0"/>
                  <a:t>kN/m²]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44600"/>
        <c:crosses val="autoZero"/>
        <c:crossBetween val="midCat"/>
      </c:valAx>
      <c:valAx>
        <c:axId val="591044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Level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Soil Profile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Stratification!$N$35:$O$35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Stratification!$N$36:$O$36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8-4464-A47B-2342DF034ADD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Stratification!$P$35:$Q$35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Stratification!$P$36:$Q$36</c:f>
              <c:numCache>
                <c:formatCode>0.00</c:formatCode>
                <c:ptCount val="2"/>
                <c:pt idx="0">
                  <c:v>-13.125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78-4464-A47B-2342DF034ADD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Stratification!$N$47:$O$47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Stratification!$N$48:$O$48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78-4464-A47B-2342DF034ADD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Stratification!$N$35:$O$35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Stratification!$N$37:$O$37</c:f>
              <c:numCache>
                <c:formatCode>0.00</c:formatCode>
                <c:ptCount val="2"/>
                <c:pt idx="0">
                  <c:v>-4.5</c:v>
                </c:pt>
                <c:pt idx="1">
                  <c:v>-4.5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178-4464-A47B-2342DF034ADD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Stratification!$N$35:$O$35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Stratification!$N$38:$O$38</c:f>
              <c:numCache>
                <c:formatCode>0.00</c:formatCode>
                <c:ptCount val="2"/>
                <c:pt idx="0">
                  <c:v>-4.9000000000000004</c:v>
                </c:pt>
                <c:pt idx="1">
                  <c:v>-4.9000000000000004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178-4464-A47B-2342DF034ADD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Stratification!$N$35:$O$35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Stratification!$N$39:$O$39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178-4464-A47B-2342DF034ADD}"/>
            </c:ext>
          </c:extLst>
        </c:ser>
        <c:ser>
          <c:idx val="6"/>
          <c:order val="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Stratification!$N$35:$O$35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Stratification!$N$40:$O$40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178-4464-A47B-2342DF034ADD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Stratification!$N$35:$O$35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Stratification!$N$41:$O$41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178-4464-A47B-2342DF034ADD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Stratification!$N$35:$O$35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Stratification!$N$42:$O$42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178-4464-A47B-2342DF034ADD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Stratification!$N$35:$O$35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Stratification!$N$43:$O$43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178-4464-A47B-2342DF034ADD}"/>
            </c:ext>
          </c:extLst>
        </c:ser>
        <c:ser>
          <c:idx val="10"/>
          <c:order val="1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Stratification!$N$35:$O$35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Stratification!$N$43:$O$43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178-4464-A47B-2342DF034ADD}"/>
            </c:ext>
          </c:extLst>
        </c:ser>
        <c:ser>
          <c:idx val="11"/>
          <c:order val="1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Stratification!$N$35:$O$35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Stratification!$N$44:$O$44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178-4464-A47B-2342DF034ADD}"/>
            </c:ext>
          </c:extLst>
        </c:ser>
        <c:ser>
          <c:idx val="12"/>
          <c:order val="1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Stratification!$N$35:$O$35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Stratification!$N$45:$O$45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178-4464-A47B-2342DF034ADD}"/>
            </c:ext>
          </c:extLst>
        </c:ser>
        <c:ser>
          <c:idx val="13"/>
          <c:order val="1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Stratification!$N$47:$O$47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Stratification!$N$49:$O$49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178-4464-A47B-2342DF034ADD}"/>
            </c:ext>
          </c:extLst>
        </c:ser>
        <c:ser>
          <c:idx val="14"/>
          <c:order val="1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Stratification!$N$47:$O$47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Stratification!$N$50:$O$50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178-4464-A47B-2342DF034ADD}"/>
            </c:ext>
          </c:extLst>
        </c:ser>
        <c:ser>
          <c:idx val="15"/>
          <c:order val="1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Stratification!$N$47:$O$47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Stratification!$N$51:$O$51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178-4464-A47B-2342DF034ADD}"/>
            </c:ext>
          </c:extLst>
        </c:ser>
        <c:ser>
          <c:idx val="16"/>
          <c:order val="1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Stratification!$N$47:$O$47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Stratification!$N$52:$O$52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1178-4464-A47B-2342DF034ADD}"/>
            </c:ext>
          </c:extLst>
        </c:ser>
        <c:ser>
          <c:idx val="17"/>
          <c:order val="17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Stratification!$N$47:$O$47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Stratification!$N$53:$O$53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178-4464-A47B-2342DF034ADD}"/>
            </c:ext>
          </c:extLst>
        </c:ser>
        <c:ser>
          <c:idx val="18"/>
          <c:order val="18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Stratification!$N$47:$O$47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Stratification!$N$54:$O$54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178-4464-A47B-2342DF034ADD}"/>
            </c:ext>
          </c:extLst>
        </c:ser>
        <c:ser>
          <c:idx val="19"/>
          <c:order val="19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Stratification!$N$47:$O$47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Stratification!$N$55:$O$55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178-4464-A47B-2342DF034ADD}"/>
            </c:ext>
          </c:extLst>
        </c:ser>
        <c:ser>
          <c:idx val="20"/>
          <c:order val="2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Stratification!$N$47:$O$47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Stratification!$N$56:$O$56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1178-4464-A47B-2342DF034ADD}"/>
            </c:ext>
          </c:extLst>
        </c:ser>
        <c:ser>
          <c:idx val="21"/>
          <c:order val="2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Stratification!$N$47:$O$47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Stratification!$N$57:$O$57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1178-4464-A47B-2342DF034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83048"/>
        <c:axId val="592647320"/>
      </c:scatterChart>
      <c:valAx>
        <c:axId val="59288304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592647320"/>
        <c:crosses val="autoZero"/>
        <c:crossBetween val="midCat"/>
      </c:valAx>
      <c:valAx>
        <c:axId val="5926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 Level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2883048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AP10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Additional_pressure_profiles!$C$104:$C$112</c:f>
              <c:numCache>
                <c:formatCode>0.00</c:formatCode>
                <c:ptCount val="9"/>
              </c:numCache>
            </c:numRef>
          </c:xVal>
          <c:yVal>
            <c:numRef>
              <c:f>Additional_pressure_profiles!$B$104:$B$112</c:f>
              <c:numCache>
                <c:formatCode>0.00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2-4819-872E-A7EBC8FFE5A2}"/>
            </c:ext>
          </c:extLst>
        </c:ser>
        <c:ser>
          <c:idx val="1"/>
          <c:order val="1"/>
          <c:tx>
            <c:v>Wall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Additional_pressure_profiles!$G$7:$G$8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Additional_pressure_profiles!$H$7:$H$8</c:f>
              <c:numCache>
                <c:formatCode>0.00</c:formatCode>
                <c:ptCount val="2"/>
                <c:pt idx="0">
                  <c:v>2.5</c:v>
                </c:pt>
                <c:pt idx="1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22-4819-872E-A7EBC8FFE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44272"/>
        <c:axId val="591044600"/>
      </c:scatterChart>
      <c:valAx>
        <c:axId val="5910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ez [</a:t>
                </a:r>
                <a:r>
                  <a:rPr lang="da-DK" baseline="0"/>
                  <a:t>kN/m²]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44600"/>
        <c:crosses val="autoZero"/>
        <c:crossBetween val="midCat"/>
      </c:valAx>
      <c:valAx>
        <c:axId val="591044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Level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104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Soil Profile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Stratification!$N$63:$O$63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Stratification!$N$64:$O$64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8-48EE-BC35-35518E0AF36F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Stratification!$P$63:$Q$63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Stratification!$P$64:$Q$64</c:f>
              <c:numCache>
                <c:formatCode>0.00</c:formatCode>
                <c:ptCount val="2"/>
                <c:pt idx="0">
                  <c:v>-13.125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8-48EE-BC35-35518E0AF36F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Stratification!$N$75:$O$75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Stratification!$N$76:$O$76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F8-48EE-BC35-35518E0AF36F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Stratification!$N$63:$O$63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Stratification!$N$65:$O$65</c:f>
              <c:numCache>
                <c:formatCode>0.00</c:formatCode>
                <c:ptCount val="2"/>
                <c:pt idx="0">
                  <c:v>-4.5</c:v>
                </c:pt>
                <c:pt idx="1">
                  <c:v>-4.5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0F8-48EE-BC35-35518E0AF36F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Stratification!$N$63:$O$63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Stratification!$N$66:$O$66</c:f>
              <c:numCache>
                <c:formatCode>0.00</c:formatCode>
                <c:ptCount val="2"/>
                <c:pt idx="0">
                  <c:v>-4.9000000000000004</c:v>
                </c:pt>
                <c:pt idx="1">
                  <c:v>-4.9000000000000004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0F8-48EE-BC35-35518E0AF36F}"/>
            </c:ext>
          </c:extLst>
        </c:ser>
        <c:ser>
          <c:idx val="5"/>
          <c:order val="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Stratification!$N$63:$O$63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Stratification!$N$67:$O$67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0F8-48EE-BC35-35518E0AF36F}"/>
            </c:ext>
          </c:extLst>
        </c:ser>
        <c:ser>
          <c:idx val="6"/>
          <c:order val="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Stratification!$N$63:$O$63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Stratification!$N$68:$O$68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0F8-48EE-BC35-35518E0AF36F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Stratification!$N$63:$O$63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Stratification!$N$69:$O$69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0F8-48EE-BC35-35518E0AF36F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Stratification!$N$63:$O$63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Stratification!$N$70:$O$70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0F8-48EE-BC35-35518E0AF36F}"/>
            </c:ext>
          </c:extLst>
        </c:ser>
        <c:ser>
          <c:idx val="9"/>
          <c:order val="9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Stratification!$N$63:$O$63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Stratification!$N$71:$O$71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0F8-48EE-BC35-35518E0AF36F}"/>
            </c:ext>
          </c:extLst>
        </c:ser>
        <c:ser>
          <c:idx val="10"/>
          <c:order val="1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Stratification!$N$63:$O$63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Stratification!$N$72:$O$72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0F8-48EE-BC35-35518E0AF36F}"/>
            </c:ext>
          </c:extLst>
        </c:ser>
        <c:ser>
          <c:idx val="11"/>
          <c:order val="1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Stratification!$N$63:$O$63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Stratification!$N$73:$O$73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0F8-48EE-BC35-35518E0AF36F}"/>
            </c:ext>
          </c:extLst>
        </c:ser>
        <c:ser>
          <c:idx val="12"/>
          <c:order val="1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Stratification!$N$75:$O$75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Stratification!$N$77:$O$77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0F8-48EE-BC35-35518E0AF36F}"/>
            </c:ext>
          </c:extLst>
        </c:ser>
        <c:ser>
          <c:idx val="13"/>
          <c:order val="1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Stratification!$N$75:$O$75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Stratification!$N$78:$O$78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0F8-48EE-BC35-35518E0AF36F}"/>
            </c:ext>
          </c:extLst>
        </c:ser>
        <c:ser>
          <c:idx val="14"/>
          <c:order val="1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Stratification!$N$75:$O$75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Stratification!$N$79:$O$79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0F8-48EE-BC35-35518E0AF36F}"/>
            </c:ext>
          </c:extLst>
        </c:ser>
        <c:ser>
          <c:idx val="15"/>
          <c:order val="1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Stratification!$N$75:$O$75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Stratification!$N$80:$O$80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0F8-48EE-BC35-35518E0AF36F}"/>
            </c:ext>
          </c:extLst>
        </c:ser>
        <c:ser>
          <c:idx val="16"/>
          <c:order val="1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Stratification!$N$75:$O$75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Stratification!$N$81:$O$81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0F8-48EE-BC35-35518E0AF36F}"/>
            </c:ext>
          </c:extLst>
        </c:ser>
        <c:ser>
          <c:idx val="17"/>
          <c:order val="17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Stratification!$N$75:$O$75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Stratification!$N$82:$O$82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0F8-48EE-BC35-35518E0AF36F}"/>
            </c:ext>
          </c:extLst>
        </c:ser>
        <c:ser>
          <c:idx val="18"/>
          <c:order val="18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Stratification!$N$75:$O$75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Stratification!$N$83:$O$83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0F8-48EE-BC35-35518E0AF36F}"/>
            </c:ext>
          </c:extLst>
        </c:ser>
        <c:ser>
          <c:idx val="19"/>
          <c:order val="19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Stratification!$N$75:$O$75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Stratification!$N$84:$O$84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80F8-48EE-BC35-35518E0AF36F}"/>
            </c:ext>
          </c:extLst>
        </c:ser>
        <c:ser>
          <c:idx val="20"/>
          <c:order val="2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Stratification!$N$75:$O$75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Stratification!$N$85:$O$85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0F8-48EE-BC35-35518E0A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83048"/>
        <c:axId val="592647320"/>
      </c:scatterChart>
      <c:valAx>
        <c:axId val="59288304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592647320"/>
        <c:crosses val="autoZero"/>
        <c:crossBetween val="midCat"/>
      </c:valAx>
      <c:valAx>
        <c:axId val="5926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 Level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2883048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Soil Profile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Stratification!$N$92:$O$92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Stratification!$N$93:$O$93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B-4483-A6D8-A2864CD467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Stratification!$P$92:$Q$92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Stratification!$P$93:$Q$93</c:f>
              <c:numCache>
                <c:formatCode>0.00</c:formatCode>
                <c:ptCount val="2"/>
                <c:pt idx="0">
                  <c:v>-13.125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1B-4483-A6D8-A2864CD467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Stratification!$N$104:$O$104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Stratification!$N$105:$O$105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1B-4483-A6D8-A2864CD4678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Stratification!$N$92:$O$92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Stratification!$N$94:$O$94</c:f>
              <c:numCache>
                <c:formatCode>0.00</c:formatCode>
                <c:ptCount val="2"/>
                <c:pt idx="0">
                  <c:v>-4.5</c:v>
                </c:pt>
                <c:pt idx="1">
                  <c:v>-4.5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1B-4483-A6D8-A2864CD4678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Stratification!$N$92:$O$92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Stratification!$N$95:$O$95</c:f>
              <c:numCache>
                <c:formatCode>0.00</c:formatCode>
                <c:ptCount val="2"/>
                <c:pt idx="0">
                  <c:v>-4.9000000000000004</c:v>
                </c:pt>
                <c:pt idx="1">
                  <c:v>-4.9000000000000004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1B-4483-A6D8-A2864CD4678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Stratification!$N$92:$O$92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Stratification!$N$96:$O$96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1B-4483-A6D8-A2864CD4678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Stratification!$N$92:$O$92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Stratification!$N$97:$O$97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1B-4483-A6D8-A2864CD4678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Stratification!$N$92:$O$92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Stratification!$N$98:$O$98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1B-4483-A6D8-A2864CD4678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Stratification!$N$92:$O$92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Stratification!$N$99:$O$99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1B-4483-A6D8-A2864CD4678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Stratification!$N$92:$O$92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Stratification!$N$100:$O$100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E1B-4483-A6D8-A2864CD4678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Stratification!$N$92:$O$92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Stratification!$N$101:$O$101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E1B-4483-A6D8-A2864CD4678F}"/>
            </c:ext>
          </c:extLst>
        </c:ser>
        <c:ser>
          <c:idx val="12"/>
          <c:order val="11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Stratification!$N$104:$O$104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Stratification!$N$106:$O$106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E1B-4483-A6D8-A2864CD4678F}"/>
            </c:ext>
          </c:extLst>
        </c:ser>
        <c:ser>
          <c:idx val="13"/>
          <c:order val="12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Stratification!$N$104:$O$104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Stratification!$N$107:$O$107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1B-4483-A6D8-A2864CD4678F}"/>
            </c:ext>
          </c:extLst>
        </c:ser>
        <c:ser>
          <c:idx val="14"/>
          <c:order val="13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Stratification!$N$104:$O$104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Stratification!$N$108:$O$108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1B-4483-A6D8-A2864CD4678F}"/>
            </c:ext>
          </c:extLst>
        </c:ser>
        <c:ser>
          <c:idx val="15"/>
          <c:order val="14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Stratification!$N$104:$O$104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Stratification!$N$109:$O$109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E1B-4483-A6D8-A2864CD4678F}"/>
            </c:ext>
          </c:extLst>
        </c:ser>
        <c:ser>
          <c:idx val="16"/>
          <c:order val="15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Stratification!$N$104:$O$104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Stratification!$N$110:$O$110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E1B-4483-A6D8-A2864CD4678F}"/>
            </c:ext>
          </c:extLst>
        </c:ser>
        <c:ser>
          <c:idx val="17"/>
          <c:order val="16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Stratification!$N$104:$O$104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Stratification!$N$111:$O$111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E1B-4483-A6D8-A2864CD4678F}"/>
            </c:ext>
          </c:extLst>
        </c:ser>
        <c:ser>
          <c:idx val="18"/>
          <c:order val="17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Stratification!$N$104:$O$104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Stratification!$N$112:$O$112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E1B-4483-A6D8-A2864CD4678F}"/>
            </c:ext>
          </c:extLst>
        </c:ser>
        <c:ser>
          <c:idx val="19"/>
          <c:order val="18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Stratification!$N$104:$O$104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Stratification!$N$113:$O$113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E1B-4483-A6D8-A2864CD4678F}"/>
            </c:ext>
          </c:extLst>
        </c:ser>
        <c:ser>
          <c:idx val="20"/>
          <c:order val="19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Stratification!$N$104:$O$104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Stratification!$N$114:$O$114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E1B-4483-A6D8-A2864CD4678F}"/>
            </c:ext>
          </c:extLst>
        </c:ser>
        <c:ser>
          <c:idx val="11"/>
          <c:order val="20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Stratification!$N$92:$O$92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Stratification!$N$102:$O$102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E1B-4483-A6D8-A2864CD4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83048"/>
        <c:axId val="592647320"/>
      </c:scatterChart>
      <c:valAx>
        <c:axId val="59288304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592647320"/>
        <c:crosses val="autoZero"/>
        <c:crossBetween val="midCat"/>
      </c:valAx>
      <c:valAx>
        <c:axId val="5926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 Level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2883048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Soil Profile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Stratification!$N$121:$O$121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Stratification!$N$122:$O$122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E36-91DE-63A0741821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Stratification!$P$121:$Q$121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Stratification!$P$122:$Q$122</c:f>
              <c:numCache>
                <c:formatCode>0.00</c:formatCode>
                <c:ptCount val="2"/>
                <c:pt idx="0">
                  <c:v>-13.125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E36-91DE-63A0741821B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Stratification!$N$133:$O$133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Stratification!$N$134:$O$134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9A-4E36-91DE-63A0741821B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Stratification!$N$121:$O$121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Stratification!$N$123:$O$123</c:f>
              <c:numCache>
                <c:formatCode>0.00</c:formatCode>
                <c:ptCount val="2"/>
                <c:pt idx="0">
                  <c:v>-4.5</c:v>
                </c:pt>
                <c:pt idx="1">
                  <c:v>-4.5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9A-4E36-91DE-63A0741821B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Stratification!$N$121:$O$121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Stratification!$N$124:$O$124</c:f>
              <c:numCache>
                <c:formatCode>0.00</c:formatCode>
                <c:ptCount val="2"/>
                <c:pt idx="0">
                  <c:v>-4.9000000000000004</c:v>
                </c:pt>
                <c:pt idx="1">
                  <c:v>-4.9000000000000004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9A-4E36-91DE-63A0741821B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Stratification!$N$121:$O$121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Stratification!$N$125:$O$125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9A-4E36-91DE-63A0741821B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Stratification!$N$121:$O$121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Stratification!$N$126:$O$126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9A-4E36-91DE-63A0741821B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Stratification!$N$121:$O$121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Stratification!$N$128:$O$128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9A-4E36-91DE-63A0741821B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Stratification!$N$121:$O$121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Stratification!$N$128:$O$128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9A-4E36-91DE-63A0741821B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Stratification!$N$121:$O$121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Stratification!$N$129:$O$129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49A-4E36-91DE-63A0741821B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Stratification!$N$121:$O$121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Stratification!$N$130:$O$130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9A-4E36-91DE-63A0741821B0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Stratification!$N$121:$O$121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Stratification!$N$131:$O$131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49A-4E36-91DE-63A0741821B0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Stratification!$N$133:$O$133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Stratification!$N$135:$O$135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49A-4E36-91DE-63A0741821B0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Stratification!$N$133:$O$133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Stratification!$N$136:$O$136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49A-4E36-91DE-63A0741821B0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Stratification!$N$133:$O$133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Stratification!$N$137:$O$137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49A-4E36-91DE-63A0741821B0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Stratification!$N$133:$O$133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Stratification!$N$138:$O$138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49A-4E36-91DE-63A0741821B0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Stratification!$N$133:$O$133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Stratification!$N$139:$O$139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49A-4E36-91DE-63A0741821B0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Stratification!$N$133:$O$133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Stratification!$N$140:$O$140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49A-4E36-91DE-63A0741821B0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Stratification!$N$133:$O$133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Stratification!$N$141:$O$141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49A-4E36-91DE-63A0741821B0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Stratification!$N$133:$O$133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Stratification!$N$142:$O$142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49A-4E36-91DE-63A0741821B0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Stratification!$N$133:$O$133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Stratification!$N$143:$O$143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49A-4E36-91DE-63A074182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83048"/>
        <c:axId val="592647320"/>
      </c:scatterChart>
      <c:valAx>
        <c:axId val="59288304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592647320"/>
        <c:crosses val="autoZero"/>
        <c:crossBetween val="midCat"/>
      </c:valAx>
      <c:valAx>
        <c:axId val="5926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 Level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2883048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Soil Profile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Stratification!$N$150:$O$150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Stratification!$N$151:$O$151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4-4FE2-8AC6-8443F0E465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Stratification!$P$150:$Q$150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Stratification!$P$151:$Q$151</c:f>
              <c:numCache>
                <c:formatCode>0.00</c:formatCode>
                <c:ptCount val="2"/>
                <c:pt idx="0">
                  <c:v>-13.125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D4-4FE2-8AC6-8443F0E465C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Stratification!$N$162:$O$162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Stratification!$N$163:$O$163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D4-4FE2-8AC6-8443F0E465C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Stratification!$N$150:$O$150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Stratification!$N$152:$O$152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D4-4FE2-8AC6-8443F0E465C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Stratification!$N$150:$O$150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Stratification!$N$153:$O$153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D4-4FE2-8AC6-8443F0E465C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Stratification!$N$150:$O$150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Stratification!$N$154:$O$154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D4-4FE2-8AC6-8443F0E465C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Stratification!$N$150:$O$150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Stratification!$N$155:$O$155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D4-4FE2-8AC6-8443F0E465C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Stratification!$N$150:$O$150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Stratification!$N$156:$O$156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D4-4FE2-8AC6-8443F0E465C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Stratification!$N$150:$O$150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Stratification!$N$157:$O$157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D4-4FE2-8AC6-8443F0E465C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Stratification!$N$150:$O$150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Stratification!$N$158:$O$158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D4-4FE2-8AC6-8443F0E465C4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Stratification!$N$150:$O$150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Stratification!$N$159:$O$159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D4-4FE2-8AC6-8443F0E465C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Stratification!$N$150:$O$150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Stratification!$N$160:$O$160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D4-4FE2-8AC6-8443F0E465C4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Stratification!$N$162:$O$162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Stratification!$N$164:$O$164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8D4-4FE2-8AC6-8443F0E465C4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Stratification!$N$162:$O$162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Stratification!$N$165:$O$165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8D4-4FE2-8AC6-8443F0E465C4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Stratification!$N$162:$O$162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Stratification!$N$166:$O$166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D4-4FE2-8AC6-8443F0E465C4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Stratification!$N$162:$O$162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Stratification!$N$167:$O$167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8D4-4FE2-8AC6-8443F0E465C4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Stratification!$N$162:$O$162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Stratification!$N$168:$O$168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8D4-4FE2-8AC6-8443F0E465C4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Stratification!$N$162:$O$162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Stratification!$N$169:$O$169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8D4-4FE2-8AC6-8443F0E465C4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Stratification!$N$162:$O$162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Stratification!$N$170:$O$170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8D4-4FE2-8AC6-8443F0E465C4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Stratification!$N$162:$O$162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Stratification!$N$171:$O$171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8D4-4FE2-8AC6-8443F0E465C4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Stratification!$N$162:$O$162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Stratification!$N$172:$O$172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8D4-4FE2-8AC6-8443F0E4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83048"/>
        <c:axId val="592647320"/>
      </c:scatterChart>
      <c:valAx>
        <c:axId val="59288304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592647320"/>
        <c:crosses val="autoZero"/>
        <c:crossBetween val="midCat"/>
      </c:valAx>
      <c:valAx>
        <c:axId val="5926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 Level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2883048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Soil Profile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Stratification!$N$179:$O$179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Stratification!$N$180:$O$180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5-4392-A038-761929141C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Stratification!$P$179:$Q$179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Stratification!$P$180:$Q$180</c:f>
              <c:numCache>
                <c:formatCode>0.00</c:formatCode>
                <c:ptCount val="2"/>
                <c:pt idx="0">
                  <c:v>-13.125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5-4392-A038-761929141C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Stratification!$N$191:$O$191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Stratification!$N$192:$O$192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35-4392-A038-761929141CD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Stratification!$N$179:$O$179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Stratification!$N$181:$O$181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35-4392-A038-761929141CD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Stratification!$N$179:$O$179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Stratification!$N$182:$O$182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35-4392-A038-761929141CD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Stratification!$N$179:$O$179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Stratification!$N$183:$O$183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35-4392-A038-761929141CD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Stratification!$N$179:$O$179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Stratification!$N$184:$O$184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35-4392-A038-761929141CD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Stratification!$N$179:$O$179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Stratification!$N$185:$O$185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35-4392-A038-761929141CD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Stratification!$N$179:$O$179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Stratification!$N$186:$O$186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35-4392-A038-761929141CD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Stratification!$N$179:$O$179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Stratification!$N$187:$O$187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35-4392-A038-761929141CD4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Stratification!$N$179:$O$179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Stratification!$N$188:$O$188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535-4392-A038-761929141CD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Stratification!$N$179:$O$179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Stratification!$N$189:$O$189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535-4392-A038-761929141CD4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Stratification!$N$191:$O$191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Stratification!$N$193:$O$193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535-4392-A038-761929141CD4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Stratification!$N$191:$O$191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Stratification!$N$194:$O$194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535-4392-A038-761929141CD4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Stratification!$N$191:$O$191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Stratification!$N$195:$O$195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535-4392-A038-761929141CD4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Stratification!$N$191:$O$191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Stratification!$N$196:$O$196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535-4392-A038-761929141CD4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Stratification!$N$191:$O$191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Stratification!$N$197:$O$197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535-4392-A038-761929141CD4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Stratification!$N$191:$O$191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Stratification!$N$198:$O$198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535-4392-A038-761929141CD4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Stratification!$N$191:$O$191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Stratification!$N$199:$O$199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535-4392-A038-761929141CD4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Stratification!$N$191:$O$191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Stratification!$N$200:$O$200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535-4392-A038-761929141CD4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Stratification!$N$191:$O$191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Stratification!$N$201:$O$201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535-4392-A038-761929141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83048"/>
        <c:axId val="592647320"/>
      </c:scatterChart>
      <c:valAx>
        <c:axId val="59288304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592647320"/>
        <c:crosses val="autoZero"/>
        <c:crossBetween val="midCat"/>
      </c:valAx>
      <c:valAx>
        <c:axId val="5926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 Level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2883048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Soil Profile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Stratification!$N$208:$O$208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Stratification!$N$209:$O$209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A-44C8-986F-674AAADE472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Stratification!$P$208:$Q$208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Stratification!$P$209:$Q$209</c:f>
              <c:numCache>
                <c:formatCode>0.00</c:formatCode>
                <c:ptCount val="2"/>
                <c:pt idx="0">
                  <c:v>-13.125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FA-44C8-986F-674AAADE472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Stratification!$N$220:$O$220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Stratification!$N$221:$O$221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FA-44C8-986F-674AAADE472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Stratification!$N$208:$O$208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Stratification!$N$210:$O$210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FA-44C8-986F-674AAADE472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Stratification!$N$208:$O$208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Stratification!$N$211:$O$211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FA-44C8-986F-674AAADE472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Stratification!$N$208:$O$208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Stratification!$N$212:$O$212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FA-44C8-986F-674AAADE472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Stratification!$N$208:$O$208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Stratification!$N$213:$O$213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FA-44C8-986F-674AAADE472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Stratification!$N$208:$O$208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Stratification!$N$214:$O$214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FA-44C8-986F-674AAADE472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Stratification!$N$208:$O$208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Stratification!$N$215:$O$215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FA-44C8-986F-674AAADE472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Stratification!$N$208:$O$208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Stratification!$N$216:$O$216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FA-44C8-986F-674AAADE4724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Stratification!$N$208:$O$208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Stratification!$N$217:$O$217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FA-44C8-986F-674AAADE472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Stratification!$N$208:$O$208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Stratification!$N$218:$O$218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FA-44C8-986F-674AAADE4724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Stratification!$N$220:$O$220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Stratification!$N$222:$O$222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FA-44C8-986F-674AAADE4724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Stratification!$N$220:$O$220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Stratification!$N$223:$O$223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CFA-44C8-986F-674AAADE4724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Stratification!$N$220:$O$220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Stratification!$N$224:$O$224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FA-44C8-986F-674AAADE4724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Stratification!$N$220:$O$220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Stratification!$N$225:$O$225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FA-44C8-986F-674AAADE4724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Stratification!$N$220:$O$220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Stratification!$N$226:$O$226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FA-44C8-986F-674AAADE4724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Stratification!$N$220:$O$220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Stratification!$N$227:$O$227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CFA-44C8-986F-674AAADE4724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Stratification!$N$220:$O$220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Stratification!$N$228:$O$228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CFA-44C8-986F-674AAADE4724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Stratification!$N$220:$O$220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Stratification!$N$229:$O$229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CFA-44C8-986F-674AAADE4724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Stratification!$N$220:$O$220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Stratification!$N$230:$O$230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CFA-44C8-986F-674AAADE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83048"/>
        <c:axId val="592647320"/>
      </c:scatterChart>
      <c:valAx>
        <c:axId val="59288304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592647320"/>
        <c:crosses val="autoZero"/>
        <c:crossBetween val="midCat"/>
      </c:valAx>
      <c:valAx>
        <c:axId val="5926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 Level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2883048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Soil Profile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Stratification!$N$237:$O$237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Stratification!$N$238:$O$238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2-4E07-8A30-6F5212045B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Stratification!$P$237:$Q$237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Stratification!$P$238:$Q$238</c:f>
              <c:numCache>
                <c:formatCode>0.00</c:formatCode>
                <c:ptCount val="2"/>
                <c:pt idx="0">
                  <c:v>-13.125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2-4E07-8A30-6F5212045B2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Stratification!$N$249:$O$249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Stratification!$N$250:$O$250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02-4E07-8A30-6F5212045B2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Stratification!$N$237:$O$237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Stratification!$N$239:$O$239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02-4E07-8A30-6F5212045B2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Stratification!$N$237:$O$237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Stratification!$N$240:$O$240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02-4E07-8A30-6F5212045B2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Stratification!$N$237:$O$237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Stratification!$N$241:$O$241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02-4E07-8A30-6F5212045B2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Stratification!$N$237:$O$237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Stratification!$N$242:$O$242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02-4E07-8A30-6F5212045B2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Stratification!$N$237:$O$237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Stratification!$N$243:$O$243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02-4E07-8A30-6F5212045B2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Stratification!$N$237:$O$237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Stratification!$N$244:$O$244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F02-4E07-8A30-6F5212045B2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Stratification!$N$237:$O$237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Stratification!$N$245:$O$245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F02-4E07-8A30-6F5212045B2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Stratification!$N$237:$O$237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Stratification!$N$246:$O$246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F02-4E07-8A30-6F5212045B2E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Stratification!$N$237:$O$237</c:f>
              <c:numCache>
                <c:formatCode>0.00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xVal>
          <c:yVal>
            <c:numRef>
              <c:f>Stratification!$N$247:$O$247</c:f>
              <c:numCache>
                <c:formatCode>0.00</c:formatCode>
                <c:ptCount val="2"/>
                <c:pt idx="0">
                  <c:v>2.25</c:v>
                </c:pt>
                <c:pt idx="1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F02-4E07-8A30-6F5212045B2E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Stratification!$N$249:$O$249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Stratification!$N$251:$O$251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F02-4E07-8A30-6F5212045B2E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Stratification!$N$249:$O$249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Stratification!$N$252:$O$252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F02-4E07-8A30-6F5212045B2E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Stratification!$N$249:$O$249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Stratification!$N$253:$O$253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F02-4E07-8A30-6F5212045B2E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Stratification!$N$249:$O$249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Stratification!$N$254:$O$254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F02-4E07-8A30-6F5212045B2E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Stratification!$N$249:$O$249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Stratification!$N$255:$O$255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F02-4E07-8A30-6F5212045B2E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Stratification!$N$249:$O$249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Stratification!$N$256:$O$256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F02-4E07-8A30-6F5212045B2E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Stratification!$N$249:$O$249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Stratification!$N$257:$O$257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F02-4E07-8A30-6F5212045B2E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Stratification!$N$249:$O$249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Stratification!$N$258:$O$258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F02-4E07-8A30-6F5212045B2E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Stratification!$N$249:$O$249</c:f>
              <c:numCache>
                <c:formatCode>0.00</c:formatCode>
                <c:ptCount val="2"/>
                <c:pt idx="0">
                  <c:v>-5</c:v>
                </c:pt>
                <c:pt idx="1">
                  <c:v>0</c:v>
                </c:pt>
              </c:numCache>
            </c:numRef>
          </c:xVal>
          <c:yVal>
            <c:numRef>
              <c:f>Stratification!$N$259:$O$259</c:f>
              <c:numCache>
                <c:formatCode>0.00</c:formatCode>
                <c:ptCount val="2"/>
                <c:pt idx="0">
                  <c:v>-8</c:v>
                </c:pt>
                <c:pt idx="1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F02-4E07-8A30-6F5212045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83048"/>
        <c:axId val="592647320"/>
      </c:scatterChart>
      <c:valAx>
        <c:axId val="59288304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592647320"/>
        <c:crosses val="autoZero"/>
        <c:crossBetween val="midCat"/>
      </c:valAx>
      <c:valAx>
        <c:axId val="5926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 Level</a:t>
                </a:r>
                <a:r>
                  <a:rPr lang="da-DK" baseline="0"/>
                  <a:t> [m]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2883048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482600</xdr:colOff>
      <xdr:row>30</xdr:row>
      <xdr:rowOff>87016</xdr:rowOff>
    </xdr:from>
    <xdr:to>
      <xdr:col>1</xdr:col>
      <xdr:colOff>1257300</xdr:colOff>
      <xdr:row>33</xdr:row>
      <xdr:rowOff>53975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925181-E499-4F49-9D2C-60204915E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600" y="5211466"/>
          <a:ext cx="1384300" cy="5098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146050</xdr:colOff>
      <xdr:row>4</xdr:row>
      <xdr:rowOff>180975</xdr:rowOff>
    </xdr:from>
    <xdr:to>
      <xdr:col>18</xdr:col>
      <xdr:colOff>273050</xdr:colOff>
      <xdr:row>29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7F8C0-4319-4649-B68F-F375A9EC3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146050</xdr:colOff>
      <xdr:row>32</xdr:row>
      <xdr:rowOff>177801</xdr:rowOff>
    </xdr:from>
    <xdr:to>
      <xdr:col>18</xdr:col>
      <xdr:colOff>282575</xdr:colOff>
      <xdr:row>57</xdr:row>
      <xdr:rowOff>15878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A9D5F-FE1E-4A40-8440-782CCD34C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158750</xdr:colOff>
      <xdr:row>60</xdr:row>
      <xdr:rowOff>193677</xdr:rowOff>
    </xdr:from>
    <xdr:to>
      <xdr:col>18</xdr:col>
      <xdr:colOff>295275</xdr:colOff>
      <xdr:row>85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D854E0-74F9-430B-8AB7-80DCA467D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161925</xdr:colOff>
      <xdr:row>89</xdr:row>
      <xdr:rowOff>174625</xdr:rowOff>
    </xdr:from>
    <xdr:to>
      <xdr:col>18</xdr:col>
      <xdr:colOff>298450</xdr:colOff>
      <xdr:row>114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22B446-DA77-49DA-9640-B0EED7B48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152400</xdr:colOff>
      <xdr:row>118</xdr:row>
      <xdr:rowOff>184150</xdr:rowOff>
    </xdr:from>
    <xdr:to>
      <xdr:col>18</xdr:col>
      <xdr:colOff>288925</xdr:colOff>
      <xdr:row>143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D992E3-238A-46B7-A764-F3D93E2DF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152400</xdr:colOff>
      <xdr:row>147</xdr:row>
      <xdr:rowOff>190500</xdr:rowOff>
    </xdr:from>
    <xdr:to>
      <xdr:col>18</xdr:col>
      <xdr:colOff>288925</xdr:colOff>
      <xdr:row>172</xdr:row>
      <xdr:rowOff>47626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580105-4152-4D3C-A745-6BF554A02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149225</xdr:colOff>
      <xdr:row>176</xdr:row>
      <xdr:rowOff>180976</xdr:rowOff>
    </xdr:from>
    <xdr:to>
      <xdr:col>18</xdr:col>
      <xdr:colOff>285750</xdr:colOff>
      <xdr:row>201</xdr:row>
      <xdr:rowOff>47626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26764F-EBC7-4DA0-8E25-64E06F9B4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161925</xdr:colOff>
      <xdr:row>205</xdr:row>
      <xdr:rowOff>190500</xdr:rowOff>
    </xdr:from>
    <xdr:to>
      <xdr:col>18</xdr:col>
      <xdr:colOff>298450</xdr:colOff>
      <xdr:row>230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142469-A595-4EE5-B000-07F3FC084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161925</xdr:colOff>
      <xdr:row>234</xdr:row>
      <xdr:rowOff>180975</xdr:rowOff>
    </xdr:from>
    <xdr:to>
      <xdr:col>18</xdr:col>
      <xdr:colOff>298450</xdr:colOff>
      <xdr:row>259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638D9C-DC98-4258-855B-E683DBA0C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152400</xdr:colOff>
      <xdr:row>263</xdr:row>
      <xdr:rowOff>180974</xdr:rowOff>
    </xdr:from>
    <xdr:to>
      <xdr:col>18</xdr:col>
      <xdr:colOff>288925</xdr:colOff>
      <xdr:row>288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569EB9-06A2-4D31-A5D3-15ECE3F96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2</xdr:row>
      <xdr:rowOff>6350</xdr:rowOff>
    </xdr:from>
    <xdr:to>
      <xdr:col>9</xdr:col>
      <xdr:colOff>606425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EC09D-4718-4BDE-9DA6-FBF3E6430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</xdr:colOff>
      <xdr:row>24</xdr:row>
      <xdr:rowOff>177800</xdr:rowOff>
    </xdr:from>
    <xdr:to>
      <xdr:col>9</xdr:col>
      <xdr:colOff>606425</xdr:colOff>
      <xdr:row>36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214DCD-2967-42DF-B076-0151F61A2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69850</xdr:colOff>
      <xdr:row>13</xdr:row>
      <xdr:rowOff>127000</xdr:rowOff>
    </xdr:from>
    <xdr:to>
      <xdr:col>9</xdr:col>
      <xdr:colOff>606425</xdr:colOff>
      <xdr:row>25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D7C391-34A9-478C-AF29-DC6EAF9F3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69850</xdr:colOff>
      <xdr:row>35</xdr:row>
      <xdr:rowOff>177800</xdr:rowOff>
    </xdr:from>
    <xdr:to>
      <xdr:col>9</xdr:col>
      <xdr:colOff>577850</xdr:colOff>
      <xdr:row>47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94AB21-3658-4940-92CB-A92BCC310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69850</xdr:colOff>
      <xdr:row>46</xdr:row>
      <xdr:rowOff>177800</xdr:rowOff>
    </xdr:from>
    <xdr:to>
      <xdr:col>9</xdr:col>
      <xdr:colOff>606425</xdr:colOff>
      <xdr:row>58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957C07-398D-4825-9296-C9939C8D2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69850</xdr:colOff>
      <xdr:row>57</xdr:row>
      <xdr:rowOff>177800</xdr:rowOff>
    </xdr:from>
    <xdr:to>
      <xdr:col>9</xdr:col>
      <xdr:colOff>606425</xdr:colOff>
      <xdr:row>69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C1DE61-95D0-45E8-95C8-D05C4CAB1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69850</xdr:colOff>
      <xdr:row>68</xdr:row>
      <xdr:rowOff>177800</xdr:rowOff>
    </xdr:from>
    <xdr:to>
      <xdr:col>9</xdr:col>
      <xdr:colOff>606425</xdr:colOff>
      <xdr:row>80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80BD55-85F1-461F-B97C-0F6073C38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69850</xdr:colOff>
      <xdr:row>79</xdr:row>
      <xdr:rowOff>177800</xdr:rowOff>
    </xdr:from>
    <xdr:to>
      <xdr:col>9</xdr:col>
      <xdr:colOff>606425</xdr:colOff>
      <xdr:row>91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C8FAE4-BE80-4144-A49C-3AA348166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69850</xdr:colOff>
      <xdr:row>90</xdr:row>
      <xdr:rowOff>177800</xdr:rowOff>
    </xdr:from>
    <xdr:to>
      <xdr:col>9</xdr:col>
      <xdr:colOff>606425</xdr:colOff>
      <xdr:row>102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FD9190-84F4-4E74-8DCC-7E7A21003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69850</xdr:colOff>
      <xdr:row>101</xdr:row>
      <xdr:rowOff>177800</xdr:rowOff>
    </xdr:from>
    <xdr:to>
      <xdr:col>9</xdr:col>
      <xdr:colOff>606425</xdr:colOff>
      <xdr:row>113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086E34-7010-49FF-A7C7-167932586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63638</xdr:colOff>
      <xdr:row>0</xdr:row>
      <xdr:rowOff>165653</xdr:rowOff>
    </xdr:from>
    <xdr:to>
      <xdr:col>8</xdr:col>
      <xdr:colOff>3793436</xdr:colOff>
      <xdr:row>13</xdr:row>
      <xdr:rowOff>99392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FEE67C-628E-1E1D-7778-C3843DF84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790" y="165653"/>
          <a:ext cx="3729798" cy="2484782"/>
        </a:xfrm>
        <a:prstGeom prst="rect">
          <a:avLst/>
        </a:prstGeom>
      </xdr:spPr>
    </xdr:pic>
    <xdr:clientData/>
  </xdr:twoCellAnchor>
  <xdr:twoCellAnchor editAs="oneCell">
    <xdr:from>
      <xdr:col>8</xdr:col>
      <xdr:colOff>49697</xdr:colOff>
      <xdr:row>14</xdr:row>
      <xdr:rowOff>2</xdr:rowOff>
    </xdr:from>
    <xdr:to>
      <xdr:col>8</xdr:col>
      <xdr:colOff>3793436</xdr:colOff>
      <xdr:row>25</xdr:row>
      <xdr:rowOff>103042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CBD16C-880D-FCDD-B2E2-FEFBD2C19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35349" y="2741545"/>
          <a:ext cx="3743739" cy="2198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31</xdr:row>
      <xdr:rowOff>9525</xdr:rowOff>
    </xdr:from>
    <xdr:to>
      <xdr:col>12</xdr:col>
      <xdr:colOff>254000</xdr:colOff>
      <xdr:row>35</xdr:row>
      <xdr:rowOff>47625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06B91EE-0470-499D-9060-A992DE57FAD4}"/>
            </a:ext>
          </a:extLst>
        </xdr:cNvPr>
        <xdr:cNvCxnSpPr/>
      </xdr:nvCxnSpPr>
      <xdr:spPr>
        <a:xfrm>
          <a:off x="5791200" y="5705475"/>
          <a:ext cx="1778000" cy="762000"/>
        </a:xfrm>
        <a:prstGeom prst="straightConnector1">
          <a:avLst/>
        </a:prstGeom>
        <a:ln w="12700">
          <a:solidFill>
            <a:schemeClr val="accent1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10</xdr:row>
      <xdr:rowOff>85725</xdr:rowOff>
    </xdr:from>
    <xdr:to>
      <xdr:col>12</xdr:col>
      <xdr:colOff>104775</xdr:colOff>
      <xdr:row>16</xdr:row>
      <xdr:rowOff>149225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CE95FA7-3829-45B7-A1DE-56B10C224D17}"/>
            </a:ext>
          </a:extLst>
        </xdr:cNvPr>
        <xdr:cNvCxnSpPr/>
      </xdr:nvCxnSpPr>
      <xdr:spPr>
        <a:xfrm flipV="1">
          <a:off x="6143625" y="1981200"/>
          <a:ext cx="1276350" cy="1149350"/>
        </a:xfrm>
        <a:prstGeom prst="straightConnector1">
          <a:avLst/>
        </a:prstGeom>
        <a:ln w="12700">
          <a:solidFill>
            <a:schemeClr val="accent1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24</xdr:row>
      <xdr:rowOff>47625</xdr:rowOff>
    </xdr:from>
    <xdr:to>
      <xdr:col>12</xdr:col>
      <xdr:colOff>523875</xdr:colOff>
      <xdr:row>24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CDC5026-3612-409E-B197-34F3E65E63A5}"/>
            </a:ext>
          </a:extLst>
        </xdr:cNvPr>
        <xdr:cNvCxnSpPr/>
      </xdr:nvCxnSpPr>
      <xdr:spPr>
        <a:xfrm flipV="1">
          <a:off x="6134100" y="4476750"/>
          <a:ext cx="1704975" cy="9525"/>
        </a:xfrm>
        <a:prstGeom prst="straightConnector1">
          <a:avLst/>
        </a:prstGeom>
        <a:ln w="12700">
          <a:solidFill>
            <a:schemeClr val="accent1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9525</xdr:colOff>
      <xdr:row>13</xdr:row>
      <xdr:rowOff>133351</xdr:rowOff>
    </xdr:from>
    <xdr:to>
      <xdr:col>10</xdr:col>
      <xdr:colOff>474736</xdr:colOff>
      <xdr:row>34</xdr:row>
      <xdr:rowOff>85726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79B0A1-8A3D-477A-8FC5-BD9752510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571751"/>
          <a:ext cx="5951611" cy="3752850"/>
        </a:xfrm>
        <a:prstGeom prst="rect">
          <a:avLst/>
        </a:prstGeom>
      </xdr:spPr>
    </xdr:pic>
    <xdr:clientData/>
  </xdr:twoCellAnchor>
  <xdr:twoCellAnchor editAs="oneCell">
    <xdr:from>
      <xdr:col>12</xdr:col>
      <xdr:colOff>558801</xdr:colOff>
      <xdr:row>19</xdr:row>
      <xdr:rowOff>44450</xdr:rowOff>
    </xdr:from>
    <xdr:to>
      <xdr:col>17</xdr:col>
      <xdr:colOff>381216</xdr:colOff>
      <xdr:row>30</xdr:row>
      <xdr:rowOff>53975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F3BE091-F5F4-4EB1-AD01-F96431CEB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74001" y="3568700"/>
          <a:ext cx="2870415" cy="2000250"/>
        </a:xfrm>
        <a:prstGeom prst="rect">
          <a:avLst/>
        </a:prstGeom>
      </xdr:spPr>
    </xdr:pic>
    <xdr:clientData/>
  </xdr:twoCellAnchor>
  <xdr:twoCellAnchor editAs="oneCell">
    <xdr:from>
      <xdr:col>12</xdr:col>
      <xdr:colOff>130175</xdr:colOff>
      <xdr:row>1</xdr:row>
      <xdr:rowOff>11306</xdr:rowOff>
    </xdr:from>
    <xdr:to>
      <xdr:col>22</xdr:col>
      <xdr:colOff>112421</xdr:colOff>
      <xdr:row>18</xdr:row>
      <xdr:rowOff>18098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55A88E-A449-4A8F-AE4D-9922F28F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5375" y="278006"/>
          <a:ext cx="6078246" cy="3083367"/>
        </a:xfrm>
        <a:prstGeom prst="rect">
          <a:avLst/>
        </a:prstGeom>
      </xdr:spPr>
    </xdr:pic>
    <xdr:clientData/>
  </xdr:twoCellAnchor>
  <xdr:twoCellAnchor>
    <xdr:from>
      <xdr:col>10</xdr:col>
      <xdr:colOff>321554</xdr:colOff>
      <xdr:row>10</xdr:row>
      <xdr:rowOff>162265</xdr:rowOff>
    </xdr:from>
    <xdr:to>
      <xdr:col>12</xdr:col>
      <xdr:colOff>189262</xdr:colOff>
      <xdr:row>12</xdr:row>
      <xdr:rowOff>39663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B9F0D1-E63B-4DF1-825A-D23B5CA2B48E}"/>
            </a:ext>
          </a:extLst>
        </xdr:cNvPr>
        <xdr:cNvSpPr txBox="1"/>
      </xdr:nvSpPr>
      <xdr:spPr>
        <a:xfrm rot="19035283">
          <a:off x="6417554" y="2057740"/>
          <a:ext cx="1086908" cy="239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>
              <a:solidFill>
                <a:schemeClr val="accent1">
                  <a:lumMod val="75000"/>
                </a:schemeClr>
              </a:solidFill>
            </a:rPr>
            <a:t>Plot results</a:t>
          </a:r>
        </a:p>
      </xdr:txBody>
    </xdr:sp>
    <xdr:clientData/>
  </xdr:twoCellAnchor>
  <xdr:twoCellAnchor>
    <xdr:from>
      <xdr:col>10</xdr:col>
      <xdr:colOff>428624</xdr:colOff>
      <xdr:row>21</xdr:row>
      <xdr:rowOff>57150</xdr:rowOff>
    </xdr:from>
    <xdr:to>
      <xdr:col>12</xdr:col>
      <xdr:colOff>584199</xdr:colOff>
      <xdr:row>24</xdr:row>
      <xdr:rowOff>67899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A2CE3F1-F3E1-4B37-985D-35D3ABCAA800}"/>
            </a:ext>
          </a:extLst>
        </xdr:cNvPr>
        <xdr:cNvSpPr txBox="1"/>
      </xdr:nvSpPr>
      <xdr:spPr>
        <a:xfrm>
          <a:off x="6524624" y="3943350"/>
          <a:ext cx="1374775" cy="5536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>
              <a:solidFill>
                <a:schemeClr val="accent1">
                  <a:lumMod val="75000"/>
                </a:schemeClr>
              </a:solidFill>
            </a:rPr>
            <a:t>Export</a:t>
          </a:r>
          <a:r>
            <a:rPr lang="da-DK" sz="1400" baseline="0">
              <a:solidFill>
                <a:schemeClr val="accent1">
                  <a:lumMod val="75000"/>
                </a:schemeClr>
              </a:solidFill>
            </a:rPr>
            <a:t> earth pressure</a:t>
          </a:r>
          <a:r>
            <a:rPr lang="da-DK" sz="1400">
              <a:solidFill>
                <a:schemeClr val="accent1">
                  <a:lumMod val="75000"/>
                </a:schemeClr>
              </a:solidFill>
            </a:rPr>
            <a:t> results</a:t>
          </a:r>
        </a:p>
      </xdr:txBody>
    </xdr:sp>
    <xdr:clientData/>
  </xdr:twoCellAnchor>
  <xdr:twoCellAnchor>
    <xdr:from>
      <xdr:col>10</xdr:col>
      <xdr:colOff>397599</xdr:colOff>
      <xdr:row>31</xdr:row>
      <xdr:rowOff>98435</xdr:rowOff>
    </xdr:from>
    <xdr:to>
      <xdr:col>12</xdr:col>
      <xdr:colOff>543649</xdr:colOff>
      <xdr:row>35</xdr:row>
      <xdr:rowOff>3869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0CB0C98-FA3C-41FB-9C07-F0ABAC8A7AB9}"/>
            </a:ext>
          </a:extLst>
        </xdr:cNvPr>
        <xdr:cNvSpPr txBox="1"/>
      </xdr:nvSpPr>
      <xdr:spPr>
        <a:xfrm rot="1416420">
          <a:off x="6493599" y="5794385"/>
          <a:ext cx="1365250" cy="629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>
              <a:solidFill>
                <a:schemeClr val="accent1">
                  <a:lumMod val="75000"/>
                </a:schemeClr>
              </a:solidFill>
            </a:rPr>
            <a:t>Export</a:t>
          </a:r>
          <a:r>
            <a:rPr lang="da-DK" sz="1400" baseline="0">
              <a:solidFill>
                <a:schemeClr val="accent1">
                  <a:lumMod val="75000"/>
                </a:schemeClr>
              </a:solidFill>
            </a:rPr>
            <a:t> results as .txt</a:t>
          </a:r>
          <a:endParaRPr lang="da-DK" sz="14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17</xdr:col>
      <xdr:colOff>371475</xdr:colOff>
      <xdr:row>43</xdr:row>
      <xdr:rowOff>133350</xdr:rowOff>
    </xdr:from>
    <xdr:to>
      <xdr:col>17</xdr:col>
      <xdr:colOff>371475</xdr:colOff>
      <xdr:row>48</xdr:row>
      <xdr:rowOff>171450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24DD4488-E9C8-43BF-8367-4A55B2710F69}"/>
            </a:ext>
          </a:extLst>
        </xdr:cNvPr>
        <xdr:cNvCxnSpPr/>
      </xdr:nvCxnSpPr>
      <xdr:spPr>
        <a:xfrm>
          <a:off x="10734675" y="8001000"/>
          <a:ext cx="0" cy="942975"/>
        </a:xfrm>
        <a:prstGeom prst="straightConnector1">
          <a:avLst/>
        </a:prstGeom>
        <a:ln w="12700">
          <a:solidFill>
            <a:schemeClr val="accent1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333374</xdr:colOff>
      <xdr:row>32</xdr:row>
      <xdr:rowOff>6489</xdr:rowOff>
    </xdr:from>
    <xdr:to>
      <xdr:col>22</xdr:col>
      <xdr:colOff>544711</xdr:colOff>
      <xdr:row>45</xdr:row>
      <xdr:rowOff>97886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1DF2C7D-73B8-40B3-AD5A-EC1F58E1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8574" y="5883414"/>
          <a:ext cx="6307337" cy="2444072"/>
        </a:xfrm>
        <a:prstGeom prst="rect">
          <a:avLst/>
        </a:prstGeom>
      </xdr:spPr>
    </xdr:pic>
    <xdr:clientData/>
  </xdr:twoCellAnchor>
  <xdr:twoCellAnchor editAs="oneCell">
    <xdr:from>
      <xdr:col>8</xdr:col>
      <xdr:colOff>384174</xdr:colOff>
      <xdr:row>49</xdr:row>
      <xdr:rowOff>18692</xdr:rowOff>
    </xdr:from>
    <xdr:to>
      <xdr:col>26</xdr:col>
      <xdr:colOff>255264</xdr:colOff>
      <xdr:row>61</xdr:row>
      <xdr:rowOff>174217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B61519A-D24D-490C-A823-F5967EA6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60974" y="8972192"/>
          <a:ext cx="10843890" cy="2327225"/>
        </a:xfrm>
        <a:prstGeom prst="rect">
          <a:avLst/>
        </a:prstGeom>
      </xdr:spPr>
    </xdr:pic>
    <xdr:clientData/>
  </xdr:twoCellAnchor>
  <xdr:twoCellAnchor>
    <xdr:from>
      <xdr:col>17</xdr:col>
      <xdr:colOff>361949</xdr:colOff>
      <xdr:row>46</xdr:row>
      <xdr:rowOff>101600</xdr:rowOff>
    </xdr:from>
    <xdr:to>
      <xdr:col>22</xdr:col>
      <xdr:colOff>466724</xdr:colOff>
      <xdr:row>50</xdr:row>
      <xdr:rowOff>7034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7D914C2-43E7-4845-BFCA-D5C97DE4AFE3}"/>
            </a:ext>
          </a:extLst>
        </xdr:cNvPr>
        <xdr:cNvSpPr txBox="1"/>
      </xdr:nvSpPr>
      <xdr:spPr>
        <a:xfrm>
          <a:off x="10725149" y="8512175"/>
          <a:ext cx="3152775" cy="629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400">
              <a:solidFill>
                <a:schemeClr val="accent1">
                  <a:lumMod val="75000"/>
                </a:schemeClr>
              </a:solidFill>
            </a:rPr>
            <a:t>Import results Excel (import wizard)</a:t>
          </a:r>
        </a:p>
      </xdr:txBody>
    </xdr:sp>
    <xdr:clientData/>
  </xdr:twoCellAnchor>
  <xdr:twoCellAnchor editAs="oneCell">
    <xdr:from>
      <xdr:col>1</xdr:col>
      <xdr:colOff>1</xdr:colOff>
      <xdr:row>40</xdr:row>
      <xdr:rowOff>0</xdr:rowOff>
    </xdr:from>
    <xdr:to>
      <xdr:col>6</xdr:col>
      <xdr:colOff>432421</xdr:colOff>
      <xdr:row>66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488338A-5E5B-4742-8FEA-2DE3E9DAA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1" y="7324725"/>
          <a:ext cx="3480420" cy="47148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rganisation/DK_1551/Konstruktioner/INIT/CHHJ/Geotekniske%20beregningsdokumenter/3.%20Under%20udvikling/Database_Spunsv&#230;g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A4" t="str">
            <v>AZ 18-800</v>
          </cell>
        </row>
        <row r="5">
          <cell r="A5" t="str">
            <v>AZ 20-800</v>
          </cell>
        </row>
        <row r="6">
          <cell r="A6" t="str">
            <v>AZ 22-800</v>
          </cell>
        </row>
        <row r="7">
          <cell r="A7" t="str">
            <v>AZ 23-800</v>
          </cell>
        </row>
        <row r="8">
          <cell r="A8" t="str">
            <v>AZ 25-800</v>
          </cell>
        </row>
        <row r="9">
          <cell r="A9" t="str">
            <v>AZ 27-800</v>
          </cell>
        </row>
        <row r="10">
          <cell r="A10" t="str">
            <v>AZ 28-750</v>
          </cell>
        </row>
        <row r="11">
          <cell r="A11" t="str">
            <v>AZ 30-750</v>
          </cell>
        </row>
        <row r="12">
          <cell r="A12" t="str">
            <v>AZ 32-750</v>
          </cell>
        </row>
        <row r="13">
          <cell r="A13" t="str">
            <v>AZ 12-770</v>
          </cell>
        </row>
        <row r="14">
          <cell r="A14" t="str">
            <v>AZ 13-770</v>
          </cell>
        </row>
        <row r="15">
          <cell r="A15" t="str">
            <v>AZ 14-770</v>
          </cell>
        </row>
        <row r="16">
          <cell r="A16" t="str">
            <v>AZ 14-770-10/10</v>
          </cell>
        </row>
        <row r="17">
          <cell r="A17" t="str">
            <v>AZ 12-700</v>
          </cell>
        </row>
        <row r="18">
          <cell r="A18" t="str">
            <v>AZ 13-700</v>
          </cell>
        </row>
        <row r="19">
          <cell r="A19" t="str">
            <v>AZ 13-700-10/10</v>
          </cell>
        </row>
        <row r="20">
          <cell r="A20" t="str">
            <v>AZ 14-700</v>
          </cell>
        </row>
        <row r="21">
          <cell r="A21" t="str">
            <v>AZ 17-700</v>
          </cell>
        </row>
        <row r="22">
          <cell r="A22" t="str">
            <v>AZ 18-700</v>
          </cell>
        </row>
        <row r="23">
          <cell r="A23" t="str">
            <v>AZ 19-700</v>
          </cell>
        </row>
        <row r="24">
          <cell r="A24" t="str">
            <v>AZ 20-700</v>
          </cell>
        </row>
        <row r="25">
          <cell r="A25" t="str">
            <v>AZ 24-700</v>
          </cell>
        </row>
        <row r="26">
          <cell r="A26" t="str">
            <v>AZ 26-700</v>
          </cell>
        </row>
        <row r="27">
          <cell r="A27" t="str">
            <v>AZ 28-700</v>
          </cell>
        </row>
        <row r="28">
          <cell r="A28" t="str">
            <v>AZ 36-700N</v>
          </cell>
        </row>
        <row r="29">
          <cell r="A29" t="str">
            <v>AZ 38-700N</v>
          </cell>
        </row>
        <row r="30">
          <cell r="A30" t="str">
            <v>AZ 40-700N</v>
          </cell>
        </row>
        <row r="31">
          <cell r="A31" t="str">
            <v>AZ 42-700N</v>
          </cell>
        </row>
        <row r="32">
          <cell r="A32" t="str">
            <v>AZ 44-700N</v>
          </cell>
        </row>
        <row r="33">
          <cell r="A33" t="str">
            <v>AZ 46-700N</v>
          </cell>
        </row>
        <row r="34">
          <cell r="A34" t="str">
            <v>AZ 48-700</v>
          </cell>
        </row>
        <row r="35">
          <cell r="A35" t="str">
            <v>AZ 50-700</v>
          </cell>
        </row>
        <row r="36">
          <cell r="A36" t="str">
            <v>AZ 52-700</v>
          </cell>
        </row>
        <row r="37">
          <cell r="A37" t="str">
            <v>AZ 18</v>
          </cell>
        </row>
        <row r="38">
          <cell r="A38" t="str">
            <v>AZ 18-10/10</v>
          </cell>
        </row>
        <row r="39">
          <cell r="A39" t="str">
            <v>AZ 26</v>
          </cell>
        </row>
        <row r="40">
          <cell r="A40" t="str">
            <v>AZ 46</v>
          </cell>
        </row>
        <row r="41">
          <cell r="A41" t="str">
            <v>AZ 48</v>
          </cell>
        </row>
        <row r="42">
          <cell r="A42" t="str">
            <v>AZ 50</v>
          </cell>
        </row>
        <row r="43">
          <cell r="A43" t="str">
            <v>AU 14</v>
          </cell>
        </row>
        <row r="44">
          <cell r="A44" t="str">
            <v>AU 16</v>
          </cell>
        </row>
        <row r="45">
          <cell r="A45" t="str">
            <v>AU 18</v>
          </cell>
        </row>
        <row r="46">
          <cell r="A46" t="str">
            <v>AU 20</v>
          </cell>
        </row>
        <row r="47">
          <cell r="A47" t="str">
            <v>AU 23</v>
          </cell>
        </row>
        <row r="48">
          <cell r="A48" t="str">
            <v>AU 25</v>
          </cell>
        </row>
        <row r="49">
          <cell r="A49" t="str">
            <v>PU 12</v>
          </cell>
        </row>
        <row r="50">
          <cell r="A50" t="str">
            <v>PU 12S</v>
          </cell>
        </row>
        <row r="51">
          <cell r="A51" t="str">
            <v>PU 18-1</v>
          </cell>
        </row>
        <row r="52">
          <cell r="A52" t="str">
            <v>PU 18</v>
          </cell>
        </row>
        <row r="53">
          <cell r="A53" t="str">
            <v>PU 18+1</v>
          </cell>
        </row>
        <row r="54">
          <cell r="A54" t="str">
            <v>PU 22-1</v>
          </cell>
        </row>
        <row r="55">
          <cell r="A55" t="str">
            <v>PU 22</v>
          </cell>
        </row>
        <row r="56">
          <cell r="A56" t="str">
            <v>PU 22+1</v>
          </cell>
        </row>
        <row r="57">
          <cell r="A57" t="str">
            <v>PU 28-1</v>
          </cell>
        </row>
        <row r="58">
          <cell r="A58" t="str">
            <v>PU 28</v>
          </cell>
        </row>
        <row r="59">
          <cell r="A59" t="str">
            <v>PU 28+1</v>
          </cell>
        </row>
        <row r="60">
          <cell r="A60" t="str">
            <v>PU 32-1</v>
          </cell>
        </row>
        <row r="61">
          <cell r="A61" t="str">
            <v>PU 32</v>
          </cell>
        </row>
        <row r="62">
          <cell r="A62" t="str">
            <v>PU 32+1</v>
          </cell>
        </row>
        <row r="63">
          <cell r="A63" t="str">
            <v>GU 6N</v>
          </cell>
        </row>
        <row r="64">
          <cell r="A64" t="str">
            <v>GU 7N</v>
          </cell>
        </row>
        <row r="65">
          <cell r="A65" t="str">
            <v>GU 7S</v>
          </cell>
        </row>
        <row r="66">
          <cell r="A66" t="str">
            <v>GU 7HWS</v>
          </cell>
        </row>
        <row r="67">
          <cell r="A67" t="str">
            <v>GU 8N</v>
          </cell>
        </row>
        <row r="68">
          <cell r="A68" t="str">
            <v>GU 8S</v>
          </cell>
        </row>
        <row r="69">
          <cell r="A69" t="str">
            <v>GU 10N</v>
          </cell>
        </row>
        <row r="70">
          <cell r="A70" t="str">
            <v>GU 11N</v>
          </cell>
        </row>
        <row r="71">
          <cell r="A71" t="str">
            <v>GU 12N</v>
          </cell>
        </row>
        <row r="72">
          <cell r="A72" t="str">
            <v>GU 13N</v>
          </cell>
        </row>
        <row r="73">
          <cell r="A73" t="str">
            <v>GU 14N</v>
          </cell>
        </row>
        <row r="74">
          <cell r="A74" t="str">
            <v>GU 15N</v>
          </cell>
        </row>
        <row r="75">
          <cell r="A75" t="str">
            <v>GU 16N</v>
          </cell>
        </row>
        <row r="76">
          <cell r="A76" t="str">
            <v>GU 18N</v>
          </cell>
        </row>
        <row r="77">
          <cell r="A77" t="str">
            <v>GU 20N</v>
          </cell>
        </row>
        <row r="78">
          <cell r="A78" t="str">
            <v>GU 21N</v>
          </cell>
        </row>
        <row r="79">
          <cell r="A79" t="str">
            <v>GU 22N</v>
          </cell>
        </row>
        <row r="80">
          <cell r="A80" t="str">
            <v>GU 23N</v>
          </cell>
        </row>
        <row r="81">
          <cell r="A81" t="str">
            <v>GU 27N</v>
          </cell>
        </row>
        <row r="82">
          <cell r="A82" t="str">
            <v>GU 28N</v>
          </cell>
        </row>
        <row r="83">
          <cell r="A83" t="str">
            <v>GU 30N</v>
          </cell>
        </row>
        <row r="84">
          <cell r="A84" t="str">
            <v>GU 31N</v>
          </cell>
        </row>
        <row r="85">
          <cell r="A85" t="str">
            <v>GU 32N</v>
          </cell>
        </row>
        <row r="86">
          <cell r="A86" t="str">
            <v>GU 33N</v>
          </cell>
        </row>
        <row r="87">
          <cell r="A87" t="str">
            <v>GU 16-400</v>
          </cell>
        </row>
        <row r="88">
          <cell r="A88" t="str">
            <v>GU 18-400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" dT="2023-12-14T09:04:46.20" personId="{00000000-0000-0000-0000-000000000000}" id="{9F59F9D2-1F11-4AAA-B9A0-956289F6318F}">
    <text>Tilføj Addon - Sheet Pile Wall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89" dT="2023-12-14T09:02:47.58" personId="{00000000-0000-0000-0000-000000000000}" id="{419BFA4D-9AB5-4335-B283-1F3C3BA99465}">
    <text xml:space="preserve">Hvorfor er figurerne SP4-SP10 en anden farve end SP1-SP3?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U1" dT="2023-12-14T08:45:38.71" personId="{00000000-0000-0000-0000-000000000000}" id="{D0DF19D6-ED18-4F4E-95E4-FA3718C3EFA8}">
    <text>Lav gerne noten under "Anchor" lidt større. Man kan ikke nødvendigvis se alt teksten, uden selv at gå ind og ændre i den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12-14T08:38:30.09" personId="{00000000-0000-0000-0000-000000000000}" id="{7D6FB151-BB1A-4FFC-8DE1-AE35B3B75462}">
    <text>Er der en grund til at man har fjernet lastkombinationsfaktoren?</text>
  </threadedComment>
  <threadedComment ref="A23" dT="2023-12-14T08:41:03.08" personId="{00000000-0000-0000-0000-000000000000}" id="{03323865-FFF8-479B-B84F-C45EB7D53350}">
    <text xml:space="preserve">Kan man lave CC3 afhængig af CC2, således man ikke manuelt skal beregne og indtaste CC2*1,1 ? 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1" dT="2023-12-14T09:13:35.91" personId="{00000000-0000-0000-0000-000000000000}" id="{D2B256A4-D8E7-461E-B87F-E9A44E0589D0}">
    <text>Måske kunne man godt bruge en forklaring på, hvad dette sheet er og gør</text>
  </threadedComment>
  <threadedComment ref="G4" dT="2023-12-14T08:34:34.08" personId="{00000000-0000-0000-0000-000000000000}" id="{542611CE-DF0C-4B04-86EA-6F45FE71B96F}">
    <text xml:space="preserve">Måske overvej at lave det her til dropdown? </text>
  </threadedComment>
  <threadedComment ref="G6" dT="2023-12-14T08:35:15.08" personId="{00000000-0000-0000-0000-000000000000}" id="{69B96F45-CFD5-4858-9092-91698EC175F1}">
    <text>Hvorfor ikke CC2? Du deaktiverer vel ikke KFI, bare fordi den er 1.0?</text>
  </threadedComment>
  <threadedComment ref="G11" dT="2023-12-14T08:35:47.53" personId="{00000000-0000-0000-0000-000000000000}" id="{C7A822A2-4F0C-4305-87EC-B582CB05A25F}">
    <text>Evt. en dropdown, der viser de gængse karakteristiske stålstyrker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3-12-14T09:14:17.09" personId="{00000000-0000-0000-0000-000000000000}" id="{FD2B762A-4675-46EB-948D-EC68D6D72F83}">
    <text xml:space="preserve">Går ud fra at dette sheet bliver skjult? 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3-12-14T09:15:43.36" personId="{00000000-0000-0000-0000-000000000000}" id="{F960CB0D-4E5E-4A14-A181-0459F550F38E}">
    <text>Evt. opdater den her, med det nyese og at du kan generere en WinSpooks rapport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A5B3-CEA5-4E4B-A36D-7CF51DDDA1A4}">
  <sheetPr codeName="Sheet1"/>
  <dimension ref="A1:H35"/>
  <sheetViews>
    <sheetView zoomScale="115" zoomScaleNormal="115" workbookViewId="0">
      <selection activeCell="F19" sqref="F19"/>
    </sheetView>
  </sheetViews>
  <sheetFormatPr defaultColWidth="0" defaultRowHeight="15" zeroHeight="1" x14ac:dyDescent="0.25"/>
  <cols>
    <col min="1" max="1" width="8.7109375" customWidth="1"/>
    <col min="2" max="2" width="24.85546875" customWidth="1"/>
    <col min="3" max="3" width="10.28515625" bestFit="1" customWidth="1"/>
    <col min="4" max="4" width="9.85546875" bestFit="1" customWidth="1"/>
    <col min="5" max="5" width="9.5703125" customWidth="1"/>
    <col min="6" max="6" width="33.42578125" bestFit="1" customWidth="1"/>
    <col min="7" max="7" width="8.7109375" customWidth="1"/>
    <col min="8" max="8" width="10.140625" customWidth="1"/>
    <col min="9" max="16384" width="8.7109375" hidden="1"/>
  </cols>
  <sheetData>
    <row r="1" spans="1:8" x14ac:dyDescent="0.25">
      <c r="A1" s="22"/>
      <c r="B1" s="23"/>
      <c r="C1" s="23"/>
      <c r="D1" s="23"/>
      <c r="E1" s="23"/>
      <c r="F1" s="23"/>
      <c r="G1" s="23"/>
      <c r="H1" s="24"/>
    </row>
    <row r="2" spans="1:8" x14ac:dyDescent="0.25">
      <c r="A2" s="25"/>
      <c r="B2" s="26"/>
      <c r="C2" s="26"/>
      <c r="D2" s="26"/>
      <c r="E2" s="26"/>
      <c r="F2" s="26"/>
      <c r="G2" s="26"/>
      <c r="H2" s="27"/>
    </row>
    <row r="3" spans="1:8" ht="18.75" x14ac:dyDescent="0.3">
      <c r="A3" s="25"/>
      <c r="B3" s="133" t="s">
        <v>87</v>
      </c>
      <c r="C3" s="133"/>
      <c r="D3" s="133"/>
      <c r="E3" s="133"/>
      <c r="F3" s="133"/>
      <c r="G3" s="133"/>
      <c r="H3" s="134"/>
    </row>
    <row r="4" spans="1:8" x14ac:dyDescent="0.25">
      <c r="A4" s="25"/>
      <c r="B4" s="26"/>
      <c r="C4" s="26"/>
      <c r="D4" s="26"/>
      <c r="E4" s="26"/>
      <c r="F4" s="26"/>
      <c r="G4" s="26"/>
      <c r="H4" s="27"/>
    </row>
    <row r="5" spans="1:8" x14ac:dyDescent="0.25">
      <c r="A5" s="25"/>
      <c r="B5" s="26" t="s">
        <v>88</v>
      </c>
      <c r="C5" s="26" t="s">
        <v>58</v>
      </c>
      <c r="D5" s="26"/>
      <c r="E5" s="26"/>
      <c r="F5" s="26"/>
      <c r="G5" s="26"/>
      <c r="H5" s="27"/>
    </row>
    <row r="6" spans="1:8" x14ac:dyDescent="0.25">
      <c r="A6" s="25"/>
      <c r="B6" s="26" t="s">
        <v>89</v>
      </c>
      <c r="C6" s="26" t="s">
        <v>149</v>
      </c>
      <c r="D6" s="26"/>
      <c r="E6" s="26"/>
      <c r="F6" s="26"/>
      <c r="G6" s="26"/>
      <c r="H6" s="27"/>
    </row>
    <row r="7" spans="1:8" x14ac:dyDescent="0.25">
      <c r="A7" s="25"/>
      <c r="B7" s="26" t="s">
        <v>114</v>
      </c>
      <c r="C7" s="26" t="s">
        <v>91</v>
      </c>
      <c r="D7" s="26"/>
      <c r="E7" s="26"/>
      <c r="F7" s="26"/>
      <c r="G7" s="26"/>
      <c r="H7" s="27"/>
    </row>
    <row r="8" spans="1:8" x14ac:dyDescent="0.25">
      <c r="A8" s="25"/>
      <c r="B8" s="26"/>
      <c r="C8" s="26"/>
      <c r="D8" s="26"/>
      <c r="E8" s="26"/>
      <c r="F8" s="26"/>
      <c r="G8" s="26"/>
      <c r="H8" s="27"/>
    </row>
    <row r="9" spans="1:8" x14ac:dyDescent="0.25">
      <c r="A9" s="25"/>
      <c r="B9" s="28" t="s">
        <v>97</v>
      </c>
      <c r="C9" s="26"/>
      <c r="D9" s="26"/>
      <c r="E9" s="26"/>
      <c r="F9" s="26"/>
      <c r="G9" s="26"/>
      <c r="H9" s="27"/>
    </row>
    <row r="10" spans="1:8" x14ac:dyDescent="0.25">
      <c r="A10" s="25"/>
      <c r="B10" s="26" t="s">
        <v>3</v>
      </c>
      <c r="C10" s="26"/>
      <c r="D10" s="26"/>
      <c r="E10" s="26"/>
      <c r="F10" s="26"/>
      <c r="G10" s="26"/>
      <c r="H10" s="27"/>
    </row>
    <row r="11" spans="1:8" x14ac:dyDescent="0.25">
      <c r="A11" s="25"/>
      <c r="B11" s="26" t="s">
        <v>0</v>
      </c>
      <c r="C11" s="26"/>
      <c r="D11" s="26"/>
      <c r="E11" s="26"/>
      <c r="F11" s="26"/>
      <c r="G11" s="26"/>
      <c r="H11" s="27"/>
    </row>
    <row r="12" spans="1:8" x14ac:dyDescent="0.25">
      <c r="A12" s="25"/>
      <c r="B12" s="26" t="s">
        <v>37</v>
      </c>
      <c r="C12" s="26"/>
      <c r="D12" s="26"/>
      <c r="E12" s="26"/>
      <c r="F12" s="26"/>
      <c r="G12" s="26"/>
      <c r="H12" s="27"/>
    </row>
    <row r="13" spans="1:8" x14ac:dyDescent="0.25">
      <c r="A13" s="25"/>
      <c r="B13" s="26" t="s">
        <v>39</v>
      </c>
      <c r="C13" s="26"/>
      <c r="D13" s="26"/>
      <c r="E13" s="26"/>
      <c r="F13" s="26"/>
      <c r="G13" s="26"/>
      <c r="H13" s="27"/>
    </row>
    <row r="14" spans="1:8" x14ac:dyDescent="0.25">
      <c r="A14" s="25"/>
      <c r="B14" s="26" t="s">
        <v>98</v>
      </c>
      <c r="C14" s="26"/>
      <c r="D14" s="26"/>
      <c r="E14" s="26"/>
      <c r="F14" s="26"/>
      <c r="G14" s="26"/>
      <c r="H14" s="27"/>
    </row>
    <row r="15" spans="1:8" x14ac:dyDescent="0.25">
      <c r="A15" s="25"/>
      <c r="B15" s="26" t="s">
        <v>12</v>
      </c>
      <c r="C15" s="26"/>
      <c r="D15" s="26"/>
      <c r="E15" s="26"/>
      <c r="F15" s="26"/>
      <c r="G15" s="26"/>
      <c r="H15" s="27"/>
    </row>
    <row r="16" spans="1:8" x14ac:dyDescent="0.25">
      <c r="A16" s="25"/>
      <c r="B16" s="26" t="s">
        <v>16</v>
      </c>
      <c r="C16" s="26"/>
      <c r="D16" s="26"/>
      <c r="E16" s="26"/>
      <c r="F16" s="26"/>
      <c r="G16" s="26"/>
      <c r="H16" s="27"/>
    </row>
    <row r="17" spans="1:8" x14ac:dyDescent="0.25">
      <c r="A17" s="25"/>
      <c r="B17" s="26" t="s">
        <v>115</v>
      </c>
      <c r="C17" s="26"/>
      <c r="D17" s="26"/>
      <c r="E17" s="26"/>
      <c r="F17" s="26"/>
      <c r="G17" s="26"/>
      <c r="H17" s="27"/>
    </row>
    <row r="18" spans="1:8" x14ac:dyDescent="0.25">
      <c r="A18" s="25"/>
      <c r="B18" s="26"/>
      <c r="C18" s="26"/>
      <c r="D18" s="26"/>
      <c r="E18" s="26"/>
      <c r="F18" s="26"/>
      <c r="G18" s="26"/>
      <c r="H18" s="27"/>
    </row>
    <row r="19" spans="1:8" x14ac:dyDescent="0.25">
      <c r="A19" s="25"/>
      <c r="B19" s="28" t="s">
        <v>92</v>
      </c>
      <c r="C19" s="26"/>
      <c r="D19" s="26"/>
      <c r="E19" s="26"/>
      <c r="F19" s="26"/>
      <c r="G19" s="26"/>
      <c r="H19" s="27"/>
    </row>
    <row r="20" spans="1:8" x14ac:dyDescent="0.25">
      <c r="A20" s="25"/>
      <c r="B20" s="26" t="s">
        <v>93</v>
      </c>
      <c r="C20" s="26" t="s">
        <v>94</v>
      </c>
      <c r="D20" s="26" t="s">
        <v>99</v>
      </c>
      <c r="E20" s="26" t="s">
        <v>100</v>
      </c>
      <c r="F20" s="26" t="s">
        <v>144</v>
      </c>
      <c r="G20" s="26"/>
      <c r="H20" s="27"/>
    </row>
    <row r="21" spans="1:8" x14ac:dyDescent="0.25">
      <c r="A21" s="25"/>
      <c r="B21" s="26" t="s">
        <v>253</v>
      </c>
      <c r="C21" s="26" t="s">
        <v>254</v>
      </c>
      <c r="D21" s="26" t="s">
        <v>58</v>
      </c>
      <c r="E21" s="26"/>
      <c r="F21" s="26" t="s">
        <v>255</v>
      </c>
      <c r="G21" s="26"/>
      <c r="H21" s="27"/>
    </row>
    <row r="22" spans="1:8" x14ac:dyDescent="0.25">
      <c r="A22" s="25"/>
      <c r="B22" s="26" t="s">
        <v>192</v>
      </c>
      <c r="C22" s="26" t="s">
        <v>148</v>
      </c>
      <c r="D22" s="26" t="s">
        <v>58</v>
      </c>
      <c r="E22" s="26" t="s">
        <v>149</v>
      </c>
      <c r="F22" s="26" t="s">
        <v>150</v>
      </c>
      <c r="G22" s="26"/>
      <c r="H22" s="27"/>
    </row>
    <row r="23" spans="1:8" x14ac:dyDescent="0.25">
      <c r="A23" s="25"/>
      <c r="B23" s="26"/>
      <c r="C23" s="26"/>
      <c r="D23" s="26"/>
      <c r="E23" s="26"/>
      <c r="F23" t="s">
        <v>195</v>
      </c>
      <c r="G23" s="26"/>
      <c r="H23" s="27"/>
    </row>
    <row r="24" spans="1:8" x14ac:dyDescent="0.25">
      <c r="A24" s="25"/>
      <c r="B24" s="26"/>
      <c r="C24" s="26"/>
      <c r="D24" s="26"/>
      <c r="E24" s="26"/>
      <c r="F24" s="26" t="s">
        <v>196</v>
      </c>
      <c r="G24" s="26"/>
      <c r="H24" s="27"/>
    </row>
    <row r="25" spans="1:8" x14ac:dyDescent="0.25">
      <c r="A25" s="25"/>
      <c r="B25" s="26" t="s">
        <v>142</v>
      </c>
      <c r="C25" s="26" t="s">
        <v>143</v>
      </c>
      <c r="D25" s="26" t="s">
        <v>58</v>
      </c>
      <c r="E25" s="26" t="s">
        <v>90</v>
      </c>
      <c r="F25" s="26" t="s">
        <v>145</v>
      </c>
      <c r="G25" s="26"/>
      <c r="H25" s="27"/>
    </row>
    <row r="26" spans="1:8" x14ac:dyDescent="0.25">
      <c r="A26" s="25"/>
      <c r="B26" s="26" t="s">
        <v>101</v>
      </c>
      <c r="C26" s="26" t="s">
        <v>102</v>
      </c>
      <c r="D26" s="26" t="s">
        <v>58</v>
      </c>
      <c r="E26" s="26" t="s">
        <v>90</v>
      </c>
      <c r="F26" s="26" t="s">
        <v>146</v>
      </c>
      <c r="G26" s="26"/>
      <c r="H26" s="27"/>
    </row>
    <row r="27" spans="1:8" x14ac:dyDescent="0.25">
      <c r="A27" s="25"/>
      <c r="B27" s="28" t="s">
        <v>147</v>
      </c>
      <c r="C27" s="26"/>
      <c r="D27" s="26"/>
      <c r="E27" s="26"/>
      <c r="F27" s="26"/>
      <c r="G27" s="26"/>
      <c r="H27" s="27"/>
    </row>
    <row r="28" spans="1:8" x14ac:dyDescent="0.25">
      <c r="A28" s="25"/>
      <c r="B28" s="26" t="s">
        <v>252</v>
      </c>
      <c r="C28" s="26"/>
      <c r="D28" s="26"/>
      <c r="E28" s="26"/>
      <c r="F28" s="26"/>
      <c r="G28" s="26"/>
      <c r="H28" s="27"/>
    </row>
    <row r="29" spans="1:8" x14ac:dyDescent="0.25">
      <c r="A29" s="25"/>
      <c r="B29" s="26"/>
      <c r="C29" s="26"/>
      <c r="D29" s="26"/>
      <c r="E29" s="26"/>
      <c r="F29" s="26"/>
      <c r="G29" s="26"/>
      <c r="H29" s="27"/>
    </row>
    <row r="30" spans="1:8" x14ac:dyDescent="0.25">
      <c r="A30" s="25"/>
      <c r="B30" s="26"/>
      <c r="C30" s="26"/>
      <c r="D30" s="26"/>
      <c r="E30" s="26"/>
      <c r="F30" s="26"/>
      <c r="G30" s="26"/>
      <c r="H30" s="27"/>
    </row>
    <row r="31" spans="1:8" x14ac:dyDescent="0.25">
      <c r="A31" s="25"/>
      <c r="B31" s="26"/>
      <c r="C31" s="26"/>
      <c r="D31" s="26"/>
      <c r="E31" s="26"/>
      <c r="F31" s="26"/>
      <c r="G31" s="26"/>
      <c r="H31" s="27"/>
    </row>
    <row r="32" spans="1:8" x14ac:dyDescent="0.25">
      <c r="A32" s="25"/>
      <c r="B32" s="26"/>
      <c r="C32" s="26"/>
      <c r="D32" s="26"/>
      <c r="E32" s="26"/>
      <c r="F32" s="26"/>
      <c r="G32" s="26"/>
      <c r="H32" s="27"/>
    </row>
    <row r="33" spans="1:8" x14ac:dyDescent="0.25">
      <c r="A33" s="25"/>
      <c r="B33" s="26"/>
      <c r="C33" s="26"/>
      <c r="D33" s="26"/>
      <c r="E33" s="26"/>
      <c r="F33" s="26"/>
      <c r="G33" s="26"/>
      <c r="H33" s="27"/>
    </row>
    <row r="34" spans="1:8" x14ac:dyDescent="0.25">
      <c r="A34" s="25"/>
      <c r="B34" s="26"/>
      <c r="C34" s="26"/>
      <c r="D34" s="26"/>
      <c r="E34" s="26"/>
      <c r="F34" s="26"/>
      <c r="G34" s="26"/>
      <c r="H34" s="27"/>
    </row>
    <row r="35" spans="1:8" ht="15.75" thickBot="1" x14ac:dyDescent="0.3">
      <c r="A35" s="29"/>
      <c r="B35" s="30"/>
      <c r="C35" s="30"/>
      <c r="D35" s="30"/>
      <c r="E35" s="30"/>
      <c r="F35" s="30"/>
      <c r="G35" s="30"/>
      <c r="H35" s="31"/>
    </row>
  </sheetData>
  <mergeCells count="1">
    <mergeCell ref="B3:H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7354-41BE-4089-B5AC-6E319814A0F2}">
  <sheetPr codeName="Sheet10"/>
  <dimension ref="A1:R152"/>
  <sheetViews>
    <sheetView workbookViewId="0">
      <selection activeCell="B23" sqref="B23"/>
    </sheetView>
  </sheetViews>
  <sheetFormatPr defaultRowHeight="15" x14ac:dyDescent="0.25"/>
  <cols>
    <col min="1" max="1" width="17.42578125" bestFit="1" customWidth="1"/>
    <col min="2" max="2" width="85.5703125" customWidth="1"/>
    <col min="3" max="3" width="9.140625" customWidth="1"/>
    <col min="9" max="9" width="10.42578125" customWidth="1"/>
  </cols>
  <sheetData>
    <row r="1" spans="1:18" ht="21" x14ac:dyDescent="0.35">
      <c r="A1" s="34" t="s">
        <v>223</v>
      </c>
    </row>
    <row r="3" spans="1:18" x14ac:dyDescent="0.25">
      <c r="A3">
        <f>COUNTIF(A5:A1002,"*")</f>
        <v>91</v>
      </c>
    </row>
    <row r="4" spans="1:18" x14ac:dyDescent="0.25">
      <c r="A4" t="s">
        <v>197</v>
      </c>
      <c r="B4" t="s">
        <v>198</v>
      </c>
      <c r="C4">
        <v>0</v>
      </c>
      <c r="D4">
        <v>5</v>
      </c>
      <c r="E4">
        <v>25</v>
      </c>
      <c r="F4">
        <v>50</v>
      </c>
      <c r="G4">
        <v>75</v>
      </c>
      <c r="H4">
        <v>100</v>
      </c>
      <c r="I4" t="s">
        <v>199</v>
      </c>
      <c r="K4" t="s">
        <v>200</v>
      </c>
      <c r="N4" t="s">
        <v>201</v>
      </c>
      <c r="P4" t="s">
        <v>135</v>
      </c>
      <c r="R4" t="s">
        <v>244</v>
      </c>
    </row>
    <row r="5" spans="1:18" x14ac:dyDescent="0.25">
      <c r="A5" t="s">
        <v>202</v>
      </c>
      <c r="B5" t="s">
        <v>203</v>
      </c>
      <c r="C5">
        <v>0</v>
      </c>
      <c r="D5">
        <f>0.01*D4</f>
        <v>0.05</v>
      </c>
      <c r="E5">
        <f>0.01*E4</f>
        <v>0.25</v>
      </c>
      <c r="F5">
        <f>0.01*F4</f>
        <v>0.5</v>
      </c>
      <c r="G5">
        <f>0.01*G4</f>
        <v>0.75</v>
      </c>
      <c r="H5">
        <f>0.01*H4</f>
        <v>1</v>
      </c>
      <c r="I5">
        <v>0.5</v>
      </c>
      <c r="K5" t="s">
        <v>204</v>
      </c>
      <c r="N5" t="s">
        <v>77</v>
      </c>
      <c r="P5" t="s">
        <v>133</v>
      </c>
      <c r="R5" t="s">
        <v>245</v>
      </c>
    </row>
    <row r="6" spans="1:18" x14ac:dyDescent="0.25">
      <c r="A6" t="s">
        <v>205</v>
      </c>
      <c r="B6" t="s">
        <v>206</v>
      </c>
      <c r="C6">
        <v>0</v>
      </c>
      <c r="D6">
        <f>0.01*D4*2</f>
        <v>0.1</v>
      </c>
      <c r="E6">
        <f>0.01*E4*2</f>
        <v>0.5</v>
      </c>
      <c r="F6">
        <f>0.01*F4*2</f>
        <v>1</v>
      </c>
      <c r="G6">
        <f>0.01*G4*2</f>
        <v>1.5</v>
      </c>
      <c r="H6">
        <f>0.01*H4*2</f>
        <v>2</v>
      </c>
      <c r="I6">
        <v>1</v>
      </c>
      <c r="K6" t="s">
        <v>207</v>
      </c>
      <c r="N6" t="s">
        <v>208</v>
      </c>
    </row>
    <row r="7" spans="1:18" x14ac:dyDescent="0.25">
      <c r="A7" t="s">
        <v>209</v>
      </c>
      <c r="B7" t="s">
        <v>210</v>
      </c>
      <c r="C7">
        <v>0</v>
      </c>
      <c r="D7">
        <v>0</v>
      </c>
      <c r="E7">
        <v>0.3</v>
      </c>
      <c r="F7">
        <v>0.6</v>
      </c>
      <c r="G7">
        <v>0.9</v>
      </c>
      <c r="H7">
        <v>1.2</v>
      </c>
      <c r="I7">
        <v>0.59999999999999987</v>
      </c>
    </row>
    <row r="8" spans="1:18" x14ac:dyDescent="0.25">
      <c r="A8" t="s">
        <v>211</v>
      </c>
      <c r="B8" t="s">
        <v>212</v>
      </c>
      <c r="C8">
        <v>0</v>
      </c>
      <c r="D8">
        <v>0.15</v>
      </c>
      <c r="E8">
        <v>0.75</v>
      </c>
      <c r="F8">
        <v>1.5</v>
      </c>
      <c r="G8">
        <v>2.25</v>
      </c>
      <c r="H8">
        <v>3</v>
      </c>
      <c r="I8">
        <v>1.5</v>
      </c>
    </row>
    <row r="9" spans="1:18" x14ac:dyDescent="0.25">
      <c r="A9" t="s">
        <v>213</v>
      </c>
      <c r="B9" t="s">
        <v>214</v>
      </c>
      <c r="C9">
        <v>0</v>
      </c>
      <c r="D9">
        <v>0.2</v>
      </c>
      <c r="E9">
        <v>1</v>
      </c>
      <c r="F9">
        <v>1.75</v>
      </c>
      <c r="G9">
        <v>2.5</v>
      </c>
      <c r="H9">
        <v>3.25</v>
      </c>
      <c r="I9">
        <v>1.75</v>
      </c>
    </row>
    <row r="10" spans="1:18" x14ac:dyDescent="0.25">
      <c r="A10" t="s">
        <v>215</v>
      </c>
      <c r="B10" t="s">
        <v>216</v>
      </c>
      <c r="C10">
        <v>0</v>
      </c>
      <c r="D10">
        <v>0.18</v>
      </c>
      <c r="E10">
        <v>0.7</v>
      </c>
      <c r="F10">
        <v>1.2</v>
      </c>
      <c r="G10">
        <v>1.7</v>
      </c>
      <c r="H10">
        <v>2.2000000000000002</v>
      </c>
      <c r="I10">
        <v>1.2</v>
      </c>
    </row>
    <row r="11" spans="1:18" x14ac:dyDescent="0.25">
      <c r="A11" t="str">
        <f>[1]Sheet1!A4</f>
        <v>AZ 18-800</v>
      </c>
      <c r="B11" t="s">
        <v>217</v>
      </c>
      <c r="C11">
        <v>0</v>
      </c>
      <c r="D11">
        <v>0.5</v>
      </c>
      <c r="E11">
        <v>2</v>
      </c>
      <c r="F11">
        <v>3.25</v>
      </c>
      <c r="G11">
        <v>4.5</v>
      </c>
      <c r="H11">
        <v>5.75</v>
      </c>
      <c r="I11">
        <v>3.25</v>
      </c>
    </row>
    <row r="12" spans="1:18" x14ac:dyDescent="0.25">
      <c r="A12" t="str">
        <f>[1]Sheet1!A5</f>
        <v>AZ 20-800</v>
      </c>
      <c r="B12" t="s">
        <v>218</v>
      </c>
      <c r="C12">
        <v>0</v>
      </c>
      <c r="D12">
        <v>0.15</v>
      </c>
      <c r="E12">
        <v>0.55000000000000004</v>
      </c>
      <c r="F12">
        <v>0.9</v>
      </c>
      <c r="G12">
        <v>1.1499999999999999</v>
      </c>
      <c r="H12">
        <v>1.4</v>
      </c>
      <c r="I12">
        <v>0.90000000000000013</v>
      </c>
    </row>
    <row r="13" spans="1:18" x14ac:dyDescent="0.25">
      <c r="A13" t="str">
        <f>[1]Sheet1!A6</f>
        <v>AZ 22-800</v>
      </c>
      <c r="B13" t="s">
        <v>219</v>
      </c>
      <c r="C13">
        <v>0</v>
      </c>
      <c r="D13">
        <v>0.3</v>
      </c>
      <c r="E13">
        <v>1.3</v>
      </c>
      <c r="F13">
        <v>2.2999999999999998</v>
      </c>
      <c r="G13">
        <v>3.3</v>
      </c>
      <c r="H13">
        <v>4.3</v>
      </c>
      <c r="I13">
        <v>2.2999999999999998</v>
      </c>
    </row>
    <row r="14" spans="1:18" x14ac:dyDescent="0.25">
      <c r="A14" t="str">
        <f>[1]Sheet1!A7</f>
        <v>AZ 23-800</v>
      </c>
      <c r="B14" t="s">
        <v>220</v>
      </c>
      <c r="C14">
        <v>0</v>
      </c>
      <c r="D14">
        <v>0.55000000000000004</v>
      </c>
      <c r="E14">
        <v>1.9</v>
      </c>
      <c r="F14">
        <v>3.75</v>
      </c>
      <c r="G14">
        <v>5.6</v>
      </c>
      <c r="H14">
        <v>7.5</v>
      </c>
      <c r="I14">
        <v>3.75</v>
      </c>
    </row>
    <row r="15" spans="1:18" x14ac:dyDescent="0.25">
      <c r="A15" t="str">
        <f>[1]Sheet1!A8</f>
        <v>AZ 25-800</v>
      </c>
      <c r="B15" t="s">
        <v>221</v>
      </c>
      <c r="C15">
        <v>0</v>
      </c>
      <c r="D15">
        <v>0.25</v>
      </c>
      <c r="E15">
        <v>0.9</v>
      </c>
      <c r="F15">
        <v>1.75</v>
      </c>
      <c r="G15">
        <v>2.6</v>
      </c>
      <c r="H15">
        <v>3.5</v>
      </c>
      <c r="I15">
        <v>1.75</v>
      </c>
    </row>
    <row r="16" spans="1:18" x14ac:dyDescent="0.25">
      <c r="A16" t="str">
        <f>[1]Sheet1!A9</f>
        <v>AZ 27-800</v>
      </c>
      <c r="B16" t="s">
        <v>222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1" x14ac:dyDescent="0.25">
      <c r="A17" t="str">
        <f>[1]Sheet1!A10</f>
        <v>AZ 28-750</v>
      </c>
    </row>
    <row r="18" spans="1:1" x14ac:dyDescent="0.25">
      <c r="A18" t="str">
        <f>[1]Sheet1!A11</f>
        <v>AZ 30-750</v>
      </c>
    </row>
    <row r="19" spans="1:1" x14ac:dyDescent="0.25">
      <c r="A19" t="str">
        <f>[1]Sheet1!A12</f>
        <v>AZ 32-750</v>
      </c>
    </row>
    <row r="20" spans="1:1" x14ac:dyDescent="0.25">
      <c r="A20" t="str">
        <f>[1]Sheet1!A13</f>
        <v>AZ 12-770</v>
      </c>
    </row>
    <row r="21" spans="1:1" x14ac:dyDescent="0.25">
      <c r="A21" t="str">
        <f>[1]Sheet1!A14</f>
        <v>AZ 13-770</v>
      </c>
    </row>
    <row r="22" spans="1:1" x14ac:dyDescent="0.25">
      <c r="A22" t="str">
        <f>[1]Sheet1!A15</f>
        <v>AZ 14-770</v>
      </c>
    </row>
    <row r="23" spans="1:1" x14ac:dyDescent="0.25">
      <c r="A23" t="str">
        <f>[1]Sheet1!A16</f>
        <v>AZ 14-770-10/10</v>
      </c>
    </row>
    <row r="24" spans="1:1" x14ac:dyDescent="0.25">
      <c r="A24" t="str">
        <f>[1]Sheet1!A17</f>
        <v>AZ 12-700</v>
      </c>
    </row>
    <row r="25" spans="1:1" x14ac:dyDescent="0.25">
      <c r="A25" t="str">
        <f>[1]Sheet1!A18</f>
        <v>AZ 13-700</v>
      </c>
    </row>
    <row r="26" spans="1:1" x14ac:dyDescent="0.25">
      <c r="A26" t="str">
        <f>[1]Sheet1!A19</f>
        <v>AZ 13-700-10/10</v>
      </c>
    </row>
    <row r="27" spans="1:1" x14ac:dyDescent="0.25">
      <c r="A27" t="str">
        <f>[1]Sheet1!A20</f>
        <v>AZ 14-700</v>
      </c>
    </row>
    <row r="28" spans="1:1" x14ac:dyDescent="0.25">
      <c r="A28" t="str">
        <f>[1]Sheet1!A21</f>
        <v>AZ 17-700</v>
      </c>
    </row>
    <row r="29" spans="1:1" x14ac:dyDescent="0.25">
      <c r="A29" t="str">
        <f>[1]Sheet1!A22</f>
        <v>AZ 18-700</v>
      </c>
    </row>
    <row r="30" spans="1:1" x14ac:dyDescent="0.25">
      <c r="A30" t="str">
        <f>[1]Sheet1!A23</f>
        <v>AZ 19-700</v>
      </c>
    </row>
    <row r="31" spans="1:1" x14ac:dyDescent="0.25">
      <c r="A31" t="str">
        <f>[1]Sheet1!A24</f>
        <v>AZ 20-700</v>
      </c>
    </row>
    <row r="32" spans="1:1" x14ac:dyDescent="0.25">
      <c r="A32" t="str">
        <f>[1]Sheet1!A25</f>
        <v>AZ 24-700</v>
      </c>
    </row>
    <row r="33" spans="1:1" x14ac:dyDescent="0.25">
      <c r="A33" t="str">
        <f>[1]Sheet1!A26</f>
        <v>AZ 26-700</v>
      </c>
    </row>
    <row r="34" spans="1:1" x14ac:dyDescent="0.25">
      <c r="A34" t="str">
        <f>[1]Sheet1!A27</f>
        <v>AZ 28-700</v>
      </c>
    </row>
    <row r="35" spans="1:1" x14ac:dyDescent="0.25">
      <c r="A35" t="str">
        <f>[1]Sheet1!A28</f>
        <v>AZ 36-700N</v>
      </c>
    </row>
    <row r="36" spans="1:1" x14ac:dyDescent="0.25">
      <c r="A36" t="str">
        <f>[1]Sheet1!A29</f>
        <v>AZ 38-700N</v>
      </c>
    </row>
    <row r="37" spans="1:1" x14ac:dyDescent="0.25">
      <c r="A37" t="str">
        <f>[1]Sheet1!A30</f>
        <v>AZ 40-700N</v>
      </c>
    </row>
    <row r="38" spans="1:1" x14ac:dyDescent="0.25">
      <c r="A38" t="str">
        <f>[1]Sheet1!A31</f>
        <v>AZ 42-700N</v>
      </c>
    </row>
    <row r="39" spans="1:1" x14ac:dyDescent="0.25">
      <c r="A39" t="str">
        <f>[1]Sheet1!A32</f>
        <v>AZ 44-700N</v>
      </c>
    </row>
    <row r="40" spans="1:1" x14ac:dyDescent="0.25">
      <c r="A40" t="str">
        <f>[1]Sheet1!A33</f>
        <v>AZ 46-700N</v>
      </c>
    </row>
    <row r="41" spans="1:1" x14ac:dyDescent="0.25">
      <c r="A41" t="str">
        <f>[1]Sheet1!A34</f>
        <v>AZ 48-700</v>
      </c>
    </row>
    <row r="42" spans="1:1" x14ac:dyDescent="0.25">
      <c r="A42" t="str">
        <f>[1]Sheet1!A35</f>
        <v>AZ 50-700</v>
      </c>
    </row>
    <row r="43" spans="1:1" x14ac:dyDescent="0.25">
      <c r="A43" t="str">
        <f>[1]Sheet1!A36</f>
        <v>AZ 52-700</v>
      </c>
    </row>
    <row r="44" spans="1:1" x14ac:dyDescent="0.25">
      <c r="A44" t="str">
        <f>[1]Sheet1!A37</f>
        <v>AZ 18</v>
      </c>
    </row>
    <row r="45" spans="1:1" x14ac:dyDescent="0.25">
      <c r="A45" t="str">
        <f>[1]Sheet1!A38</f>
        <v>AZ 18-10/10</v>
      </c>
    </row>
    <row r="46" spans="1:1" x14ac:dyDescent="0.25">
      <c r="A46" t="str">
        <f>[1]Sheet1!A39</f>
        <v>AZ 26</v>
      </c>
    </row>
    <row r="47" spans="1:1" x14ac:dyDescent="0.25">
      <c r="A47" t="str">
        <f>[1]Sheet1!A40</f>
        <v>AZ 46</v>
      </c>
    </row>
    <row r="48" spans="1:1" x14ac:dyDescent="0.25">
      <c r="A48" t="str">
        <f>[1]Sheet1!A41</f>
        <v>AZ 48</v>
      </c>
    </row>
    <row r="49" spans="1:1" x14ac:dyDescent="0.25">
      <c r="A49" t="str">
        <f>[1]Sheet1!A42</f>
        <v>AZ 50</v>
      </c>
    </row>
    <row r="50" spans="1:1" x14ac:dyDescent="0.25">
      <c r="A50" t="str">
        <f>[1]Sheet1!A43</f>
        <v>AU 14</v>
      </c>
    </row>
    <row r="51" spans="1:1" x14ac:dyDescent="0.25">
      <c r="A51" t="str">
        <f>[1]Sheet1!A44</f>
        <v>AU 16</v>
      </c>
    </row>
    <row r="52" spans="1:1" x14ac:dyDescent="0.25">
      <c r="A52" t="str">
        <f>[1]Sheet1!A45</f>
        <v>AU 18</v>
      </c>
    </row>
    <row r="53" spans="1:1" x14ac:dyDescent="0.25">
      <c r="A53" t="str">
        <f>[1]Sheet1!A46</f>
        <v>AU 20</v>
      </c>
    </row>
    <row r="54" spans="1:1" x14ac:dyDescent="0.25">
      <c r="A54" t="str">
        <f>[1]Sheet1!A47</f>
        <v>AU 23</v>
      </c>
    </row>
    <row r="55" spans="1:1" x14ac:dyDescent="0.25">
      <c r="A55" t="str">
        <f>[1]Sheet1!A48</f>
        <v>AU 25</v>
      </c>
    </row>
    <row r="56" spans="1:1" x14ac:dyDescent="0.25">
      <c r="A56" t="str">
        <f>[1]Sheet1!A49</f>
        <v>PU 12</v>
      </c>
    </row>
    <row r="57" spans="1:1" x14ac:dyDescent="0.25">
      <c r="A57" t="str">
        <f>[1]Sheet1!A50</f>
        <v>PU 12S</v>
      </c>
    </row>
    <row r="58" spans="1:1" x14ac:dyDescent="0.25">
      <c r="A58" t="str">
        <f>[1]Sheet1!A51</f>
        <v>PU 18-1</v>
      </c>
    </row>
    <row r="59" spans="1:1" x14ac:dyDescent="0.25">
      <c r="A59" t="str">
        <f>[1]Sheet1!A52</f>
        <v>PU 18</v>
      </c>
    </row>
    <row r="60" spans="1:1" x14ac:dyDescent="0.25">
      <c r="A60" t="str">
        <f>[1]Sheet1!A53</f>
        <v>PU 18+1</v>
      </c>
    </row>
    <row r="61" spans="1:1" x14ac:dyDescent="0.25">
      <c r="A61" t="str">
        <f>[1]Sheet1!A54</f>
        <v>PU 22-1</v>
      </c>
    </row>
    <row r="62" spans="1:1" x14ac:dyDescent="0.25">
      <c r="A62" t="str">
        <f>[1]Sheet1!A55</f>
        <v>PU 22</v>
      </c>
    </row>
    <row r="63" spans="1:1" x14ac:dyDescent="0.25">
      <c r="A63" t="str">
        <f>[1]Sheet1!A56</f>
        <v>PU 22+1</v>
      </c>
    </row>
    <row r="64" spans="1:1" x14ac:dyDescent="0.25">
      <c r="A64" t="str">
        <f>[1]Sheet1!A57</f>
        <v>PU 28-1</v>
      </c>
    </row>
    <row r="65" spans="1:1" x14ac:dyDescent="0.25">
      <c r="A65" t="str">
        <f>[1]Sheet1!A58</f>
        <v>PU 28</v>
      </c>
    </row>
    <row r="66" spans="1:1" x14ac:dyDescent="0.25">
      <c r="A66" t="str">
        <f>[1]Sheet1!A59</f>
        <v>PU 28+1</v>
      </c>
    </row>
    <row r="67" spans="1:1" x14ac:dyDescent="0.25">
      <c r="A67" t="str">
        <f>[1]Sheet1!A60</f>
        <v>PU 32-1</v>
      </c>
    </row>
    <row r="68" spans="1:1" x14ac:dyDescent="0.25">
      <c r="A68" t="str">
        <f>[1]Sheet1!A61</f>
        <v>PU 32</v>
      </c>
    </row>
    <row r="69" spans="1:1" x14ac:dyDescent="0.25">
      <c r="A69" t="str">
        <f>[1]Sheet1!A62</f>
        <v>PU 32+1</v>
      </c>
    </row>
    <row r="70" spans="1:1" x14ac:dyDescent="0.25">
      <c r="A70" t="str">
        <f>[1]Sheet1!A63</f>
        <v>GU 6N</v>
      </c>
    </row>
    <row r="71" spans="1:1" x14ac:dyDescent="0.25">
      <c r="A71" t="str">
        <f>[1]Sheet1!A64</f>
        <v>GU 7N</v>
      </c>
    </row>
    <row r="72" spans="1:1" x14ac:dyDescent="0.25">
      <c r="A72" t="str">
        <f>[1]Sheet1!A65</f>
        <v>GU 7S</v>
      </c>
    </row>
    <row r="73" spans="1:1" x14ac:dyDescent="0.25">
      <c r="A73" t="str">
        <f>[1]Sheet1!A66</f>
        <v>GU 7HWS</v>
      </c>
    </row>
    <row r="74" spans="1:1" x14ac:dyDescent="0.25">
      <c r="A74" t="str">
        <f>[1]Sheet1!A67</f>
        <v>GU 8N</v>
      </c>
    </row>
    <row r="75" spans="1:1" x14ac:dyDescent="0.25">
      <c r="A75" t="str">
        <f>[1]Sheet1!A68</f>
        <v>GU 8S</v>
      </c>
    </row>
    <row r="76" spans="1:1" x14ac:dyDescent="0.25">
      <c r="A76" t="str">
        <f>[1]Sheet1!A69</f>
        <v>GU 10N</v>
      </c>
    </row>
    <row r="77" spans="1:1" x14ac:dyDescent="0.25">
      <c r="A77" t="str">
        <f>[1]Sheet1!A70</f>
        <v>GU 11N</v>
      </c>
    </row>
    <row r="78" spans="1:1" x14ac:dyDescent="0.25">
      <c r="A78" t="str">
        <f>[1]Sheet1!A71</f>
        <v>GU 12N</v>
      </c>
    </row>
    <row r="79" spans="1:1" x14ac:dyDescent="0.25">
      <c r="A79" t="str">
        <f>[1]Sheet1!A72</f>
        <v>GU 13N</v>
      </c>
    </row>
    <row r="80" spans="1:1" x14ac:dyDescent="0.25">
      <c r="A80" t="str">
        <f>[1]Sheet1!A73</f>
        <v>GU 14N</v>
      </c>
    </row>
    <row r="81" spans="1:1" x14ac:dyDescent="0.25">
      <c r="A81" t="str">
        <f>[1]Sheet1!A74</f>
        <v>GU 15N</v>
      </c>
    </row>
    <row r="82" spans="1:1" x14ac:dyDescent="0.25">
      <c r="A82" t="str">
        <f>[1]Sheet1!A75</f>
        <v>GU 16N</v>
      </c>
    </row>
    <row r="83" spans="1:1" x14ac:dyDescent="0.25">
      <c r="A83" t="str">
        <f>[1]Sheet1!A76</f>
        <v>GU 18N</v>
      </c>
    </row>
    <row r="84" spans="1:1" x14ac:dyDescent="0.25">
      <c r="A84" t="str">
        <f>[1]Sheet1!A77</f>
        <v>GU 20N</v>
      </c>
    </row>
    <row r="85" spans="1:1" x14ac:dyDescent="0.25">
      <c r="A85" t="str">
        <f>[1]Sheet1!A78</f>
        <v>GU 21N</v>
      </c>
    </row>
    <row r="86" spans="1:1" x14ac:dyDescent="0.25">
      <c r="A86" t="str">
        <f>[1]Sheet1!A79</f>
        <v>GU 22N</v>
      </c>
    </row>
    <row r="87" spans="1:1" x14ac:dyDescent="0.25">
      <c r="A87" t="str">
        <f>[1]Sheet1!A80</f>
        <v>GU 23N</v>
      </c>
    </row>
    <row r="88" spans="1:1" x14ac:dyDescent="0.25">
      <c r="A88" t="str">
        <f>[1]Sheet1!A81</f>
        <v>GU 27N</v>
      </c>
    </row>
    <row r="89" spans="1:1" x14ac:dyDescent="0.25">
      <c r="A89" t="str">
        <f>[1]Sheet1!A82</f>
        <v>GU 28N</v>
      </c>
    </row>
    <row r="90" spans="1:1" x14ac:dyDescent="0.25">
      <c r="A90" t="str">
        <f>[1]Sheet1!A83</f>
        <v>GU 30N</v>
      </c>
    </row>
    <row r="91" spans="1:1" x14ac:dyDescent="0.25">
      <c r="A91" t="str">
        <f>[1]Sheet1!A84</f>
        <v>GU 31N</v>
      </c>
    </row>
    <row r="92" spans="1:1" x14ac:dyDescent="0.25">
      <c r="A92" t="str">
        <f>[1]Sheet1!A85</f>
        <v>GU 32N</v>
      </c>
    </row>
    <row r="93" spans="1:1" x14ac:dyDescent="0.25">
      <c r="A93" t="str">
        <f>[1]Sheet1!A86</f>
        <v>GU 33N</v>
      </c>
    </row>
    <row r="94" spans="1:1" x14ac:dyDescent="0.25">
      <c r="A94" t="str">
        <f>[1]Sheet1!A87</f>
        <v>GU 16-400</v>
      </c>
    </row>
    <row r="95" spans="1:1" x14ac:dyDescent="0.25">
      <c r="A95" t="str">
        <f>[1]Sheet1!A88</f>
        <v>GU 18-400</v>
      </c>
    </row>
    <row r="96" spans="1:1" x14ac:dyDescent="0.25">
      <c r="A96">
        <f>[1]Sheet1!A89</f>
        <v>0</v>
      </c>
    </row>
    <row r="97" spans="1:1" x14ac:dyDescent="0.25">
      <c r="A97">
        <f>[1]Sheet1!A90</f>
        <v>0</v>
      </c>
    </row>
    <row r="98" spans="1:1" x14ac:dyDescent="0.25">
      <c r="A98">
        <f>[1]Sheet1!A91</f>
        <v>0</v>
      </c>
    </row>
    <row r="99" spans="1:1" x14ac:dyDescent="0.25">
      <c r="A99">
        <f>[1]Sheet1!A92</f>
        <v>0</v>
      </c>
    </row>
    <row r="100" spans="1:1" x14ac:dyDescent="0.25">
      <c r="A100">
        <f>[1]Sheet1!A93</f>
        <v>0</v>
      </c>
    </row>
    <row r="101" spans="1:1" x14ac:dyDescent="0.25">
      <c r="A101">
        <f>[1]Sheet1!A94</f>
        <v>0</v>
      </c>
    </row>
    <row r="102" spans="1:1" x14ac:dyDescent="0.25">
      <c r="A102">
        <f>[1]Sheet1!A95</f>
        <v>0</v>
      </c>
    </row>
    <row r="103" spans="1:1" x14ac:dyDescent="0.25">
      <c r="A103">
        <f>[1]Sheet1!A96</f>
        <v>0</v>
      </c>
    </row>
    <row r="104" spans="1:1" x14ac:dyDescent="0.25">
      <c r="A104">
        <f>[1]Sheet1!A97</f>
        <v>0</v>
      </c>
    </row>
    <row r="105" spans="1:1" x14ac:dyDescent="0.25">
      <c r="A105">
        <f>[1]Sheet1!A98</f>
        <v>0</v>
      </c>
    </row>
    <row r="106" spans="1:1" x14ac:dyDescent="0.25">
      <c r="A106">
        <f>[1]Sheet1!A99</f>
        <v>0</v>
      </c>
    </row>
    <row r="107" spans="1:1" x14ac:dyDescent="0.25">
      <c r="A107">
        <f>[1]Sheet1!A100</f>
        <v>0</v>
      </c>
    </row>
    <row r="108" spans="1:1" x14ac:dyDescent="0.25">
      <c r="A108">
        <f>[1]Sheet1!A101</f>
        <v>0</v>
      </c>
    </row>
    <row r="109" spans="1:1" x14ac:dyDescent="0.25">
      <c r="A109">
        <f>[1]Sheet1!A102</f>
        <v>0</v>
      </c>
    </row>
    <row r="110" spans="1:1" x14ac:dyDescent="0.25">
      <c r="A110">
        <f>[1]Sheet1!A103</f>
        <v>0</v>
      </c>
    </row>
    <row r="111" spans="1:1" x14ac:dyDescent="0.25">
      <c r="A111">
        <f>[1]Sheet1!A104</f>
        <v>0</v>
      </c>
    </row>
    <row r="112" spans="1:1" x14ac:dyDescent="0.25">
      <c r="A112">
        <f>[1]Sheet1!A105</f>
        <v>0</v>
      </c>
    </row>
    <row r="113" spans="1:1" x14ac:dyDescent="0.25">
      <c r="A113">
        <f>[1]Sheet1!A106</f>
        <v>0</v>
      </c>
    </row>
    <row r="114" spans="1:1" x14ac:dyDescent="0.25">
      <c r="A114">
        <f>[1]Sheet1!A107</f>
        <v>0</v>
      </c>
    </row>
    <row r="115" spans="1:1" x14ac:dyDescent="0.25">
      <c r="A115">
        <f>[1]Sheet1!A108</f>
        <v>0</v>
      </c>
    </row>
    <row r="116" spans="1:1" x14ac:dyDescent="0.25">
      <c r="A116">
        <f>[1]Sheet1!A109</f>
        <v>0</v>
      </c>
    </row>
    <row r="117" spans="1:1" x14ac:dyDescent="0.25">
      <c r="A117">
        <f>[1]Sheet1!A110</f>
        <v>0</v>
      </c>
    </row>
    <row r="118" spans="1:1" x14ac:dyDescent="0.25">
      <c r="A118">
        <f>[1]Sheet1!A111</f>
        <v>0</v>
      </c>
    </row>
    <row r="119" spans="1:1" x14ac:dyDescent="0.25">
      <c r="A119">
        <f>[1]Sheet1!A112</f>
        <v>0</v>
      </c>
    </row>
    <row r="120" spans="1:1" x14ac:dyDescent="0.25">
      <c r="A120">
        <f>[1]Sheet1!A113</f>
        <v>0</v>
      </c>
    </row>
    <row r="121" spans="1:1" x14ac:dyDescent="0.25">
      <c r="A121">
        <f>[1]Sheet1!A114</f>
        <v>0</v>
      </c>
    </row>
    <row r="122" spans="1:1" x14ac:dyDescent="0.25">
      <c r="A122">
        <f>[1]Sheet1!A115</f>
        <v>0</v>
      </c>
    </row>
    <row r="123" spans="1:1" x14ac:dyDescent="0.25">
      <c r="A123">
        <f>[1]Sheet1!A116</f>
        <v>0</v>
      </c>
    </row>
    <row r="124" spans="1:1" x14ac:dyDescent="0.25">
      <c r="A124">
        <f>[1]Sheet1!A117</f>
        <v>0</v>
      </c>
    </row>
    <row r="125" spans="1:1" x14ac:dyDescent="0.25">
      <c r="A125">
        <f>[1]Sheet1!A118</f>
        <v>0</v>
      </c>
    </row>
    <row r="126" spans="1:1" x14ac:dyDescent="0.25">
      <c r="A126">
        <f>[1]Sheet1!A119</f>
        <v>0</v>
      </c>
    </row>
    <row r="127" spans="1:1" x14ac:dyDescent="0.25">
      <c r="A127">
        <f>[1]Sheet1!A120</f>
        <v>0</v>
      </c>
    </row>
    <row r="128" spans="1:1" x14ac:dyDescent="0.25">
      <c r="A128">
        <f>[1]Sheet1!A121</f>
        <v>0</v>
      </c>
    </row>
    <row r="129" spans="1:1" x14ac:dyDescent="0.25">
      <c r="A129">
        <f>[1]Sheet1!A122</f>
        <v>0</v>
      </c>
    </row>
    <row r="130" spans="1:1" x14ac:dyDescent="0.25">
      <c r="A130">
        <f>[1]Sheet1!A123</f>
        <v>0</v>
      </c>
    </row>
    <row r="131" spans="1:1" x14ac:dyDescent="0.25">
      <c r="A131">
        <f>[1]Sheet1!A124</f>
        <v>0</v>
      </c>
    </row>
    <row r="132" spans="1:1" x14ac:dyDescent="0.25">
      <c r="A132">
        <f>[1]Sheet1!A125</f>
        <v>0</v>
      </c>
    </row>
    <row r="133" spans="1:1" x14ac:dyDescent="0.25">
      <c r="A133">
        <f>[1]Sheet1!A126</f>
        <v>0</v>
      </c>
    </row>
    <row r="134" spans="1:1" x14ac:dyDescent="0.25">
      <c r="A134">
        <f>[1]Sheet1!A127</f>
        <v>0</v>
      </c>
    </row>
    <row r="135" spans="1:1" x14ac:dyDescent="0.25">
      <c r="A135">
        <f>[1]Sheet1!A128</f>
        <v>0</v>
      </c>
    </row>
    <row r="136" spans="1:1" x14ac:dyDescent="0.25">
      <c r="A136">
        <f>[1]Sheet1!A129</f>
        <v>0</v>
      </c>
    </row>
    <row r="137" spans="1:1" x14ac:dyDescent="0.25">
      <c r="A137">
        <f>[1]Sheet1!A130</f>
        <v>0</v>
      </c>
    </row>
    <row r="138" spans="1:1" x14ac:dyDescent="0.25">
      <c r="A138">
        <f>[1]Sheet1!A131</f>
        <v>0</v>
      </c>
    </row>
    <row r="139" spans="1:1" x14ac:dyDescent="0.25">
      <c r="A139">
        <f>[1]Sheet1!A132</f>
        <v>0</v>
      </c>
    </row>
    <row r="140" spans="1:1" x14ac:dyDescent="0.25">
      <c r="A140">
        <f>[1]Sheet1!A133</f>
        <v>0</v>
      </c>
    </row>
    <row r="141" spans="1:1" x14ac:dyDescent="0.25">
      <c r="A141">
        <f>[1]Sheet1!A134</f>
        <v>0</v>
      </c>
    </row>
    <row r="142" spans="1:1" x14ac:dyDescent="0.25">
      <c r="A142">
        <f>[1]Sheet1!A135</f>
        <v>0</v>
      </c>
    </row>
    <row r="143" spans="1:1" x14ac:dyDescent="0.25">
      <c r="A143">
        <f>[1]Sheet1!A136</f>
        <v>0</v>
      </c>
    </row>
    <row r="144" spans="1:1" x14ac:dyDescent="0.25">
      <c r="A144">
        <f>[1]Sheet1!A137</f>
        <v>0</v>
      </c>
    </row>
    <row r="145" spans="1:1" x14ac:dyDescent="0.25">
      <c r="A145">
        <f>[1]Sheet1!A138</f>
        <v>0</v>
      </c>
    </row>
    <row r="146" spans="1:1" x14ac:dyDescent="0.25">
      <c r="A146">
        <f>[1]Sheet1!A139</f>
        <v>0</v>
      </c>
    </row>
    <row r="147" spans="1:1" x14ac:dyDescent="0.25">
      <c r="A147">
        <f>[1]Sheet1!A140</f>
        <v>0</v>
      </c>
    </row>
    <row r="148" spans="1:1" x14ac:dyDescent="0.25">
      <c r="A148">
        <f>[1]Sheet1!A141</f>
        <v>0</v>
      </c>
    </row>
    <row r="149" spans="1:1" x14ac:dyDescent="0.25">
      <c r="A149">
        <f>[1]Sheet1!A142</f>
        <v>0</v>
      </c>
    </row>
    <row r="150" spans="1:1" x14ac:dyDescent="0.25">
      <c r="A150">
        <f>[1]Sheet1!A143</f>
        <v>0</v>
      </c>
    </row>
    <row r="151" spans="1:1" x14ac:dyDescent="0.25">
      <c r="A151">
        <f>[1]Sheet1!A144</f>
        <v>0</v>
      </c>
    </row>
    <row r="152" spans="1:1" x14ac:dyDescent="0.25">
      <c r="A152">
        <f>[1]Sheet1!A145</f>
        <v>0</v>
      </c>
    </row>
  </sheetData>
  <dataConsolidate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0E5D-7CE9-4ED3-B190-EE7617E588B8}">
  <sheetPr codeName="Sheet11"/>
  <dimension ref="A1:C11"/>
  <sheetViews>
    <sheetView workbookViewId="0">
      <selection activeCell="I10" sqref="I10"/>
    </sheetView>
  </sheetViews>
  <sheetFormatPr defaultRowHeight="15" x14ac:dyDescent="0.25"/>
  <sheetData>
    <row r="1" spans="1:3" ht="21" x14ac:dyDescent="0.35">
      <c r="A1" s="34" t="s">
        <v>115</v>
      </c>
    </row>
    <row r="4" spans="1:3" x14ac:dyDescent="0.25">
      <c r="B4" t="s">
        <v>116</v>
      </c>
      <c r="C4" t="s">
        <v>117</v>
      </c>
    </row>
    <row r="5" spans="1:3" x14ac:dyDescent="0.25">
      <c r="B5" t="s">
        <v>118</v>
      </c>
      <c r="C5" t="s">
        <v>119</v>
      </c>
    </row>
    <row r="6" spans="1:3" x14ac:dyDescent="0.25">
      <c r="B6" t="s">
        <v>120</v>
      </c>
      <c r="C6" t="s">
        <v>121</v>
      </c>
    </row>
    <row r="7" spans="1:3" x14ac:dyDescent="0.25">
      <c r="B7" t="s">
        <v>122</v>
      </c>
      <c r="C7" t="s">
        <v>136</v>
      </c>
    </row>
    <row r="8" spans="1:3" x14ac:dyDescent="0.25">
      <c r="B8" t="s">
        <v>123</v>
      </c>
      <c r="C8" t="s">
        <v>124</v>
      </c>
    </row>
    <row r="9" spans="1:3" x14ac:dyDescent="0.25">
      <c r="B9" t="s">
        <v>125</v>
      </c>
      <c r="C9" t="s">
        <v>126</v>
      </c>
    </row>
    <row r="10" spans="1:3" x14ac:dyDescent="0.25">
      <c r="B10" t="s">
        <v>127</v>
      </c>
      <c r="C10" t="s">
        <v>128</v>
      </c>
    </row>
    <row r="11" spans="1:3" x14ac:dyDescent="0.25">
      <c r="B11" t="s">
        <v>129</v>
      </c>
      <c r="C11" t="s">
        <v>130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AD3A4-9041-4CDB-B24C-C63AD6528C38}">
  <sheetPr codeName="Sheet2"/>
  <dimension ref="A1:E10"/>
  <sheetViews>
    <sheetView workbookViewId="0">
      <selection activeCell="B7" sqref="B7"/>
    </sheetView>
  </sheetViews>
  <sheetFormatPr defaultColWidth="0" defaultRowHeight="15" zeroHeight="1" x14ac:dyDescent="0.25"/>
  <cols>
    <col min="1" max="1" width="8.7109375" bestFit="1" customWidth="1"/>
    <col min="2" max="5" width="8.7109375" customWidth="1"/>
    <col min="6" max="16384" width="8.7109375" hidden="1"/>
  </cols>
  <sheetData>
    <row r="1" spans="1:5" ht="21" x14ac:dyDescent="0.35">
      <c r="A1" s="135" t="s">
        <v>3</v>
      </c>
      <c r="B1" s="136"/>
      <c r="C1" s="136"/>
      <c r="D1" s="23"/>
      <c r="E1" s="24"/>
    </row>
    <row r="2" spans="1:5" ht="21.75" thickBot="1" x14ac:dyDescent="0.4">
      <c r="A2" s="37"/>
      <c r="B2" s="26"/>
      <c r="C2" s="26"/>
      <c r="D2" s="26"/>
      <c r="E2" s="27"/>
    </row>
    <row r="3" spans="1:5" ht="15.75" thickBot="1" x14ac:dyDescent="0.3">
      <c r="A3" s="38" t="s">
        <v>4</v>
      </c>
      <c r="B3" s="137"/>
      <c r="C3" s="138"/>
      <c r="D3" s="139"/>
      <c r="E3" s="27"/>
    </row>
    <row r="4" spans="1:5" ht="15.75" thickBot="1" x14ac:dyDescent="0.3">
      <c r="A4" s="39"/>
      <c r="B4" s="26"/>
      <c r="C4" s="26"/>
      <c r="D4" s="26"/>
      <c r="E4" s="27"/>
    </row>
    <row r="5" spans="1:5" ht="15.75" thickBot="1" x14ac:dyDescent="0.3">
      <c r="A5" s="38" t="s">
        <v>5</v>
      </c>
      <c r="B5" s="36"/>
      <c r="C5" s="26"/>
      <c r="D5" s="26"/>
      <c r="E5" s="27"/>
    </row>
    <row r="6" spans="1:5" ht="15.75" thickBot="1" x14ac:dyDescent="0.3">
      <c r="A6" s="38" t="s">
        <v>151</v>
      </c>
      <c r="B6" s="96"/>
      <c r="C6" s="26"/>
      <c r="D6" s="26"/>
      <c r="E6" s="27"/>
    </row>
    <row r="7" spans="1:5" ht="15.75" thickBot="1" x14ac:dyDescent="0.3">
      <c r="A7" s="38" t="s">
        <v>152</v>
      </c>
      <c r="B7" s="96"/>
      <c r="C7" s="26"/>
      <c r="D7" s="26"/>
      <c r="E7" s="27"/>
    </row>
    <row r="8" spans="1:5" x14ac:dyDescent="0.25">
      <c r="A8" s="25"/>
      <c r="B8" s="26"/>
      <c r="C8" s="26"/>
      <c r="D8" s="26"/>
      <c r="E8" s="27"/>
    </row>
    <row r="9" spans="1:5" x14ac:dyDescent="0.25">
      <c r="A9" s="25"/>
      <c r="B9" s="26"/>
      <c r="C9" s="26"/>
      <c r="D9" s="26"/>
      <c r="E9" s="27"/>
    </row>
    <row r="10" spans="1:5" ht="15.75" thickBot="1" x14ac:dyDescent="0.3">
      <c r="A10" s="29"/>
      <c r="B10" s="30"/>
      <c r="C10" s="30"/>
      <c r="D10" s="30"/>
      <c r="E10" s="31"/>
    </row>
  </sheetData>
  <sheetProtection algorithmName="SHA-512" hashValue="i9yjVnO39+HIV3SXCA1xfTDpo0CWjYgXK+wPkElPqGTaTGC+Sczfx6KrqT0dIkK+PG/LveSfBllOc6BEe3KnlQ==" saltValue="5r9nXetSAJ8ETB+F2gF/FQ==" spinCount="100000" sheet="1" selectLockedCells="1"/>
  <protectedRanges>
    <protectedRange sqref="B3 B5" name="Range1"/>
  </protectedRanges>
  <mergeCells count="2">
    <mergeCell ref="A1:C1"/>
    <mergeCell ref="B3:D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289"/>
  <sheetViews>
    <sheetView tabSelected="1" zoomScaleNormal="100" workbookViewId="0">
      <selection activeCell="F13" sqref="F13"/>
    </sheetView>
  </sheetViews>
  <sheetFormatPr defaultColWidth="0" defaultRowHeight="15" zeroHeight="1" x14ac:dyDescent="0.25"/>
  <cols>
    <col min="1" max="1" width="8.7109375" style="5" customWidth="1"/>
    <col min="2" max="2" width="9.85546875" bestFit="1" customWidth="1"/>
    <col min="3" max="3" width="9.140625" bestFit="1" customWidth="1"/>
    <col min="4" max="4" width="9.5703125" bestFit="1" customWidth="1"/>
    <col min="5" max="8" width="8.7109375" customWidth="1"/>
    <col min="9" max="9" width="9.5703125" bestFit="1" customWidth="1"/>
    <col min="10" max="10" width="22.42578125" style="6" customWidth="1"/>
    <col min="11" max="11" width="12.85546875" style="26" bestFit="1" customWidth="1"/>
    <col min="12" max="12" width="2.5703125" style="26" customWidth="1"/>
    <col min="13" max="19" width="8.7109375" style="26" customWidth="1"/>
    <col min="20" max="16384" width="8.7109375" style="26" hidden="1"/>
  </cols>
  <sheetData>
    <row r="1" spans="1:17" ht="21.75" thickBot="1" x14ac:dyDescent="0.4">
      <c r="A1" s="32" t="s">
        <v>0</v>
      </c>
      <c r="B1" s="23"/>
      <c r="C1" s="23"/>
      <c r="D1" s="23"/>
      <c r="E1" s="23"/>
      <c r="F1" s="23"/>
      <c r="G1" s="23"/>
      <c r="H1" s="23"/>
      <c r="I1" s="23"/>
      <c r="J1" s="26"/>
    </row>
    <row r="2" spans="1:17" ht="18.75" x14ac:dyDescent="0.3">
      <c r="A2" s="60" t="s">
        <v>105</v>
      </c>
      <c r="B2" s="23"/>
      <c r="C2" s="61" t="s">
        <v>106</v>
      </c>
      <c r="D2" s="23"/>
      <c r="E2" s="23"/>
      <c r="F2" s="23"/>
      <c r="G2" s="23"/>
      <c r="H2" s="23"/>
      <c r="I2" s="8" t="s">
        <v>193</v>
      </c>
      <c r="J2" s="140" t="s">
        <v>282</v>
      </c>
      <c r="K2" s="141"/>
    </row>
    <row r="3" spans="1:17" ht="15.75" thickBot="1" x14ac:dyDescent="0.3">
      <c r="A3" s="25" t="s">
        <v>11</v>
      </c>
      <c r="B3" s="26"/>
      <c r="C3" s="26"/>
      <c r="D3" s="26"/>
      <c r="E3" s="26"/>
      <c r="F3" s="26"/>
      <c r="G3" s="26"/>
      <c r="H3" s="26"/>
      <c r="I3" s="25"/>
      <c r="J3" s="142"/>
      <c r="K3" s="143"/>
    </row>
    <row r="4" spans="1:17" ht="15.75" thickBot="1" x14ac:dyDescent="0.3">
      <c r="A4" s="2" t="s">
        <v>48</v>
      </c>
      <c r="B4" s="13"/>
      <c r="C4" s="40">
        <v>0</v>
      </c>
      <c r="D4" s="2" t="s">
        <v>49</v>
      </c>
      <c r="E4" s="13"/>
      <c r="F4" s="40">
        <v>0</v>
      </c>
      <c r="G4" s="14" t="s">
        <v>53</v>
      </c>
      <c r="H4" s="26"/>
      <c r="I4" s="29"/>
      <c r="J4" s="144"/>
      <c r="K4" s="145"/>
    </row>
    <row r="5" spans="1:17" ht="15.75" thickBot="1" x14ac:dyDescent="0.3">
      <c r="A5" s="35"/>
      <c r="B5" s="23"/>
      <c r="C5" s="23"/>
      <c r="D5" s="58"/>
      <c r="E5" s="23"/>
      <c r="F5" s="23"/>
      <c r="G5" s="26"/>
      <c r="H5" s="26"/>
      <c r="I5" s="26"/>
      <c r="J5" s="26"/>
      <c r="K5" s="27"/>
    </row>
    <row r="6" spans="1:17" ht="15.75" thickBot="1" x14ac:dyDescent="0.3">
      <c r="A6" s="2" t="s">
        <v>2</v>
      </c>
      <c r="B6" s="3" t="s">
        <v>6</v>
      </c>
      <c r="C6" s="15" t="s">
        <v>54</v>
      </c>
      <c r="D6" s="15" t="s">
        <v>55</v>
      </c>
      <c r="E6" s="3" t="s">
        <v>137</v>
      </c>
      <c r="F6" s="3" t="s">
        <v>10</v>
      </c>
      <c r="G6" s="15" t="s">
        <v>138</v>
      </c>
      <c r="H6" s="3" t="s">
        <v>7</v>
      </c>
      <c r="I6" s="3" t="s">
        <v>8</v>
      </c>
      <c r="J6" s="3" t="s">
        <v>9</v>
      </c>
      <c r="K6" s="4" t="s">
        <v>131</v>
      </c>
      <c r="M6" s="71"/>
      <c r="N6" s="146" t="s">
        <v>2</v>
      </c>
      <c r="O6" s="147"/>
      <c r="P6" s="148" t="s">
        <v>111</v>
      </c>
      <c r="Q6" s="149"/>
    </row>
    <row r="7" spans="1:17" ht="15.75" thickBot="1" x14ac:dyDescent="0.3">
      <c r="A7" s="11" t="s">
        <v>50</v>
      </c>
      <c r="B7" s="12" t="s">
        <v>21</v>
      </c>
      <c r="C7" s="12" t="s">
        <v>51</v>
      </c>
      <c r="D7" s="12" t="s">
        <v>51</v>
      </c>
      <c r="E7" s="12" t="s">
        <v>52</v>
      </c>
      <c r="F7" s="12" t="s">
        <v>52</v>
      </c>
      <c r="G7" s="12" t="s">
        <v>53</v>
      </c>
      <c r="H7" s="12" t="s">
        <v>23</v>
      </c>
      <c r="I7" s="12" t="s">
        <v>23</v>
      </c>
      <c r="J7" s="12" t="s">
        <v>22</v>
      </c>
      <c r="K7" s="13" t="s">
        <v>132</v>
      </c>
      <c r="M7" s="69" t="s">
        <v>112</v>
      </c>
      <c r="N7" s="65">
        <v>5</v>
      </c>
      <c r="O7" s="66">
        <v>0</v>
      </c>
      <c r="P7" s="65">
        <v>0</v>
      </c>
      <c r="Q7" s="66">
        <v>0</v>
      </c>
    </row>
    <row r="8" spans="1:17" ht="15.75" thickBot="1" x14ac:dyDescent="0.3">
      <c r="A8" s="5">
        <v>1</v>
      </c>
      <c r="B8" s="41">
        <v>2.25</v>
      </c>
      <c r="C8" s="88">
        <v>18</v>
      </c>
      <c r="D8" s="88">
        <v>20</v>
      </c>
      <c r="E8" s="88">
        <v>0</v>
      </c>
      <c r="F8" s="88">
        <v>0</v>
      </c>
      <c r="G8" s="88">
        <v>30</v>
      </c>
      <c r="H8" s="41">
        <v>0</v>
      </c>
      <c r="I8" s="41">
        <v>0.47</v>
      </c>
      <c r="J8" s="49" t="s">
        <v>265</v>
      </c>
      <c r="K8" s="82" t="s">
        <v>135</v>
      </c>
      <c r="M8" s="69" t="s">
        <v>113</v>
      </c>
      <c r="N8" s="65">
        <f>O8+N7*TAN(C4/180*PI())</f>
        <v>2.25</v>
      </c>
      <c r="O8" s="66">
        <f>B8</f>
        <v>2.25</v>
      </c>
      <c r="P8" s="67">
        <f>MIN(O20:O29)-1/2*(MAX(O7:O17)-MIN(O19:O29))</f>
        <v>-13.125</v>
      </c>
      <c r="Q8" s="68">
        <f>MAX(O8:O17)</f>
        <v>2.25</v>
      </c>
    </row>
    <row r="9" spans="1:17" x14ac:dyDescent="0.25">
      <c r="A9" s="5">
        <v>2</v>
      </c>
      <c r="B9" s="41">
        <v>-4.5</v>
      </c>
      <c r="C9" s="88">
        <v>20</v>
      </c>
      <c r="D9" s="88">
        <v>20</v>
      </c>
      <c r="E9" s="88">
        <v>60</v>
      </c>
      <c r="F9" s="49">
        <v>6</v>
      </c>
      <c r="G9" s="88">
        <v>30</v>
      </c>
      <c r="H9" s="41">
        <v>0</v>
      </c>
      <c r="I9" s="41">
        <v>0.47</v>
      </c>
      <c r="J9" s="49" t="s">
        <v>276</v>
      </c>
      <c r="K9" s="82" t="s">
        <v>133</v>
      </c>
      <c r="M9" s="69" t="s">
        <v>113</v>
      </c>
      <c r="N9" s="65">
        <f>IF(B9="",$B$8,B9)</f>
        <v>-4.5</v>
      </c>
      <c r="O9" s="66">
        <f>N9</f>
        <v>-4.5</v>
      </c>
    </row>
    <row r="10" spans="1:17" x14ac:dyDescent="0.25">
      <c r="A10" s="5">
        <v>3</v>
      </c>
      <c r="B10" s="41">
        <v>-4.9000000000000004</v>
      </c>
      <c r="C10" s="88">
        <v>18</v>
      </c>
      <c r="D10" s="88">
        <v>18</v>
      </c>
      <c r="E10" s="88">
        <v>0</v>
      </c>
      <c r="F10" s="49">
        <v>0</v>
      </c>
      <c r="G10" s="88">
        <v>35</v>
      </c>
      <c r="H10" s="41">
        <v>0</v>
      </c>
      <c r="I10" s="41">
        <v>0.47</v>
      </c>
      <c r="J10" s="49" t="s">
        <v>277</v>
      </c>
      <c r="K10" s="82" t="s">
        <v>135</v>
      </c>
      <c r="M10" s="69" t="s">
        <v>113</v>
      </c>
      <c r="N10" s="65">
        <f t="shared" ref="N10:N17" si="0">IF(B10="",$B$8,B10)</f>
        <v>-4.9000000000000004</v>
      </c>
      <c r="O10" s="66">
        <f t="shared" ref="O10:O17" si="1">N10</f>
        <v>-4.9000000000000004</v>
      </c>
    </row>
    <row r="11" spans="1:17" x14ac:dyDescent="0.25">
      <c r="A11" s="5">
        <v>4</v>
      </c>
      <c r="B11" s="41"/>
      <c r="C11" s="88"/>
      <c r="D11" s="88"/>
      <c r="E11" s="88"/>
      <c r="F11" s="88"/>
      <c r="G11" s="88"/>
      <c r="H11" s="41"/>
      <c r="I11" s="41"/>
      <c r="J11" s="49"/>
      <c r="K11" s="82"/>
      <c r="M11" s="69" t="s">
        <v>113</v>
      </c>
      <c r="N11" s="65">
        <f t="shared" si="0"/>
        <v>2.25</v>
      </c>
      <c r="O11" s="66">
        <f t="shared" si="1"/>
        <v>2.25</v>
      </c>
    </row>
    <row r="12" spans="1:17" x14ac:dyDescent="0.25">
      <c r="A12" s="5">
        <v>5</v>
      </c>
      <c r="B12" s="41"/>
      <c r="C12" s="88"/>
      <c r="D12" s="88"/>
      <c r="E12" s="88"/>
      <c r="F12" s="88"/>
      <c r="G12" s="88"/>
      <c r="H12" s="41"/>
      <c r="I12" s="41"/>
      <c r="J12" s="49"/>
      <c r="K12" s="82"/>
      <c r="M12" s="69" t="s">
        <v>113</v>
      </c>
      <c r="N12" s="65">
        <f t="shared" si="0"/>
        <v>2.25</v>
      </c>
      <c r="O12" s="66">
        <f t="shared" si="1"/>
        <v>2.25</v>
      </c>
    </row>
    <row r="13" spans="1:17" x14ac:dyDescent="0.25">
      <c r="A13" s="5">
        <v>6</v>
      </c>
      <c r="B13" s="41"/>
      <c r="C13" s="88"/>
      <c r="D13" s="88"/>
      <c r="E13" s="88"/>
      <c r="F13" s="88"/>
      <c r="G13" s="88"/>
      <c r="H13" s="41"/>
      <c r="I13" s="41"/>
      <c r="J13" s="49"/>
      <c r="K13" s="82"/>
      <c r="M13" s="69" t="s">
        <v>113</v>
      </c>
      <c r="N13" s="65">
        <f t="shared" si="0"/>
        <v>2.25</v>
      </c>
      <c r="O13" s="66">
        <f t="shared" si="1"/>
        <v>2.25</v>
      </c>
    </row>
    <row r="14" spans="1:17" x14ac:dyDescent="0.25">
      <c r="A14" s="5">
        <v>7</v>
      </c>
      <c r="B14" s="41"/>
      <c r="C14" s="88"/>
      <c r="D14" s="88"/>
      <c r="E14" s="88"/>
      <c r="F14" s="88"/>
      <c r="G14" s="88"/>
      <c r="H14" s="41"/>
      <c r="I14" s="41"/>
      <c r="J14" s="49"/>
      <c r="K14" s="82"/>
      <c r="M14" s="69" t="s">
        <v>113</v>
      </c>
      <c r="N14" s="65">
        <f t="shared" si="0"/>
        <v>2.25</v>
      </c>
      <c r="O14" s="66">
        <f t="shared" si="1"/>
        <v>2.25</v>
      </c>
    </row>
    <row r="15" spans="1:17" x14ac:dyDescent="0.25">
      <c r="A15" s="5">
        <v>8</v>
      </c>
      <c r="B15" s="41"/>
      <c r="C15" s="88"/>
      <c r="D15" s="88"/>
      <c r="E15" s="88"/>
      <c r="F15" s="88"/>
      <c r="G15" s="88"/>
      <c r="H15" s="41"/>
      <c r="I15" s="41"/>
      <c r="J15" s="49"/>
      <c r="K15" s="82"/>
      <c r="M15" s="69" t="s">
        <v>113</v>
      </c>
      <c r="N15" s="65">
        <f t="shared" si="0"/>
        <v>2.25</v>
      </c>
      <c r="O15" s="66">
        <f t="shared" si="1"/>
        <v>2.25</v>
      </c>
    </row>
    <row r="16" spans="1:17" x14ac:dyDescent="0.25">
      <c r="A16" s="5">
        <v>9</v>
      </c>
      <c r="B16" s="41"/>
      <c r="C16" s="88"/>
      <c r="D16" s="88"/>
      <c r="E16" s="88"/>
      <c r="F16" s="88"/>
      <c r="G16" s="88"/>
      <c r="H16" s="41"/>
      <c r="I16" s="41"/>
      <c r="J16" s="49"/>
      <c r="K16" s="82"/>
      <c r="M16" s="69" t="s">
        <v>113</v>
      </c>
      <c r="N16" s="65">
        <f t="shared" si="0"/>
        <v>2.25</v>
      </c>
      <c r="O16" s="66">
        <f t="shared" si="1"/>
        <v>2.25</v>
      </c>
    </row>
    <row r="17" spans="1:15" ht="15.75" thickBot="1" x14ac:dyDescent="0.3">
      <c r="A17" s="5">
        <v>10</v>
      </c>
      <c r="B17" s="41"/>
      <c r="C17" s="88"/>
      <c r="D17" s="88"/>
      <c r="E17" s="88"/>
      <c r="F17" s="88"/>
      <c r="G17" s="88"/>
      <c r="H17" s="41"/>
      <c r="I17" s="41"/>
      <c r="J17" s="49"/>
      <c r="K17" s="82"/>
      <c r="M17" s="69" t="s">
        <v>113</v>
      </c>
      <c r="N17" s="65">
        <f t="shared" si="0"/>
        <v>2.25</v>
      </c>
      <c r="O17" s="66">
        <f t="shared" si="1"/>
        <v>2.25</v>
      </c>
    </row>
    <row r="18" spans="1:15" ht="15.75" thickBot="1" x14ac:dyDescent="0.3">
      <c r="A18" s="2" t="s">
        <v>1</v>
      </c>
      <c r="B18" s="3" t="s">
        <v>6</v>
      </c>
      <c r="C18" s="15" t="s">
        <v>54</v>
      </c>
      <c r="D18" s="15" t="s">
        <v>55</v>
      </c>
      <c r="E18" s="3" t="s">
        <v>137</v>
      </c>
      <c r="F18" s="3" t="s">
        <v>10</v>
      </c>
      <c r="G18" s="3" t="s">
        <v>138</v>
      </c>
      <c r="H18" s="3" t="s">
        <v>7</v>
      </c>
      <c r="I18" s="3" t="s">
        <v>8</v>
      </c>
      <c r="J18" s="3" t="s">
        <v>9</v>
      </c>
      <c r="K18" s="4" t="s">
        <v>131</v>
      </c>
      <c r="M18" s="71"/>
      <c r="N18" s="146" t="s">
        <v>1</v>
      </c>
      <c r="O18" s="147"/>
    </row>
    <row r="19" spans="1:15" ht="15.75" thickBot="1" x14ac:dyDescent="0.3">
      <c r="A19" s="11" t="s">
        <v>50</v>
      </c>
      <c r="B19" s="12" t="s">
        <v>21</v>
      </c>
      <c r="C19" s="12" t="s">
        <v>51</v>
      </c>
      <c r="D19" s="12" t="s">
        <v>51</v>
      </c>
      <c r="E19" s="12" t="s">
        <v>52</v>
      </c>
      <c r="F19" s="12" t="s">
        <v>52</v>
      </c>
      <c r="G19" s="12" t="s">
        <v>53</v>
      </c>
      <c r="H19" s="12" t="s">
        <v>23</v>
      </c>
      <c r="I19" s="12" t="s">
        <v>23</v>
      </c>
      <c r="J19" s="12" t="s">
        <v>22</v>
      </c>
      <c r="K19" s="13" t="s">
        <v>132</v>
      </c>
      <c r="M19" s="69" t="s">
        <v>112</v>
      </c>
      <c r="N19" s="72">
        <v>-5</v>
      </c>
      <c r="O19" s="73">
        <v>0</v>
      </c>
    </row>
    <row r="20" spans="1:15" x14ac:dyDescent="0.25">
      <c r="A20" s="5">
        <v>1</v>
      </c>
      <c r="B20" s="41">
        <v>-8</v>
      </c>
      <c r="C20" s="88">
        <v>18</v>
      </c>
      <c r="D20" s="88">
        <v>18</v>
      </c>
      <c r="E20" s="88">
        <v>0</v>
      </c>
      <c r="F20" s="49">
        <v>0</v>
      </c>
      <c r="G20" s="88">
        <v>35</v>
      </c>
      <c r="H20" s="41">
        <v>0</v>
      </c>
      <c r="I20" s="41">
        <v>1</v>
      </c>
      <c r="J20" s="49" t="s">
        <v>277</v>
      </c>
      <c r="K20" s="82" t="s">
        <v>135</v>
      </c>
      <c r="M20" s="69" t="s">
        <v>113</v>
      </c>
      <c r="N20" s="65">
        <f>O20-N19*TAN(F4/180*PI())</f>
        <v>-8</v>
      </c>
      <c r="O20" s="66">
        <f>B20</f>
        <v>-8</v>
      </c>
    </row>
    <row r="21" spans="1:15" x14ac:dyDescent="0.25">
      <c r="A21" s="5">
        <v>2</v>
      </c>
      <c r="B21" s="41"/>
      <c r="C21" s="88"/>
      <c r="D21" s="88"/>
      <c r="E21" s="88"/>
      <c r="F21" s="49"/>
      <c r="G21" s="88"/>
      <c r="H21" s="41"/>
      <c r="I21" s="41"/>
      <c r="J21" s="49"/>
      <c r="K21" s="82"/>
      <c r="M21" s="69" t="s">
        <v>113</v>
      </c>
      <c r="N21" s="65">
        <f>IF(B21="",$B$20,B21)</f>
        <v>-8</v>
      </c>
      <c r="O21" s="66">
        <f>N21</f>
        <v>-8</v>
      </c>
    </row>
    <row r="22" spans="1:15" x14ac:dyDescent="0.25">
      <c r="A22" s="5">
        <v>3</v>
      </c>
      <c r="B22" s="41"/>
      <c r="C22" s="88"/>
      <c r="D22" s="88"/>
      <c r="E22" s="88"/>
      <c r="F22" s="49"/>
      <c r="G22" s="88"/>
      <c r="H22" s="41"/>
      <c r="I22" s="41"/>
      <c r="J22" s="49"/>
      <c r="K22" s="82"/>
      <c r="M22" s="69" t="s">
        <v>113</v>
      </c>
      <c r="N22" s="65">
        <f t="shared" ref="N22:N29" si="2">IF(B22="",$B$20,B22)</f>
        <v>-8</v>
      </c>
      <c r="O22" s="66">
        <f t="shared" ref="O22:O29" si="3">N22</f>
        <v>-8</v>
      </c>
    </row>
    <row r="23" spans="1:15" x14ac:dyDescent="0.25">
      <c r="A23" s="5">
        <v>4</v>
      </c>
      <c r="B23" s="41"/>
      <c r="C23" s="88"/>
      <c r="D23" s="88"/>
      <c r="E23" s="88"/>
      <c r="F23" s="88"/>
      <c r="G23" s="88"/>
      <c r="H23" s="41"/>
      <c r="I23" s="41"/>
      <c r="J23" s="49"/>
      <c r="K23" s="82"/>
      <c r="M23" s="69" t="s">
        <v>113</v>
      </c>
      <c r="N23" s="65">
        <f t="shared" si="2"/>
        <v>-8</v>
      </c>
      <c r="O23" s="66">
        <f t="shared" si="3"/>
        <v>-8</v>
      </c>
    </row>
    <row r="24" spans="1:15" x14ac:dyDescent="0.25">
      <c r="A24" s="5">
        <v>5</v>
      </c>
      <c r="B24" s="41"/>
      <c r="C24" s="88"/>
      <c r="D24" s="88"/>
      <c r="E24" s="88"/>
      <c r="F24" s="88"/>
      <c r="G24" s="88"/>
      <c r="H24" s="41"/>
      <c r="I24" s="41"/>
      <c r="J24" s="49"/>
      <c r="K24" s="82"/>
      <c r="M24" s="69" t="s">
        <v>113</v>
      </c>
      <c r="N24" s="65">
        <f t="shared" si="2"/>
        <v>-8</v>
      </c>
      <c r="O24" s="66">
        <f t="shared" si="3"/>
        <v>-8</v>
      </c>
    </row>
    <row r="25" spans="1:15" x14ac:dyDescent="0.25">
      <c r="A25" s="5">
        <v>6</v>
      </c>
      <c r="B25" s="41"/>
      <c r="C25" s="88"/>
      <c r="D25" s="88"/>
      <c r="E25" s="88"/>
      <c r="F25" s="88"/>
      <c r="G25" s="88"/>
      <c r="H25" s="41"/>
      <c r="I25" s="41"/>
      <c r="J25" s="49"/>
      <c r="K25" s="82"/>
      <c r="M25" s="69" t="s">
        <v>113</v>
      </c>
      <c r="N25" s="65">
        <f t="shared" si="2"/>
        <v>-8</v>
      </c>
      <c r="O25" s="66">
        <f t="shared" si="3"/>
        <v>-8</v>
      </c>
    </row>
    <row r="26" spans="1:15" x14ac:dyDescent="0.25">
      <c r="A26" s="5">
        <v>7</v>
      </c>
      <c r="B26" s="41"/>
      <c r="C26" s="88"/>
      <c r="D26" s="88"/>
      <c r="E26" s="88"/>
      <c r="F26" s="88"/>
      <c r="G26" s="88"/>
      <c r="H26" s="41"/>
      <c r="I26" s="41"/>
      <c r="J26" s="49"/>
      <c r="K26" s="82"/>
      <c r="M26" s="69" t="s">
        <v>113</v>
      </c>
      <c r="N26" s="65">
        <f t="shared" si="2"/>
        <v>-8</v>
      </c>
      <c r="O26" s="66">
        <f t="shared" si="3"/>
        <v>-8</v>
      </c>
    </row>
    <row r="27" spans="1:15" x14ac:dyDescent="0.25">
      <c r="A27" s="5">
        <v>8</v>
      </c>
      <c r="B27" s="41"/>
      <c r="C27" s="88"/>
      <c r="D27" s="88"/>
      <c r="E27" s="88"/>
      <c r="F27" s="88"/>
      <c r="G27" s="88"/>
      <c r="H27" s="41"/>
      <c r="I27" s="41"/>
      <c r="J27" s="49"/>
      <c r="K27" s="82"/>
      <c r="M27" s="69" t="s">
        <v>113</v>
      </c>
      <c r="N27" s="65">
        <f t="shared" si="2"/>
        <v>-8</v>
      </c>
      <c r="O27" s="66">
        <f t="shared" si="3"/>
        <v>-8</v>
      </c>
    </row>
    <row r="28" spans="1:15" x14ac:dyDescent="0.25">
      <c r="A28" s="5">
        <v>9</v>
      </c>
      <c r="B28" s="41"/>
      <c r="C28" s="88"/>
      <c r="D28" s="88"/>
      <c r="E28" s="88"/>
      <c r="F28" s="88"/>
      <c r="G28" s="88"/>
      <c r="H28" s="41"/>
      <c r="I28" s="41"/>
      <c r="J28" s="49"/>
      <c r="K28" s="82"/>
      <c r="M28" s="69" t="s">
        <v>113</v>
      </c>
      <c r="N28" s="65">
        <f t="shared" si="2"/>
        <v>-8</v>
      </c>
      <c r="O28" s="66">
        <f t="shared" si="3"/>
        <v>-8</v>
      </c>
    </row>
    <row r="29" spans="1:15" ht="15.75" thickBot="1" x14ac:dyDescent="0.3">
      <c r="A29" s="5">
        <v>10</v>
      </c>
      <c r="B29" s="41"/>
      <c r="C29" s="88"/>
      <c r="D29" s="88"/>
      <c r="E29" s="88"/>
      <c r="F29" s="88"/>
      <c r="G29" s="88"/>
      <c r="H29" s="41"/>
      <c r="I29" s="41"/>
      <c r="J29" s="49"/>
      <c r="K29" s="82"/>
      <c r="M29" s="70" t="s">
        <v>113</v>
      </c>
      <c r="N29" s="67">
        <f t="shared" si="2"/>
        <v>-8</v>
      </c>
      <c r="O29" s="68">
        <f t="shared" si="3"/>
        <v>-8</v>
      </c>
    </row>
    <row r="30" spans="1:15" ht="18.75" x14ac:dyDescent="0.3">
      <c r="A30" s="60" t="s">
        <v>107</v>
      </c>
      <c r="B30" s="23"/>
      <c r="C30" s="61" t="s">
        <v>108</v>
      </c>
      <c r="D30" s="23"/>
      <c r="E30" s="23"/>
      <c r="F30" s="23"/>
      <c r="G30" s="23"/>
      <c r="H30" s="23"/>
      <c r="I30" s="8" t="s">
        <v>193</v>
      </c>
      <c r="J30" s="140" t="s">
        <v>282</v>
      </c>
      <c r="K30" s="141"/>
    </row>
    <row r="31" spans="1:15" ht="15.75" thickBot="1" x14ac:dyDescent="0.3">
      <c r="A31" s="25" t="s">
        <v>11</v>
      </c>
      <c r="B31" s="26"/>
      <c r="C31" s="26"/>
      <c r="D31" s="26"/>
      <c r="E31" s="26"/>
      <c r="F31" s="26"/>
      <c r="G31" s="26"/>
      <c r="H31" s="26"/>
      <c r="I31" s="25"/>
      <c r="J31" s="142"/>
      <c r="K31" s="143"/>
    </row>
    <row r="32" spans="1:15" ht="15.75" thickBot="1" x14ac:dyDescent="0.3">
      <c r="A32" s="2" t="s">
        <v>48</v>
      </c>
      <c r="B32" s="13"/>
      <c r="C32" s="40">
        <v>0</v>
      </c>
      <c r="D32" s="2" t="s">
        <v>49</v>
      </c>
      <c r="E32" s="13"/>
      <c r="F32" s="40">
        <v>0</v>
      </c>
      <c r="G32" s="14" t="s">
        <v>53</v>
      </c>
      <c r="H32" s="26"/>
      <c r="I32" s="29"/>
      <c r="J32" s="144"/>
      <c r="K32" s="145"/>
    </row>
    <row r="33" spans="1:17" ht="15.75" thickBot="1" x14ac:dyDescent="0.3">
      <c r="A33" s="77"/>
      <c r="B33" s="78"/>
      <c r="C33" s="78"/>
      <c r="D33" s="79"/>
      <c r="E33" s="78"/>
      <c r="F33" s="78"/>
      <c r="G33" s="30"/>
      <c r="H33" s="30"/>
      <c r="I33" s="30"/>
      <c r="J33" s="30"/>
      <c r="K33" s="31"/>
    </row>
    <row r="34" spans="1:17" ht="15.75" thickBot="1" x14ac:dyDescent="0.3">
      <c r="A34" s="80" t="s">
        <v>2</v>
      </c>
      <c r="B34" s="75" t="s">
        <v>6</v>
      </c>
      <c r="C34" s="81" t="s">
        <v>54</v>
      </c>
      <c r="D34" s="81" t="s">
        <v>55</v>
      </c>
      <c r="E34" s="75" t="s">
        <v>137</v>
      </c>
      <c r="F34" s="75" t="s">
        <v>10</v>
      </c>
      <c r="G34" s="81" t="s">
        <v>138</v>
      </c>
      <c r="H34" s="75" t="s">
        <v>7</v>
      </c>
      <c r="I34" s="75" t="s">
        <v>8</v>
      </c>
      <c r="J34" s="75" t="s">
        <v>9</v>
      </c>
      <c r="K34" s="76" t="s">
        <v>131</v>
      </c>
      <c r="M34" s="71"/>
      <c r="N34" s="146" t="s">
        <v>2</v>
      </c>
      <c r="O34" s="147"/>
      <c r="P34" s="148" t="s">
        <v>111</v>
      </c>
      <c r="Q34" s="149"/>
    </row>
    <row r="35" spans="1:17" ht="15.75" thickBot="1" x14ac:dyDescent="0.3">
      <c r="A35" s="11" t="s">
        <v>50</v>
      </c>
      <c r="B35" s="12" t="s">
        <v>21</v>
      </c>
      <c r="C35" s="12" t="s">
        <v>51</v>
      </c>
      <c r="D35" s="12" t="s">
        <v>51</v>
      </c>
      <c r="E35" s="12" t="s">
        <v>52</v>
      </c>
      <c r="F35" s="12" t="s">
        <v>52</v>
      </c>
      <c r="G35" s="12" t="s">
        <v>53</v>
      </c>
      <c r="H35" s="12" t="s">
        <v>23</v>
      </c>
      <c r="I35" s="12" t="s">
        <v>23</v>
      </c>
      <c r="J35" s="12" t="s">
        <v>22</v>
      </c>
      <c r="K35" s="13" t="s">
        <v>132</v>
      </c>
      <c r="M35" s="69" t="s">
        <v>112</v>
      </c>
      <c r="N35" s="65">
        <v>5</v>
      </c>
      <c r="O35" s="66">
        <v>0</v>
      </c>
      <c r="P35" s="65">
        <v>0</v>
      </c>
      <c r="Q35" s="66">
        <v>0</v>
      </c>
    </row>
    <row r="36" spans="1:17" ht="15.75" thickBot="1" x14ac:dyDescent="0.3">
      <c r="A36" s="5">
        <v>1</v>
      </c>
      <c r="B36" s="41">
        <v>2.25</v>
      </c>
      <c r="C36" s="88">
        <v>18</v>
      </c>
      <c r="D36" s="88">
        <v>20</v>
      </c>
      <c r="E36" s="88">
        <v>0</v>
      </c>
      <c r="F36" s="88">
        <v>0</v>
      </c>
      <c r="G36" s="88">
        <v>30</v>
      </c>
      <c r="H36" s="41">
        <v>0</v>
      </c>
      <c r="I36" s="41">
        <v>0.55000000000000004</v>
      </c>
      <c r="J36" s="49" t="s">
        <v>265</v>
      </c>
      <c r="K36" s="82" t="s">
        <v>135</v>
      </c>
      <c r="M36" s="69" t="s">
        <v>113</v>
      </c>
      <c r="N36" s="65">
        <f>O36+N35*TAN(C32/180*PI())</f>
        <v>2.25</v>
      </c>
      <c r="O36" s="66">
        <f>B36</f>
        <v>2.25</v>
      </c>
      <c r="P36" s="67">
        <f>MIN(O48:O57)-1/2*(MAX(O35:O45)-MIN(O47:O57))</f>
        <v>-13.125</v>
      </c>
      <c r="Q36" s="68">
        <f>MAX(O36:O45)</f>
        <v>2.25</v>
      </c>
    </row>
    <row r="37" spans="1:17" x14ac:dyDescent="0.25">
      <c r="A37" s="5">
        <v>2</v>
      </c>
      <c r="B37" s="41">
        <v>-4.5</v>
      </c>
      <c r="C37" s="88">
        <v>20</v>
      </c>
      <c r="D37" s="88">
        <v>20</v>
      </c>
      <c r="E37" s="88">
        <v>60</v>
      </c>
      <c r="F37" s="49">
        <v>6</v>
      </c>
      <c r="G37" s="88">
        <v>30</v>
      </c>
      <c r="H37" s="41">
        <v>0</v>
      </c>
      <c r="I37" s="41">
        <v>0.55000000000000004</v>
      </c>
      <c r="J37" s="49" t="s">
        <v>276</v>
      </c>
      <c r="K37" s="82" t="s">
        <v>133</v>
      </c>
      <c r="M37" s="69" t="s">
        <v>113</v>
      </c>
      <c r="N37" s="65">
        <f>IF(B37="",$B$36,B37)</f>
        <v>-4.5</v>
      </c>
      <c r="O37" s="66">
        <f>N37</f>
        <v>-4.5</v>
      </c>
    </row>
    <row r="38" spans="1:17" x14ac:dyDescent="0.25">
      <c r="A38" s="5">
        <v>3</v>
      </c>
      <c r="B38" s="41">
        <v>-4.9000000000000004</v>
      </c>
      <c r="C38" s="88">
        <v>18</v>
      </c>
      <c r="D38" s="88">
        <v>18</v>
      </c>
      <c r="E38" s="88">
        <v>0</v>
      </c>
      <c r="F38" s="49">
        <v>0</v>
      </c>
      <c r="G38" s="88">
        <v>35</v>
      </c>
      <c r="H38" s="41">
        <v>0</v>
      </c>
      <c r="I38" s="41">
        <v>0.55000000000000004</v>
      </c>
      <c r="J38" s="49" t="s">
        <v>277</v>
      </c>
      <c r="K38" s="82" t="s">
        <v>135</v>
      </c>
      <c r="M38" s="69" t="s">
        <v>113</v>
      </c>
      <c r="N38" s="65">
        <f t="shared" ref="N38:N45" si="4">IF(B38="",$B$36,B38)</f>
        <v>-4.9000000000000004</v>
      </c>
      <c r="O38" s="66">
        <f t="shared" ref="O38:O45" si="5">N38</f>
        <v>-4.9000000000000004</v>
      </c>
    </row>
    <row r="39" spans="1:17" x14ac:dyDescent="0.25">
      <c r="A39" s="5">
        <v>4</v>
      </c>
      <c r="B39" s="41"/>
      <c r="C39" s="88"/>
      <c r="D39" s="88"/>
      <c r="E39" s="88"/>
      <c r="F39" s="88"/>
      <c r="G39" s="88"/>
      <c r="H39" s="41"/>
      <c r="I39" s="41"/>
      <c r="J39" s="49"/>
      <c r="K39" s="82"/>
      <c r="M39" s="69" t="s">
        <v>113</v>
      </c>
      <c r="N39" s="65">
        <f t="shared" si="4"/>
        <v>2.25</v>
      </c>
      <c r="O39" s="66">
        <f t="shared" si="5"/>
        <v>2.25</v>
      </c>
    </row>
    <row r="40" spans="1:17" x14ac:dyDescent="0.25">
      <c r="A40" s="5">
        <v>5</v>
      </c>
      <c r="B40" s="41"/>
      <c r="C40" s="88"/>
      <c r="D40" s="88"/>
      <c r="E40" s="88"/>
      <c r="F40" s="88"/>
      <c r="G40" s="88"/>
      <c r="H40" s="41"/>
      <c r="I40" s="41"/>
      <c r="J40" s="49"/>
      <c r="K40" s="82"/>
      <c r="M40" s="69" t="s">
        <v>113</v>
      </c>
      <c r="N40" s="65">
        <f t="shared" si="4"/>
        <v>2.25</v>
      </c>
      <c r="O40" s="66">
        <f t="shared" si="5"/>
        <v>2.25</v>
      </c>
    </row>
    <row r="41" spans="1:17" x14ac:dyDescent="0.25">
      <c r="A41" s="5">
        <v>6</v>
      </c>
      <c r="B41" s="41"/>
      <c r="C41" s="88"/>
      <c r="D41" s="88"/>
      <c r="E41" s="88"/>
      <c r="F41" s="88"/>
      <c r="G41" s="88"/>
      <c r="H41" s="41"/>
      <c r="I41" s="41"/>
      <c r="J41" s="49"/>
      <c r="K41" s="82"/>
      <c r="M41" s="69" t="s">
        <v>113</v>
      </c>
      <c r="N41" s="65">
        <f t="shared" si="4"/>
        <v>2.25</v>
      </c>
      <c r="O41" s="66">
        <f t="shared" si="5"/>
        <v>2.25</v>
      </c>
    </row>
    <row r="42" spans="1:17" x14ac:dyDescent="0.25">
      <c r="A42" s="5">
        <v>7</v>
      </c>
      <c r="B42" s="41"/>
      <c r="C42" s="88"/>
      <c r="D42" s="88"/>
      <c r="E42" s="88"/>
      <c r="F42" s="88"/>
      <c r="G42" s="88"/>
      <c r="H42" s="41"/>
      <c r="I42" s="41"/>
      <c r="J42" s="49"/>
      <c r="K42" s="82"/>
      <c r="M42" s="69" t="s">
        <v>113</v>
      </c>
      <c r="N42" s="65">
        <f t="shared" si="4"/>
        <v>2.25</v>
      </c>
      <c r="O42" s="66">
        <f t="shared" si="5"/>
        <v>2.25</v>
      </c>
    </row>
    <row r="43" spans="1:17" x14ac:dyDescent="0.25">
      <c r="A43" s="5">
        <v>8</v>
      </c>
      <c r="B43" s="41"/>
      <c r="C43" s="88"/>
      <c r="D43" s="88"/>
      <c r="E43" s="88"/>
      <c r="F43" s="88"/>
      <c r="G43" s="88"/>
      <c r="H43" s="41"/>
      <c r="I43" s="41"/>
      <c r="J43" s="49"/>
      <c r="K43" s="82"/>
      <c r="M43" s="69" t="s">
        <v>113</v>
      </c>
      <c r="N43" s="65">
        <f t="shared" si="4"/>
        <v>2.25</v>
      </c>
      <c r="O43" s="66">
        <f t="shared" si="5"/>
        <v>2.25</v>
      </c>
    </row>
    <row r="44" spans="1:17" x14ac:dyDescent="0.25">
      <c r="A44" s="5">
        <v>9</v>
      </c>
      <c r="B44" s="41"/>
      <c r="C44" s="88"/>
      <c r="D44" s="88"/>
      <c r="E44" s="88"/>
      <c r="F44" s="88"/>
      <c r="G44" s="88"/>
      <c r="H44" s="41"/>
      <c r="I44" s="41"/>
      <c r="J44" s="49"/>
      <c r="K44" s="82"/>
      <c r="M44" s="69" t="s">
        <v>113</v>
      </c>
      <c r="N44" s="65">
        <f t="shared" si="4"/>
        <v>2.25</v>
      </c>
      <c r="O44" s="66">
        <f t="shared" si="5"/>
        <v>2.25</v>
      </c>
    </row>
    <row r="45" spans="1:17" ht="15.75" thickBot="1" x14ac:dyDescent="0.3">
      <c r="A45" s="5">
        <v>10</v>
      </c>
      <c r="B45" s="41"/>
      <c r="C45" s="88"/>
      <c r="D45" s="88"/>
      <c r="E45" s="88"/>
      <c r="F45" s="88"/>
      <c r="G45" s="88"/>
      <c r="H45" s="41"/>
      <c r="I45" s="41"/>
      <c r="J45" s="49"/>
      <c r="K45" s="82"/>
      <c r="M45" s="69" t="s">
        <v>113</v>
      </c>
      <c r="N45" s="65">
        <f t="shared" si="4"/>
        <v>2.25</v>
      </c>
      <c r="O45" s="66">
        <f t="shared" si="5"/>
        <v>2.25</v>
      </c>
    </row>
    <row r="46" spans="1:17" ht="15.75" thickBot="1" x14ac:dyDescent="0.3">
      <c r="A46" s="2" t="s">
        <v>1</v>
      </c>
      <c r="B46" s="3" t="s">
        <v>6</v>
      </c>
      <c r="C46" s="15" t="s">
        <v>54</v>
      </c>
      <c r="D46" s="15" t="s">
        <v>55</v>
      </c>
      <c r="E46" s="3" t="s">
        <v>137</v>
      </c>
      <c r="F46" s="3" t="s">
        <v>10</v>
      </c>
      <c r="G46" s="3" t="s">
        <v>138</v>
      </c>
      <c r="H46" s="3" t="s">
        <v>7</v>
      </c>
      <c r="I46" s="3" t="s">
        <v>8</v>
      </c>
      <c r="J46" s="3" t="s">
        <v>9</v>
      </c>
      <c r="K46" s="4" t="s">
        <v>131</v>
      </c>
      <c r="M46" s="71"/>
      <c r="N46" s="146" t="s">
        <v>1</v>
      </c>
      <c r="O46" s="147"/>
    </row>
    <row r="47" spans="1:17" ht="15.75" thickBot="1" x14ac:dyDescent="0.3">
      <c r="A47" s="11" t="s">
        <v>50</v>
      </c>
      <c r="B47" s="12" t="s">
        <v>21</v>
      </c>
      <c r="C47" s="12" t="s">
        <v>51</v>
      </c>
      <c r="D47" s="12" t="s">
        <v>51</v>
      </c>
      <c r="E47" s="12" t="s">
        <v>52</v>
      </c>
      <c r="F47" s="12" t="s">
        <v>52</v>
      </c>
      <c r="G47" s="12" t="s">
        <v>53</v>
      </c>
      <c r="H47" s="12" t="s">
        <v>23</v>
      </c>
      <c r="I47" s="12" t="s">
        <v>23</v>
      </c>
      <c r="J47" s="12" t="s">
        <v>22</v>
      </c>
      <c r="K47" s="13" t="s">
        <v>132</v>
      </c>
      <c r="M47" s="69" t="s">
        <v>112</v>
      </c>
      <c r="N47" s="72">
        <v>-5</v>
      </c>
      <c r="O47" s="73">
        <v>0</v>
      </c>
    </row>
    <row r="48" spans="1:17" x14ac:dyDescent="0.25">
      <c r="A48" s="5">
        <v>1</v>
      </c>
      <c r="B48" s="41">
        <v>-8</v>
      </c>
      <c r="C48" s="88">
        <v>18</v>
      </c>
      <c r="D48" s="88">
        <v>18</v>
      </c>
      <c r="E48" s="88">
        <v>0</v>
      </c>
      <c r="F48" s="49">
        <v>0</v>
      </c>
      <c r="G48" s="88">
        <v>35</v>
      </c>
      <c r="H48" s="41">
        <v>0</v>
      </c>
      <c r="I48" s="41">
        <v>1</v>
      </c>
      <c r="J48" s="49" t="s">
        <v>277</v>
      </c>
      <c r="K48" s="82" t="s">
        <v>135</v>
      </c>
      <c r="M48" s="69" t="s">
        <v>113</v>
      </c>
      <c r="N48" s="65">
        <f>O48-N47*TAN(F32/180*PI())</f>
        <v>-8</v>
      </c>
      <c r="O48" s="66">
        <f>B48</f>
        <v>-8</v>
      </c>
    </row>
    <row r="49" spans="1:17" x14ac:dyDescent="0.25">
      <c r="A49" s="5">
        <v>2</v>
      </c>
      <c r="B49" s="41"/>
      <c r="C49" s="88"/>
      <c r="D49" s="88"/>
      <c r="E49" s="88"/>
      <c r="F49" s="49"/>
      <c r="G49" s="88"/>
      <c r="H49" s="41"/>
      <c r="I49" s="41"/>
      <c r="J49" s="49"/>
      <c r="K49" s="82"/>
      <c r="M49" s="69" t="s">
        <v>113</v>
      </c>
      <c r="N49" s="65">
        <f>IF(B49="",$B$48,B49)</f>
        <v>-8</v>
      </c>
      <c r="O49" s="66">
        <f>N49</f>
        <v>-8</v>
      </c>
    </row>
    <row r="50" spans="1:17" x14ac:dyDescent="0.25">
      <c r="A50" s="5">
        <v>3</v>
      </c>
      <c r="B50" s="41"/>
      <c r="C50" s="88"/>
      <c r="D50" s="88"/>
      <c r="E50" s="88"/>
      <c r="F50" s="49"/>
      <c r="G50" s="88"/>
      <c r="H50" s="41"/>
      <c r="I50" s="41"/>
      <c r="J50" s="49"/>
      <c r="K50" s="82"/>
      <c r="M50" s="69" t="s">
        <v>113</v>
      </c>
      <c r="N50" s="65">
        <f t="shared" ref="N50:N57" si="6">IF(B50="",$B$48,B50)</f>
        <v>-8</v>
      </c>
      <c r="O50" s="66">
        <f t="shared" ref="O50:O57" si="7">N50</f>
        <v>-8</v>
      </c>
    </row>
    <row r="51" spans="1:17" x14ac:dyDescent="0.25">
      <c r="A51" s="5">
        <v>4</v>
      </c>
      <c r="B51" s="41"/>
      <c r="C51" s="88"/>
      <c r="D51" s="88"/>
      <c r="E51" s="88"/>
      <c r="F51" s="88"/>
      <c r="G51" s="88"/>
      <c r="H51" s="41"/>
      <c r="I51" s="41"/>
      <c r="J51" s="49"/>
      <c r="K51" s="82"/>
      <c r="M51" s="69" t="s">
        <v>113</v>
      </c>
      <c r="N51" s="65">
        <f t="shared" si="6"/>
        <v>-8</v>
      </c>
      <c r="O51" s="66">
        <f t="shared" si="7"/>
        <v>-8</v>
      </c>
    </row>
    <row r="52" spans="1:17" x14ac:dyDescent="0.25">
      <c r="A52" s="5">
        <v>5</v>
      </c>
      <c r="B52" s="41"/>
      <c r="C52" s="88"/>
      <c r="D52" s="88"/>
      <c r="E52" s="88"/>
      <c r="F52" s="88"/>
      <c r="G52" s="88"/>
      <c r="H52" s="41"/>
      <c r="I52" s="41"/>
      <c r="J52" s="49"/>
      <c r="K52" s="82"/>
      <c r="L52" s="64"/>
      <c r="M52" s="69" t="s">
        <v>113</v>
      </c>
      <c r="N52" s="65">
        <f t="shared" si="6"/>
        <v>-8</v>
      </c>
      <c r="O52" s="66">
        <f t="shared" si="7"/>
        <v>-8</v>
      </c>
    </row>
    <row r="53" spans="1:17" x14ac:dyDescent="0.25">
      <c r="A53" s="5">
        <v>6</v>
      </c>
      <c r="B53" s="41"/>
      <c r="C53" s="88"/>
      <c r="D53" s="88"/>
      <c r="E53" s="88"/>
      <c r="F53" s="88"/>
      <c r="G53" s="88"/>
      <c r="H53" s="41"/>
      <c r="I53" s="41"/>
      <c r="J53" s="49"/>
      <c r="K53" s="82"/>
      <c r="L53" s="64"/>
      <c r="M53" s="69" t="s">
        <v>113</v>
      </c>
      <c r="N53" s="65">
        <f t="shared" si="6"/>
        <v>-8</v>
      </c>
      <c r="O53" s="66">
        <f t="shared" si="7"/>
        <v>-8</v>
      </c>
    </row>
    <row r="54" spans="1:17" x14ac:dyDescent="0.25">
      <c r="A54" s="5">
        <v>7</v>
      </c>
      <c r="B54" s="41"/>
      <c r="C54" s="88"/>
      <c r="D54" s="88"/>
      <c r="E54" s="88"/>
      <c r="F54" s="88"/>
      <c r="G54" s="88"/>
      <c r="H54" s="41"/>
      <c r="I54" s="41"/>
      <c r="J54" s="49"/>
      <c r="K54" s="82"/>
      <c r="M54" s="69" t="s">
        <v>113</v>
      </c>
      <c r="N54" s="65">
        <f t="shared" si="6"/>
        <v>-8</v>
      </c>
      <c r="O54" s="66">
        <f t="shared" si="7"/>
        <v>-8</v>
      </c>
    </row>
    <row r="55" spans="1:17" x14ac:dyDescent="0.25">
      <c r="A55" s="5">
        <v>8</v>
      </c>
      <c r="B55" s="41"/>
      <c r="C55" s="88"/>
      <c r="D55" s="88"/>
      <c r="E55" s="88"/>
      <c r="F55" s="88"/>
      <c r="G55" s="88"/>
      <c r="H55" s="41"/>
      <c r="I55" s="41"/>
      <c r="J55" s="49"/>
      <c r="K55" s="82"/>
      <c r="M55" s="69" t="s">
        <v>113</v>
      </c>
      <c r="N55" s="65">
        <f t="shared" si="6"/>
        <v>-8</v>
      </c>
      <c r="O55" s="66">
        <f t="shared" si="7"/>
        <v>-8</v>
      </c>
    </row>
    <row r="56" spans="1:17" x14ac:dyDescent="0.25">
      <c r="A56" s="5">
        <v>9</v>
      </c>
      <c r="B56" s="41"/>
      <c r="C56" s="88"/>
      <c r="D56" s="88"/>
      <c r="E56" s="88"/>
      <c r="F56" s="88"/>
      <c r="G56" s="88"/>
      <c r="H56" s="41"/>
      <c r="I56" s="41"/>
      <c r="J56" s="49"/>
      <c r="K56" s="82"/>
      <c r="M56" s="69" t="s">
        <v>113</v>
      </c>
      <c r="N56" s="65">
        <f t="shared" si="6"/>
        <v>-8</v>
      </c>
      <c r="O56" s="66">
        <f t="shared" si="7"/>
        <v>-8</v>
      </c>
    </row>
    <row r="57" spans="1:17" ht="15.75" thickBot="1" x14ac:dyDescent="0.3">
      <c r="A57" s="5">
        <v>10</v>
      </c>
      <c r="B57" s="41"/>
      <c r="C57" s="88"/>
      <c r="D57" s="88"/>
      <c r="E57" s="88"/>
      <c r="F57" s="88"/>
      <c r="G57" s="88"/>
      <c r="H57" s="41"/>
      <c r="I57" s="41"/>
      <c r="J57" s="49"/>
      <c r="K57" s="82"/>
      <c r="M57" s="70" t="s">
        <v>113</v>
      </c>
      <c r="N57" s="67">
        <f t="shared" si="6"/>
        <v>-8</v>
      </c>
      <c r="O57" s="68">
        <f t="shared" si="7"/>
        <v>-8</v>
      </c>
    </row>
    <row r="58" spans="1:17" ht="18.75" x14ac:dyDescent="0.3">
      <c r="A58" s="60" t="s">
        <v>109</v>
      </c>
      <c r="B58" s="23"/>
      <c r="C58" s="61" t="s">
        <v>110</v>
      </c>
      <c r="D58" s="23"/>
      <c r="E58" s="23"/>
      <c r="F58" s="23"/>
      <c r="G58" s="23"/>
      <c r="H58" s="23"/>
      <c r="I58" s="8" t="s">
        <v>193</v>
      </c>
      <c r="J58" s="140" t="s">
        <v>274</v>
      </c>
      <c r="K58" s="141"/>
    </row>
    <row r="59" spans="1:17" ht="15.75" thickBot="1" x14ac:dyDescent="0.3">
      <c r="A59" s="25" t="s">
        <v>11</v>
      </c>
      <c r="B59" s="26"/>
      <c r="C59" s="26"/>
      <c r="D59" s="26"/>
      <c r="E59" s="26"/>
      <c r="F59" s="26"/>
      <c r="G59" s="26"/>
      <c r="H59" s="26"/>
      <c r="I59" s="25"/>
      <c r="J59" s="142"/>
      <c r="K59" s="143"/>
    </row>
    <row r="60" spans="1:17" ht="15.75" thickBot="1" x14ac:dyDescent="0.3">
      <c r="A60" s="2" t="s">
        <v>48</v>
      </c>
      <c r="B60" s="13"/>
      <c r="C60" s="40">
        <v>0</v>
      </c>
      <c r="D60" s="2" t="s">
        <v>49</v>
      </c>
      <c r="E60" s="13"/>
      <c r="F60" s="40">
        <v>0</v>
      </c>
      <c r="G60" s="14" t="s">
        <v>53</v>
      </c>
      <c r="H60" s="26"/>
      <c r="I60" s="29"/>
      <c r="J60" s="144"/>
      <c r="K60" s="145"/>
    </row>
    <row r="61" spans="1:17" ht="15.75" thickBot="1" x14ac:dyDescent="0.3">
      <c r="A61" s="77"/>
      <c r="B61" s="78"/>
      <c r="C61" s="78"/>
      <c r="D61" s="79"/>
      <c r="E61" s="78"/>
      <c r="F61" s="78"/>
      <c r="G61" s="30"/>
      <c r="H61" s="30"/>
      <c r="I61" s="30"/>
      <c r="J61" s="30"/>
      <c r="K61" s="31"/>
    </row>
    <row r="62" spans="1:17" ht="15.75" thickBot="1" x14ac:dyDescent="0.3">
      <c r="A62" s="80" t="s">
        <v>2</v>
      </c>
      <c r="B62" s="75" t="s">
        <v>6</v>
      </c>
      <c r="C62" s="81" t="s">
        <v>54</v>
      </c>
      <c r="D62" s="81" t="s">
        <v>55</v>
      </c>
      <c r="E62" s="75" t="s">
        <v>137</v>
      </c>
      <c r="F62" s="75" t="s">
        <v>10</v>
      </c>
      <c r="G62" s="81" t="s">
        <v>138</v>
      </c>
      <c r="H62" s="75" t="s">
        <v>7</v>
      </c>
      <c r="I62" s="75" t="s">
        <v>8</v>
      </c>
      <c r="J62" s="75" t="s">
        <v>9</v>
      </c>
      <c r="K62" s="76" t="s">
        <v>131</v>
      </c>
      <c r="M62" s="71"/>
      <c r="N62" s="146" t="s">
        <v>2</v>
      </c>
      <c r="O62" s="147"/>
      <c r="P62" s="148" t="s">
        <v>111</v>
      </c>
      <c r="Q62" s="149"/>
    </row>
    <row r="63" spans="1:17" ht="15.75" thickBot="1" x14ac:dyDescent="0.3">
      <c r="A63" s="11" t="s">
        <v>50</v>
      </c>
      <c r="B63" s="12" t="s">
        <v>21</v>
      </c>
      <c r="C63" s="12" t="s">
        <v>51</v>
      </c>
      <c r="D63" s="12" t="s">
        <v>51</v>
      </c>
      <c r="E63" s="12" t="s">
        <v>52</v>
      </c>
      <c r="F63" s="12" t="s">
        <v>52</v>
      </c>
      <c r="G63" s="12" t="s">
        <v>53</v>
      </c>
      <c r="H63" s="12" t="s">
        <v>23</v>
      </c>
      <c r="I63" s="12" t="s">
        <v>23</v>
      </c>
      <c r="J63" s="12" t="s">
        <v>22</v>
      </c>
      <c r="K63" s="13" t="s">
        <v>132</v>
      </c>
      <c r="M63" s="69" t="s">
        <v>112</v>
      </c>
      <c r="N63" s="65">
        <v>5</v>
      </c>
      <c r="O63" s="66">
        <v>0</v>
      </c>
      <c r="P63" s="65">
        <v>0</v>
      </c>
      <c r="Q63" s="66">
        <v>0</v>
      </c>
    </row>
    <row r="64" spans="1:17" ht="15.75" thickBot="1" x14ac:dyDescent="0.3">
      <c r="A64" s="5">
        <v>1</v>
      </c>
      <c r="B64" s="41">
        <v>2.25</v>
      </c>
      <c r="C64" s="88">
        <v>18</v>
      </c>
      <c r="D64" s="88">
        <v>20</v>
      </c>
      <c r="E64" s="88">
        <v>0</v>
      </c>
      <c r="F64" s="88">
        <v>0</v>
      </c>
      <c r="G64" s="88">
        <v>30</v>
      </c>
      <c r="H64" s="41">
        <v>0</v>
      </c>
      <c r="I64" s="41">
        <v>0.65</v>
      </c>
      <c r="J64" s="49" t="s">
        <v>265</v>
      </c>
      <c r="K64" s="82" t="s">
        <v>135</v>
      </c>
      <c r="M64" s="69" t="s">
        <v>113</v>
      </c>
      <c r="N64" s="65">
        <f>O64+N63*TAN(C60/180*PI())</f>
        <v>2.25</v>
      </c>
      <c r="O64" s="66">
        <f>B64</f>
        <v>2.25</v>
      </c>
      <c r="P64" s="67">
        <f>MIN(O76:O85)-1/2*(MAX(O63:O73)-MIN(O75:O85))</f>
        <v>-13.125</v>
      </c>
      <c r="Q64" s="68">
        <f>MAX(O64:O73)</f>
        <v>2.25</v>
      </c>
    </row>
    <row r="65" spans="1:15" x14ac:dyDescent="0.25">
      <c r="A65" s="5">
        <v>2</v>
      </c>
      <c r="B65" s="41">
        <v>-4.5</v>
      </c>
      <c r="C65" s="88">
        <v>20</v>
      </c>
      <c r="D65" s="88">
        <v>20</v>
      </c>
      <c r="E65" s="88">
        <v>60</v>
      </c>
      <c r="F65" s="49">
        <v>6</v>
      </c>
      <c r="G65" s="88">
        <v>30</v>
      </c>
      <c r="H65" s="41">
        <v>0</v>
      </c>
      <c r="I65" s="41">
        <v>0.65</v>
      </c>
      <c r="J65" s="49" t="s">
        <v>276</v>
      </c>
      <c r="K65" s="82" t="s">
        <v>133</v>
      </c>
      <c r="M65" s="69" t="s">
        <v>113</v>
      </c>
      <c r="N65" s="65">
        <f>IF(B65="",$B$64,B65)</f>
        <v>-4.5</v>
      </c>
      <c r="O65" s="66">
        <f>N65</f>
        <v>-4.5</v>
      </c>
    </row>
    <row r="66" spans="1:15" x14ac:dyDescent="0.25">
      <c r="A66" s="5">
        <v>3</v>
      </c>
      <c r="B66" s="41">
        <v>-4.9000000000000004</v>
      </c>
      <c r="C66" s="88">
        <v>18</v>
      </c>
      <c r="D66" s="88">
        <v>18</v>
      </c>
      <c r="E66" s="88">
        <v>0</v>
      </c>
      <c r="F66" s="49">
        <v>0</v>
      </c>
      <c r="G66" s="88">
        <v>35</v>
      </c>
      <c r="H66" s="41">
        <v>0</v>
      </c>
      <c r="I66" s="41">
        <v>0.65</v>
      </c>
      <c r="J66" s="49" t="s">
        <v>277</v>
      </c>
      <c r="K66" s="82" t="s">
        <v>135</v>
      </c>
      <c r="M66" s="69" t="s">
        <v>113</v>
      </c>
      <c r="N66" s="65">
        <f t="shared" ref="N66:N73" si="8">IF(B66="",$B$64,B66)</f>
        <v>-4.9000000000000004</v>
      </c>
      <c r="O66" s="66">
        <f t="shared" ref="O66:O73" si="9">N66</f>
        <v>-4.9000000000000004</v>
      </c>
    </row>
    <row r="67" spans="1:15" x14ac:dyDescent="0.25">
      <c r="A67" s="5">
        <v>4</v>
      </c>
      <c r="B67" s="41"/>
      <c r="C67" s="88"/>
      <c r="D67" s="88"/>
      <c r="E67" s="88"/>
      <c r="F67" s="88"/>
      <c r="G67" s="88"/>
      <c r="H67" s="41"/>
      <c r="I67" s="41"/>
      <c r="J67" s="49"/>
      <c r="K67" s="82"/>
      <c r="M67" s="69" t="s">
        <v>113</v>
      </c>
      <c r="N67" s="65">
        <f t="shared" si="8"/>
        <v>2.25</v>
      </c>
      <c r="O67" s="66">
        <f t="shared" si="9"/>
        <v>2.25</v>
      </c>
    </row>
    <row r="68" spans="1:15" x14ac:dyDescent="0.25">
      <c r="A68" s="5">
        <v>5</v>
      </c>
      <c r="B68" s="41"/>
      <c r="C68" s="88"/>
      <c r="D68" s="88"/>
      <c r="E68" s="88"/>
      <c r="F68" s="88"/>
      <c r="G68" s="88"/>
      <c r="H68" s="41"/>
      <c r="I68" s="41"/>
      <c r="J68" s="49"/>
      <c r="K68" s="82"/>
      <c r="M68" s="69" t="s">
        <v>113</v>
      </c>
      <c r="N68" s="65">
        <f t="shared" si="8"/>
        <v>2.25</v>
      </c>
      <c r="O68" s="66">
        <f t="shared" si="9"/>
        <v>2.25</v>
      </c>
    </row>
    <row r="69" spans="1:15" x14ac:dyDescent="0.25">
      <c r="A69" s="5">
        <v>6</v>
      </c>
      <c r="B69" s="41"/>
      <c r="C69" s="88"/>
      <c r="D69" s="88"/>
      <c r="E69" s="88"/>
      <c r="F69" s="88"/>
      <c r="G69" s="88"/>
      <c r="H69" s="41"/>
      <c r="I69" s="41"/>
      <c r="J69" s="49"/>
      <c r="K69" s="82"/>
      <c r="M69" s="69" t="s">
        <v>113</v>
      </c>
      <c r="N69" s="65">
        <f t="shared" si="8"/>
        <v>2.25</v>
      </c>
      <c r="O69" s="66">
        <f t="shared" si="9"/>
        <v>2.25</v>
      </c>
    </row>
    <row r="70" spans="1:15" x14ac:dyDescent="0.25">
      <c r="A70" s="5">
        <v>7</v>
      </c>
      <c r="B70" s="41"/>
      <c r="C70" s="88"/>
      <c r="D70" s="88"/>
      <c r="E70" s="88"/>
      <c r="F70" s="88"/>
      <c r="G70" s="88"/>
      <c r="H70" s="41"/>
      <c r="I70" s="41"/>
      <c r="J70" s="49"/>
      <c r="K70" s="82"/>
      <c r="M70" s="69" t="s">
        <v>113</v>
      </c>
      <c r="N70" s="65">
        <f t="shared" si="8"/>
        <v>2.25</v>
      </c>
      <c r="O70" s="66">
        <f t="shared" si="9"/>
        <v>2.25</v>
      </c>
    </row>
    <row r="71" spans="1:15" x14ac:dyDescent="0.25">
      <c r="A71" s="5">
        <v>8</v>
      </c>
      <c r="B71" s="41"/>
      <c r="C71" s="88"/>
      <c r="D71" s="88"/>
      <c r="E71" s="88"/>
      <c r="F71" s="88"/>
      <c r="G71" s="88"/>
      <c r="H71" s="41"/>
      <c r="I71" s="41"/>
      <c r="J71" s="49"/>
      <c r="K71" s="82"/>
      <c r="M71" s="69" t="s">
        <v>113</v>
      </c>
      <c r="N71" s="65">
        <f t="shared" si="8"/>
        <v>2.25</v>
      </c>
      <c r="O71" s="66">
        <f t="shared" si="9"/>
        <v>2.25</v>
      </c>
    </row>
    <row r="72" spans="1:15" x14ac:dyDescent="0.25">
      <c r="A72" s="5">
        <v>9</v>
      </c>
      <c r="B72" s="41"/>
      <c r="C72" s="88"/>
      <c r="D72" s="88"/>
      <c r="E72" s="88"/>
      <c r="F72" s="88"/>
      <c r="G72" s="88"/>
      <c r="H72" s="41"/>
      <c r="I72" s="41"/>
      <c r="J72" s="49"/>
      <c r="K72" s="82"/>
      <c r="M72" s="69" t="s">
        <v>113</v>
      </c>
      <c r="N72" s="65">
        <f t="shared" si="8"/>
        <v>2.25</v>
      </c>
      <c r="O72" s="66">
        <f t="shared" si="9"/>
        <v>2.25</v>
      </c>
    </row>
    <row r="73" spans="1:15" ht="15.75" thickBot="1" x14ac:dyDescent="0.3">
      <c r="A73" s="5">
        <v>10</v>
      </c>
      <c r="B73" s="41"/>
      <c r="C73" s="88"/>
      <c r="D73" s="88"/>
      <c r="E73" s="88"/>
      <c r="F73" s="88"/>
      <c r="G73" s="88"/>
      <c r="H73" s="41"/>
      <c r="I73" s="41"/>
      <c r="J73" s="49"/>
      <c r="K73" s="82"/>
      <c r="M73" s="69" t="s">
        <v>113</v>
      </c>
      <c r="N73" s="65">
        <f t="shared" si="8"/>
        <v>2.25</v>
      </c>
      <c r="O73" s="66">
        <f t="shared" si="9"/>
        <v>2.25</v>
      </c>
    </row>
    <row r="74" spans="1:15" ht="15.75" thickBot="1" x14ac:dyDescent="0.3">
      <c r="A74" s="2" t="s">
        <v>1</v>
      </c>
      <c r="B74" s="3" t="s">
        <v>6</v>
      </c>
      <c r="C74" s="15" t="s">
        <v>54</v>
      </c>
      <c r="D74" s="15" t="s">
        <v>55</v>
      </c>
      <c r="E74" s="3" t="s">
        <v>137</v>
      </c>
      <c r="F74" s="3" t="s">
        <v>10</v>
      </c>
      <c r="G74" s="3" t="s">
        <v>138</v>
      </c>
      <c r="H74" s="3" t="s">
        <v>7</v>
      </c>
      <c r="I74" s="3" t="s">
        <v>8</v>
      </c>
      <c r="J74" s="3" t="s">
        <v>9</v>
      </c>
      <c r="K74" s="4" t="s">
        <v>131</v>
      </c>
      <c r="M74" s="71"/>
      <c r="N74" s="146" t="s">
        <v>1</v>
      </c>
      <c r="O74" s="147"/>
    </row>
    <row r="75" spans="1:15" ht="15.75" thickBot="1" x14ac:dyDescent="0.3">
      <c r="A75" s="11" t="s">
        <v>50</v>
      </c>
      <c r="B75" s="12" t="s">
        <v>21</v>
      </c>
      <c r="C75" s="12" t="s">
        <v>51</v>
      </c>
      <c r="D75" s="12" t="s">
        <v>51</v>
      </c>
      <c r="E75" s="12" t="s">
        <v>52</v>
      </c>
      <c r="F75" s="12" t="s">
        <v>52</v>
      </c>
      <c r="G75" s="12" t="s">
        <v>53</v>
      </c>
      <c r="H75" s="12" t="s">
        <v>23</v>
      </c>
      <c r="I75" s="12" t="s">
        <v>23</v>
      </c>
      <c r="J75" s="12" t="s">
        <v>22</v>
      </c>
      <c r="K75" s="13" t="s">
        <v>132</v>
      </c>
      <c r="M75" s="69" t="s">
        <v>112</v>
      </c>
      <c r="N75" s="72">
        <v>-5</v>
      </c>
      <c r="O75" s="73">
        <v>0</v>
      </c>
    </row>
    <row r="76" spans="1:15" x14ac:dyDescent="0.25">
      <c r="A76" s="5">
        <v>1</v>
      </c>
      <c r="B76" s="41">
        <v>-8</v>
      </c>
      <c r="C76" s="88">
        <v>18</v>
      </c>
      <c r="D76" s="88">
        <v>18</v>
      </c>
      <c r="E76" s="88">
        <v>0</v>
      </c>
      <c r="F76" s="49">
        <v>0</v>
      </c>
      <c r="G76" s="88">
        <v>35</v>
      </c>
      <c r="H76" s="41">
        <v>0</v>
      </c>
      <c r="I76" s="41">
        <v>1</v>
      </c>
      <c r="J76" s="49" t="s">
        <v>277</v>
      </c>
      <c r="K76" s="82" t="s">
        <v>135</v>
      </c>
      <c r="M76" s="69" t="s">
        <v>113</v>
      </c>
      <c r="N76" s="65">
        <f>O76-N75*TAN(F60/180*PI())</f>
        <v>-8</v>
      </c>
      <c r="O76" s="66">
        <f>B76</f>
        <v>-8</v>
      </c>
    </row>
    <row r="77" spans="1:15" x14ac:dyDescent="0.25">
      <c r="A77" s="5">
        <v>2</v>
      </c>
      <c r="B77" s="41"/>
      <c r="C77" s="88"/>
      <c r="D77" s="88"/>
      <c r="E77" s="88"/>
      <c r="F77" s="49"/>
      <c r="G77" s="88"/>
      <c r="H77" s="41"/>
      <c r="I77" s="41"/>
      <c r="J77" s="49"/>
      <c r="K77" s="82"/>
      <c r="M77" s="69" t="s">
        <v>113</v>
      </c>
      <c r="N77" s="65">
        <f>IF(B77="",$B$76,B77)</f>
        <v>-8</v>
      </c>
      <c r="O77" s="66">
        <f>N77</f>
        <v>-8</v>
      </c>
    </row>
    <row r="78" spans="1:15" x14ac:dyDescent="0.25">
      <c r="A78" s="5">
        <v>3</v>
      </c>
      <c r="B78" s="41"/>
      <c r="C78" s="88"/>
      <c r="D78" s="88"/>
      <c r="E78" s="88"/>
      <c r="F78" s="49"/>
      <c r="G78" s="88"/>
      <c r="H78" s="41"/>
      <c r="I78" s="41"/>
      <c r="J78" s="49"/>
      <c r="K78" s="82"/>
      <c r="M78" s="69" t="s">
        <v>113</v>
      </c>
      <c r="N78" s="65">
        <f t="shared" ref="N78:N85" si="10">IF(B78="",$B$76,B78)</f>
        <v>-8</v>
      </c>
      <c r="O78" s="66">
        <f t="shared" ref="O78:O85" si="11">N78</f>
        <v>-8</v>
      </c>
    </row>
    <row r="79" spans="1:15" x14ac:dyDescent="0.25">
      <c r="A79" s="5">
        <v>4</v>
      </c>
      <c r="B79" s="41"/>
      <c r="C79" s="88"/>
      <c r="D79" s="88"/>
      <c r="E79" s="88"/>
      <c r="F79" s="88"/>
      <c r="G79" s="88"/>
      <c r="H79" s="41"/>
      <c r="I79" s="41"/>
      <c r="J79" s="49"/>
      <c r="K79" s="82"/>
      <c r="M79" s="69" t="s">
        <v>113</v>
      </c>
      <c r="N79" s="65">
        <f t="shared" si="10"/>
        <v>-8</v>
      </c>
      <c r="O79" s="66">
        <f t="shared" si="11"/>
        <v>-8</v>
      </c>
    </row>
    <row r="80" spans="1:15" x14ac:dyDescent="0.25">
      <c r="A80" s="5">
        <v>5</v>
      </c>
      <c r="B80" s="41"/>
      <c r="C80" s="88"/>
      <c r="D80" s="88"/>
      <c r="E80" s="88"/>
      <c r="F80" s="88"/>
      <c r="G80" s="88"/>
      <c r="H80" s="41"/>
      <c r="I80" s="41"/>
      <c r="J80" s="49"/>
      <c r="K80" s="82"/>
      <c r="M80" s="69" t="s">
        <v>113</v>
      </c>
      <c r="N80" s="65">
        <f t="shared" si="10"/>
        <v>-8</v>
      </c>
      <c r="O80" s="66">
        <f t="shared" si="11"/>
        <v>-8</v>
      </c>
    </row>
    <row r="81" spans="1:17" x14ac:dyDescent="0.25">
      <c r="A81" s="5">
        <v>6</v>
      </c>
      <c r="B81" s="41"/>
      <c r="C81" s="88"/>
      <c r="D81" s="88"/>
      <c r="E81" s="88"/>
      <c r="F81" s="88"/>
      <c r="G81" s="88"/>
      <c r="H81" s="41"/>
      <c r="I81" s="41"/>
      <c r="J81" s="49"/>
      <c r="K81" s="82"/>
      <c r="M81" s="69" t="s">
        <v>113</v>
      </c>
      <c r="N81" s="65">
        <f t="shared" si="10"/>
        <v>-8</v>
      </c>
      <c r="O81" s="66">
        <f t="shared" si="11"/>
        <v>-8</v>
      </c>
    </row>
    <row r="82" spans="1:17" x14ac:dyDescent="0.25">
      <c r="A82" s="5">
        <v>7</v>
      </c>
      <c r="B82" s="41"/>
      <c r="C82" s="88"/>
      <c r="D82" s="88"/>
      <c r="E82" s="88"/>
      <c r="F82" s="88"/>
      <c r="G82" s="88"/>
      <c r="H82" s="41"/>
      <c r="I82" s="41"/>
      <c r="J82" s="49"/>
      <c r="K82" s="82"/>
      <c r="M82" s="69" t="s">
        <v>113</v>
      </c>
      <c r="N82" s="65">
        <f t="shared" si="10"/>
        <v>-8</v>
      </c>
      <c r="O82" s="66">
        <f t="shared" si="11"/>
        <v>-8</v>
      </c>
    </row>
    <row r="83" spans="1:17" x14ac:dyDescent="0.25">
      <c r="A83" s="5">
        <v>8</v>
      </c>
      <c r="B83" s="41"/>
      <c r="C83" s="88"/>
      <c r="D83" s="88"/>
      <c r="E83" s="88"/>
      <c r="F83" s="88"/>
      <c r="G83" s="88"/>
      <c r="H83" s="41"/>
      <c r="I83" s="41"/>
      <c r="J83" s="49"/>
      <c r="K83" s="82"/>
      <c r="M83" s="69" t="s">
        <v>113</v>
      </c>
      <c r="N83" s="65">
        <f t="shared" si="10"/>
        <v>-8</v>
      </c>
      <c r="O83" s="66">
        <f t="shared" si="11"/>
        <v>-8</v>
      </c>
    </row>
    <row r="84" spans="1:17" x14ac:dyDescent="0.25">
      <c r="A84" s="5">
        <v>9</v>
      </c>
      <c r="B84" s="41"/>
      <c r="C84" s="88"/>
      <c r="D84" s="88"/>
      <c r="E84" s="88"/>
      <c r="F84" s="88"/>
      <c r="G84" s="88"/>
      <c r="H84" s="41"/>
      <c r="I84" s="41"/>
      <c r="J84" s="49"/>
      <c r="K84" s="82"/>
      <c r="M84" s="69" t="s">
        <v>113</v>
      </c>
      <c r="N84" s="65">
        <f t="shared" si="10"/>
        <v>-8</v>
      </c>
      <c r="O84" s="66">
        <f t="shared" si="11"/>
        <v>-8</v>
      </c>
    </row>
    <row r="85" spans="1:17" ht="15.75" thickBot="1" x14ac:dyDescent="0.3">
      <c r="A85" s="7">
        <v>10</v>
      </c>
      <c r="B85" s="43"/>
      <c r="C85" s="89"/>
      <c r="D85" s="89"/>
      <c r="E85" s="89"/>
      <c r="F85" s="89"/>
      <c r="G85" s="89"/>
      <c r="H85" s="43"/>
      <c r="I85" s="43"/>
      <c r="J85" s="74"/>
      <c r="K85" s="83"/>
      <c r="M85" s="70" t="s">
        <v>113</v>
      </c>
      <c r="N85" s="67">
        <f t="shared" si="10"/>
        <v>-8</v>
      </c>
      <c r="O85" s="68">
        <f t="shared" si="11"/>
        <v>-8</v>
      </c>
    </row>
    <row r="86" spans="1:17" ht="15.75" thickBot="1" x14ac:dyDescent="0.3">
      <c r="A86" s="55"/>
      <c r="B86" s="56"/>
      <c r="C86" s="56"/>
      <c r="D86" s="56"/>
      <c r="E86" s="56"/>
      <c r="F86" s="56"/>
      <c r="G86" s="56"/>
      <c r="H86" s="56"/>
      <c r="I86" s="56"/>
      <c r="J86" s="56"/>
      <c r="K86" s="57"/>
    </row>
    <row r="87" spans="1:17" ht="18.75" x14ac:dyDescent="0.3">
      <c r="A87" s="60" t="s">
        <v>153</v>
      </c>
      <c r="B87" s="23"/>
      <c r="C87" s="61" t="s">
        <v>154</v>
      </c>
      <c r="D87" s="23"/>
      <c r="E87" s="23"/>
      <c r="F87" s="23"/>
      <c r="G87" s="23"/>
      <c r="H87" s="23"/>
      <c r="I87" s="8" t="s">
        <v>193</v>
      </c>
      <c r="J87" s="140" t="s">
        <v>274</v>
      </c>
      <c r="K87" s="141"/>
    </row>
    <row r="88" spans="1:17" ht="15.75" thickBot="1" x14ac:dyDescent="0.3">
      <c r="A88" s="25" t="s">
        <v>11</v>
      </c>
      <c r="B88" s="26"/>
      <c r="C88" s="26"/>
      <c r="D88" s="26"/>
      <c r="E88" s="26"/>
      <c r="F88" s="26"/>
      <c r="G88" s="26"/>
      <c r="H88" s="26"/>
      <c r="I88" s="25"/>
      <c r="J88" s="142"/>
      <c r="K88" s="143"/>
    </row>
    <row r="89" spans="1:17" ht="15.75" thickBot="1" x14ac:dyDescent="0.3">
      <c r="A89" s="2" t="s">
        <v>48</v>
      </c>
      <c r="B89" s="13"/>
      <c r="C89" s="40">
        <v>0</v>
      </c>
      <c r="D89" s="2" t="s">
        <v>49</v>
      </c>
      <c r="E89" s="13"/>
      <c r="F89" s="40">
        <v>0</v>
      </c>
      <c r="G89" s="14" t="s">
        <v>53</v>
      </c>
      <c r="H89" s="26"/>
      <c r="I89" s="29"/>
      <c r="J89" s="144"/>
      <c r="K89" s="145"/>
    </row>
    <row r="90" spans="1:17" ht="15.75" thickBot="1" x14ac:dyDescent="0.3">
      <c r="A90" s="77"/>
      <c r="B90" s="78"/>
      <c r="C90" s="78"/>
      <c r="D90" s="79"/>
      <c r="E90" s="78"/>
      <c r="F90" s="78"/>
      <c r="G90" s="30"/>
      <c r="H90" s="30"/>
      <c r="I90" s="30"/>
      <c r="J90" s="30"/>
      <c r="K90" s="31"/>
    </row>
    <row r="91" spans="1:17" ht="15.75" thickBot="1" x14ac:dyDescent="0.3">
      <c r="A91" s="80" t="s">
        <v>2</v>
      </c>
      <c r="B91" s="75" t="s">
        <v>6</v>
      </c>
      <c r="C91" s="81" t="s">
        <v>54</v>
      </c>
      <c r="D91" s="81" t="s">
        <v>55</v>
      </c>
      <c r="E91" s="75" t="s">
        <v>137</v>
      </c>
      <c r="F91" s="75" t="s">
        <v>10</v>
      </c>
      <c r="G91" s="81" t="s">
        <v>138</v>
      </c>
      <c r="H91" s="75" t="s">
        <v>7</v>
      </c>
      <c r="I91" s="75" t="s">
        <v>8</v>
      </c>
      <c r="J91" s="75" t="s">
        <v>9</v>
      </c>
      <c r="K91" s="76" t="s">
        <v>131</v>
      </c>
      <c r="M91" s="71"/>
      <c r="N91" s="146" t="s">
        <v>2</v>
      </c>
      <c r="O91" s="147"/>
      <c r="P91" s="148" t="s">
        <v>111</v>
      </c>
      <c r="Q91" s="149"/>
    </row>
    <row r="92" spans="1:17" ht="15.75" thickBot="1" x14ac:dyDescent="0.3">
      <c r="A92" s="11" t="s">
        <v>50</v>
      </c>
      <c r="B92" s="12" t="s">
        <v>21</v>
      </c>
      <c r="C92" s="12" t="s">
        <v>51</v>
      </c>
      <c r="D92" s="12" t="s">
        <v>51</v>
      </c>
      <c r="E92" s="12" t="s">
        <v>52</v>
      </c>
      <c r="F92" s="12" t="s">
        <v>52</v>
      </c>
      <c r="G92" s="12" t="s">
        <v>53</v>
      </c>
      <c r="H92" s="12" t="s">
        <v>23</v>
      </c>
      <c r="I92" s="12" t="s">
        <v>23</v>
      </c>
      <c r="J92" s="12" t="s">
        <v>22</v>
      </c>
      <c r="K92" s="13" t="s">
        <v>132</v>
      </c>
      <c r="M92" s="69" t="s">
        <v>112</v>
      </c>
      <c r="N92" s="65">
        <v>5</v>
      </c>
      <c r="O92" s="66">
        <v>0</v>
      </c>
      <c r="P92" s="65">
        <v>0</v>
      </c>
      <c r="Q92" s="66">
        <v>0</v>
      </c>
    </row>
    <row r="93" spans="1:17" ht="15.75" thickBot="1" x14ac:dyDescent="0.3">
      <c r="A93" s="5">
        <v>1</v>
      </c>
      <c r="B93" s="41">
        <v>2.25</v>
      </c>
      <c r="C93" s="88">
        <v>18</v>
      </c>
      <c r="D93" s="88">
        <v>20</v>
      </c>
      <c r="E93" s="88">
        <v>0</v>
      </c>
      <c r="F93" s="88">
        <v>0</v>
      </c>
      <c r="G93" s="88">
        <v>30</v>
      </c>
      <c r="H93" s="41">
        <v>0</v>
      </c>
      <c r="I93" s="41">
        <v>0.57999999999999996</v>
      </c>
      <c r="J93" s="49" t="s">
        <v>265</v>
      </c>
      <c r="K93" s="82" t="s">
        <v>135</v>
      </c>
      <c r="M93" s="69" t="s">
        <v>113</v>
      </c>
      <c r="N93" s="65">
        <f>O93+N92*TAN(C89/180*PI())</f>
        <v>2.25</v>
      </c>
      <c r="O93" s="66">
        <f>B93</f>
        <v>2.25</v>
      </c>
      <c r="P93" s="67">
        <f>MIN(O105:O114)-1/2*(MAX(O92:O102)-MIN(O104:O114))</f>
        <v>-13.125</v>
      </c>
      <c r="Q93" s="68">
        <f>MAX(O93:O102)</f>
        <v>2.25</v>
      </c>
    </row>
    <row r="94" spans="1:17" x14ac:dyDescent="0.25">
      <c r="A94" s="5">
        <v>2</v>
      </c>
      <c r="B94" s="41">
        <v>-4.5</v>
      </c>
      <c r="C94" s="88">
        <v>20</v>
      </c>
      <c r="D94" s="88">
        <v>20</v>
      </c>
      <c r="E94" s="88">
        <v>60</v>
      </c>
      <c r="F94" s="49">
        <v>6</v>
      </c>
      <c r="G94" s="88">
        <v>30</v>
      </c>
      <c r="H94" s="41">
        <v>0</v>
      </c>
      <c r="I94" s="41">
        <v>0.57999999999999996</v>
      </c>
      <c r="J94" s="49" t="s">
        <v>276</v>
      </c>
      <c r="K94" s="82" t="s">
        <v>133</v>
      </c>
      <c r="M94" s="69" t="s">
        <v>113</v>
      </c>
      <c r="N94" s="65">
        <f>IF(B94="",$B$93,B94)</f>
        <v>-4.5</v>
      </c>
      <c r="O94" s="66">
        <f>N94</f>
        <v>-4.5</v>
      </c>
    </row>
    <row r="95" spans="1:17" x14ac:dyDescent="0.25">
      <c r="A95" s="5">
        <v>3</v>
      </c>
      <c r="B95" s="41">
        <v>-4.9000000000000004</v>
      </c>
      <c r="C95" s="88">
        <v>18</v>
      </c>
      <c r="D95" s="88">
        <v>18</v>
      </c>
      <c r="E95" s="88">
        <v>0</v>
      </c>
      <c r="F95" s="49">
        <v>0</v>
      </c>
      <c r="G95" s="88">
        <v>35</v>
      </c>
      <c r="H95" s="41">
        <v>0</v>
      </c>
      <c r="I95" s="41">
        <v>0.57999999999999996</v>
      </c>
      <c r="J95" s="49" t="s">
        <v>277</v>
      </c>
      <c r="K95" s="82" t="s">
        <v>135</v>
      </c>
      <c r="M95" s="69" t="s">
        <v>113</v>
      </c>
      <c r="N95" s="65">
        <f t="shared" ref="N95:N102" si="12">IF(B95="",$B$93,B95)</f>
        <v>-4.9000000000000004</v>
      </c>
      <c r="O95" s="66">
        <f t="shared" ref="O95:O102" si="13">N95</f>
        <v>-4.9000000000000004</v>
      </c>
    </row>
    <row r="96" spans="1:17" x14ac:dyDescent="0.25">
      <c r="A96" s="5">
        <v>4</v>
      </c>
      <c r="B96" s="41"/>
      <c r="C96" s="88"/>
      <c r="D96" s="88"/>
      <c r="E96" s="88"/>
      <c r="F96" s="88"/>
      <c r="G96" s="88"/>
      <c r="H96" s="41"/>
      <c r="I96" s="41"/>
      <c r="J96" s="49"/>
      <c r="K96" s="82"/>
      <c r="M96" s="69" t="s">
        <v>113</v>
      </c>
      <c r="N96" s="65">
        <f t="shared" si="12"/>
        <v>2.25</v>
      </c>
      <c r="O96" s="66">
        <f t="shared" si="13"/>
        <v>2.25</v>
      </c>
    </row>
    <row r="97" spans="1:15" x14ac:dyDescent="0.25">
      <c r="A97" s="5">
        <v>5</v>
      </c>
      <c r="B97" s="41"/>
      <c r="C97" s="88"/>
      <c r="D97" s="88"/>
      <c r="E97" s="88"/>
      <c r="F97" s="88"/>
      <c r="G97" s="88"/>
      <c r="H97" s="41"/>
      <c r="I97" s="41"/>
      <c r="J97" s="49"/>
      <c r="K97" s="82"/>
      <c r="M97" s="69" t="s">
        <v>113</v>
      </c>
      <c r="N97" s="65">
        <f t="shared" si="12"/>
        <v>2.25</v>
      </c>
      <c r="O97" s="66">
        <f t="shared" si="13"/>
        <v>2.25</v>
      </c>
    </row>
    <row r="98" spans="1:15" x14ac:dyDescent="0.25">
      <c r="A98" s="5">
        <v>6</v>
      </c>
      <c r="B98" s="41"/>
      <c r="C98" s="88"/>
      <c r="D98" s="88"/>
      <c r="E98" s="88"/>
      <c r="F98" s="88"/>
      <c r="G98" s="88"/>
      <c r="H98" s="41"/>
      <c r="I98" s="41"/>
      <c r="J98" s="49"/>
      <c r="K98" s="82"/>
      <c r="M98" s="69" t="s">
        <v>113</v>
      </c>
      <c r="N98" s="65">
        <f t="shared" si="12"/>
        <v>2.25</v>
      </c>
      <c r="O98" s="66">
        <f t="shared" si="13"/>
        <v>2.25</v>
      </c>
    </row>
    <row r="99" spans="1:15" x14ac:dyDescent="0.25">
      <c r="A99" s="5">
        <v>7</v>
      </c>
      <c r="B99" s="41"/>
      <c r="C99" s="88"/>
      <c r="D99" s="88"/>
      <c r="E99" s="88"/>
      <c r="F99" s="88"/>
      <c r="G99" s="88"/>
      <c r="H99" s="41"/>
      <c r="I99" s="41"/>
      <c r="J99" s="49"/>
      <c r="K99" s="82"/>
      <c r="M99" s="69" t="s">
        <v>113</v>
      </c>
      <c r="N99" s="65">
        <f t="shared" si="12"/>
        <v>2.25</v>
      </c>
      <c r="O99" s="66">
        <f t="shared" si="13"/>
        <v>2.25</v>
      </c>
    </row>
    <row r="100" spans="1:15" x14ac:dyDescent="0.25">
      <c r="A100" s="5">
        <v>8</v>
      </c>
      <c r="B100" s="41"/>
      <c r="C100" s="88"/>
      <c r="D100" s="88"/>
      <c r="E100" s="88"/>
      <c r="F100" s="88"/>
      <c r="G100" s="88"/>
      <c r="H100" s="41"/>
      <c r="I100" s="41"/>
      <c r="J100" s="49"/>
      <c r="K100" s="82"/>
      <c r="M100" s="69" t="s">
        <v>113</v>
      </c>
      <c r="N100" s="65">
        <f t="shared" si="12"/>
        <v>2.25</v>
      </c>
      <c r="O100" s="66">
        <f t="shared" si="13"/>
        <v>2.25</v>
      </c>
    </row>
    <row r="101" spans="1:15" x14ac:dyDescent="0.25">
      <c r="A101" s="5">
        <v>9</v>
      </c>
      <c r="B101" s="41"/>
      <c r="C101" s="88"/>
      <c r="D101" s="88"/>
      <c r="E101" s="88"/>
      <c r="F101" s="88"/>
      <c r="G101" s="88"/>
      <c r="H101" s="41"/>
      <c r="I101" s="41"/>
      <c r="J101" s="49"/>
      <c r="K101" s="82"/>
      <c r="M101" s="69" t="s">
        <v>113</v>
      </c>
      <c r="N101" s="65">
        <f t="shared" si="12"/>
        <v>2.25</v>
      </c>
      <c r="O101" s="66">
        <f t="shared" si="13"/>
        <v>2.25</v>
      </c>
    </row>
    <row r="102" spans="1:15" ht="15.75" thickBot="1" x14ac:dyDescent="0.3">
      <c r="A102" s="5">
        <v>10</v>
      </c>
      <c r="B102" s="41"/>
      <c r="C102" s="88"/>
      <c r="D102" s="88"/>
      <c r="E102" s="88"/>
      <c r="F102" s="88"/>
      <c r="G102" s="88"/>
      <c r="H102" s="41"/>
      <c r="I102" s="41"/>
      <c r="J102" s="49"/>
      <c r="K102" s="82"/>
      <c r="M102" s="69" t="s">
        <v>113</v>
      </c>
      <c r="N102" s="65">
        <f t="shared" si="12"/>
        <v>2.25</v>
      </c>
      <c r="O102" s="66">
        <f t="shared" si="13"/>
        <v>2.25</v>
      </c>
    </row>
    <row r="103" spans="1:15" ht="15.75" thickBot="1" x14ac:dyDescent="0.3">
      <c r="A103" s="2" t="s">
        <v>1</v>
      </c>
      <c r="B103" s="3" t="s">
        <v>6</v>
      </c>
      <c r="C103" s="15" t="s">
        <v>54</v>
      </c>
      <c r="D103" s="15" t="s">
        <v>55</v>
      </c>
      <c r="E103" s="3" t="s">
        <v>137</v>
      </c>
      <c r="F103" s="3" t="s">
        <v>10</v>
      </c>
      <c r="G103" s="3" t="s">
        <v>138</v>
      </c>
      <c r="H103" s="3" t="s">
        <v>7</v>
      </c>
      <c r="I103" s="3" t="s">
        <v>8</v>
      </c>
      <c r="J103" s="3" t="s">
        <v>9</v>
      </c>
      <c r="K103" s="4" t="s">
        <v>131</v>
      </c>
      <c r="M103" s="71"/>
      <c r="N103" s="146" t="s">
        <v>1</v>
      </c>
      <c r="O103" s="147"/>
    </row>
    <row r="104" spans="1:15" ht="15.75" thickBot="1" x14ac:dyDescent="0.3">
      <c r="A104" s="11" t="s">
        <v>50</v>
      </c>
      <c r="B104" s="12" t="s">
        <v>21</v>
      </c>
      <c r="C104" s="12" t="s">
        <v>51</v>
      </c>
      <c r="D104" s="12" t="s">
        <v>51</v>
      </c>
      <c r="E104" s="12" t="s">
        <v>52</v>
      </c>
      <c r="F104" s="12" t="s">
        <v>52</v>
      </c>
      <c r="G104" s="12" t="s">
        <v>53</v>
      </c>
      <c r="H104" s="12" t="s">
        <v>23</v>
      </c>
      <c r="I104" s="12" t="s">
        <v>23</v>
      </c>
      <c r="J104" s="12" t="s">
        <v>22</v>
      </c>
      <c r="K104" s="13" t="s">
        <v>132</v>
      </c>
      <c r="M104" s="69" t="s">
        <v>112</v>
      </c>
      <c r="N104" s="72">
        <v>-5</v>
      </c>
      <c r="O104" s="73">
        <v>0</v>
      </c>
    </row>
    <row r="105" spans="1:15" x14ac:dyDescent="0.25">
      <c r="A105" s="5">
        <v>1</v>
      </c>
      <c r="B105" s="41">
        <v>-8</v>
      </c>
      <c r="C105" s="88">
        <v>18</v>
      </c>
      <c r="D105" s="88">
        <v>18</v>
      </c>
      <c r="E105" s="88">
        <v>0</v>
      </c>
      <c r="F105" s="49">
        <v>0</v>
      </c>
      <c r="G105" s="88">
        <v>35</v>
      </c>
      <c r="H105" s="41">
        <v>0</v>
      </c>
      <c r="I105" s="41">
        <v>1</v>
      </c>
      <c r="J105" s="49" t="s">
        <v>277</v>
      </c>
      <c r="K105" s="82" t="s">
        <v>135</v>
      </c>
      <c r="M105" s="69" t="s">
        <v>113</v>
      </c>
      <c r="N105" s="65">
        <f>O105-N104*TAN(F89/180*PI())</f>
        <v>-8</v>
      </c>
      <c r="O105" s="66">
        <f>B105</f>
        <v>-8</v>
      </c>
    </row>
    <row r="106" spans="1:15" x14ac:dyDescent="0.25">
      <c r="A106" s="5">
        <v>2</v>
      </c>
      <c r="B106" s="41"/>
      <c r="C106" s="88"/>
      <c r="D106" s="88"/>
      <c r="E106" s="88"/>
      <c r="F106" s="49"/>
      <c r="G106" s="88"/>
      <c r="H106" s="41"/>
      <c r="I106" s="41"/>
      <c r="J106" s="49"/>
      <c r="K106" s="82"/>
      <c r="M106" s="69" t="s">
        <v>113</v>
      </c>
      <c r="N106" s="65">
        <f>IF(B106="",$B$105,B106)</f>
        <v>-8</v>
      </c>
      <c r="O106" s="66">
        <f>N106</f>
        <v>-8</v>
      </c>
    </row>
    <row r="107" spans="1:15" x14ac:dyDescent="0.25">
      <c r="A107" s="5">
        <v>3</v>
      </c>
      <c r="B107" s="41"/>
      <c r="C107" s="88"/>
      <c r="D107" s="88"/>
      <c r="E107" s="88"/>
      <c r="F107" s="49"/>
      <c r="G107" s="88"/>
      <c r="H107" s="41"/>
      <c r="I107" s="41"/>
      <c r="J107" s="49"/>
      <c r="K107" s="82"/>
      <c r="M107" s="69" t="s">
        <v>113</v>
      </c>
      <c r="N107" s="65">
        <f t="shared" ref="N107:N114" si="14">IF(B107="",$B$105,B107)</f>
        <v>-8</v>
      </c>
      <c r="O107" s="66">
        <f t="shared" ref="O107:O114" si="15">N107</f>
        <v>-8</v>
      </c>
    </row>
    <row r="108" spans="1:15" x14ac:dyDescent="0.25">
      <c r="A108" s="5">
        <v>4</v>
      </c>
      <c r="B108" s="41"/>
      <c r="C108" s="88"/>
      <c r="D108" s="88"/>
      <c r="E108" s="88"/>
      <c r="F108" s="88"/>
      <c r="G108" s="88"/>
      <c r="H108" s="41"/>
      <c r="I108" s="41"/>
      <c r="J108" s="49"/>
      <c r="K108" s="82"/>
      <c r="M108" s="69" t="s">
        <v>113</v>
      </c>
      <c r="N108" s="65">
        <f t="shared" si="14"/>
        <v>-8</v>
      </c>
      <c r="O108" s="66">
        <f t="shared" si="15"/>
        <v>-8</v>
      </c>
    </row>
    <row r="109" spans="1:15" x14ac:dyDescent="0.25">
      <c r="A109" s="5">
        <v>5</v>
      </c>
      <c r="B109" s="41"/>
      <c r="C109" s="88"/>
      <c r="D109" s="88"/>
      <c r="E109" s="88"/>
      <c r="F109" s="88"/>
      <c r="G109" s="88"/>
      <c r="H109" s="41"/>
      <c r="I109" s="41"/>
      <c r="J109" s="49"/>
      <c r="K109" s="82"/>
      <c r="M109" s="69" t="s">
        <v>113</v>
      </c>
      <c r="N109" s="65">
        <f t="shared" si="14"/>
        <v>-8</v>
      </c>
      <c r="O109" s="66">
        <f t="shared" si="15"/>
        <v>-8</v>
      </c>
    </row>
    <row r="110" spans="1:15" x14ac:dyDescent="0.25">
      <c r="A110" s="5">
        <v>6</v>
      </c>
      <c r="B110" s="41"/>
      <c r="C110" s="88"/>
      <c r="D110" s="88"/>
      <c r="E110" s="88"/>
      <c r="F110" s="88"/>
      <c r="G110" s="88"/>
      <c r="H110" s="41"/>
      <c r="I110" s="41"/>
      <c r="J110" s="49"/>
      <c r="K110" s="82"/>
      <c r="M110" s="69" t="s">
        <v>113</v>
      </c>
      <c r="N110" s="65">
        <f t="shared" si="14"/>
        <v>-8</v>
      </c>
      <c r="O110" s="66">
        <f t="shared" si="15"/>
        <v>-8</v>
      </c>
    </row>
    <row r="111" spans="1:15" x14ac:dyDescent="0.25">
      <c r="A111" s="5">
        <v>7</v>
      </c>
      <c r="B111" s="41"/>
      <c r="C111" s="88"/>
      <c r="D111" s="88"/>
      <c r="E111" s="88"/>
      <c r="F111" s="88"/>
      <c r="G111" s="88"/>
      <c r="H111" s="41"/>
      <c r="I111" s="41"/>
      <c r="J111" s="49"/>
      <c r="K111" s="82"/>
      <c r="M111" s="69" t="s">
        <v>113</v>
      </c>
      <c r="N111" s="65">
        <f t="shared" si="14"/>
        <v>-8</v>
      </c>
      <c r="O111" s="66">
        <f t="shared" si="15"/>
        <v>-8</v>
      </c>
    </row>
    <row r="112" spans="1:15" x14ac:dyDescent="0.25">
      <c r="A112" s="5">
        <v>8</v>
      </c>
      <c r="B112" s="41"/>
      <c r="C112" s="88"/>
      <c r="D112" s="88"/>
      <c r="E112" s="88"/>
      <c r="F112" s="88"/>
      <c r="G112" s="88"/>
      <c r="H112" s="41"/>
      <c r="I112" s="41"/>
      <c r="J112" s="49"/>
      <c r="K112" s="82"/>
      <c r="M112" s="69" t="s">
        <v>113</v>
      </c>
      <c r="N112" s="65">
        <f t="shared" si="14"/>
        <v>-8</v>
      </c>
      <c r="O112" s="66">
        <f t="shared" si="15"/>
        <v>-8</v>
      </c>
    </row>
    <row r="113" spans="1:17" x14ac:dyDescent="0.25">
      <c r="A113" s="5">
        <v>9</v>
      </c>
      <c r="B113" s="41"/>
      <c r="C113" s="88"/>
      <c r="D113" s="88"/>
      <c r="E113" s="88"/>
      <c r="F113" s="88"/>
      <c r="G113" s="88"/>
      <c r="H113" s="41"/>
      <c r="I113" s="41"/>
      <c r="J113" s="49"/>
      <c r="K113" s="82"/>
      <c r="M113" s="69" t="s">
        <v>113</v>
      </c>
      <c r="N113" s="65">
        <f t="shared" si="14"/>
        <v>-8</v>
      </c>
      <c r="O113" s="66">
        <f t="shared" si="15"/>
        <v>-8</v>
      </c>
    </row>
    <row r="114" spans="1:17" ht="15.75" thickBot="1" x14ac:dyDescent="0.3">
      <c r="A114" s="7">
        <v>10</v>
      </c>
      <c r="B114" s="43"/>
      <c r="C114" s="89"/>
      <c r="D114" s="89"/>
      <c r="E114" s="89"/>
      <c r="F114" s="89"/>
      <c r="G114" s="89"/>
      <c r="H114" s="43"/>
      <c r="I114" s="43"/>
      <c r="J114" s="74"/>
      <c r="K114" s="83"/>
      <c r="M114" s="70" t="s">
        <v>113</v>
      </c>
      <c r="N114" s="65">
        <f t="shared" si="14"/>
        <v>-8</v>
      </c>
      <c r="O114" s="68">
        <f t="shared" si="15"/>
        <v>-8</v>
      </c>
    </row>
    <row r="115" spans="1:17" ht="15.75" thickBot="1" x14ac:dyDescent="0.3">
      <c r="A115" s="55"/>
      <c r="B115" s="56"/>
      <c r="C115" s="56"/>
      <c r="D115" s="56"/>
      <c r="E115" s="56"/>
      <c r="F115" s="56"/>
      <c r="G115" s="56"/>
      <c r="H115" s="56"/>
      <c r="I115" s="56"/>
      <c r="J115" s="56"/>
      <c r="K115" s="57"/>
    </row>
    <row r="116" spans="1:17" ht="18.75" x14ac:dyDescent="0.3">
      <c r="A116" s="60" t="s">
        <v>155</v>
      </c>
      <c r="B116" s="23"/>
      <c r="C116" s="61" t="s">
        <v>156</v>
      </c>
      <c r="D116" s="23"/>
      <c r="E116" s="23"/>
      <c r="F116" s="23"/>
      <c r="G116" s="23"/>
      <c r="H116" s="23"/>
      <c r="I116" s="8" t="s">
        <v>193</v>
      </c>
      <c r="J116" s="140" t="s">
        <v>274</v>
      </c>
      <c r="K116" s="141"/>
    </row>
    <row r="117" spans="1:17" ht="15.75" thickBot="1" x14ac:dyDescent="0.3">
      <c r="A117" s="25" t="s">
        <v>11</v>
      </c>
      <c r="B117" s="26"/>
      <c r="C117" s="26"/>
      <c r="D117" s="26"/>
      <c r="E117" s="26"/>
      <c r="F117" s="26"/>
      <c r="G117" s="26"/>
      <c r="H117" s="26"/>
      <c r="I117" s="25"/>
      <c r="J117" s="142"/>
      <c r="K117" s="143"/>
    </row>
    <row r="118" spans="1:17" ht="15.75" thickBot="1" x14ac:dyDescent="0.3">
      <c r="A118" s="2" t="s">
        <v>48</v>
      </c>
      <c r="B118" s="13"/>
      <c r="C118" s="40">
        <v>0</v>
      </c>
      <c r="D118" s="2" t="s">
        <v>49</v>
      </c>
      <c r="E118" s="13"/>
      <c r="F118" s="40">
        <v>0</v>
      </c>
      <c r="G118" s="14" t="s">
        <v>53</v>
      </c>
      <c r="H118" s="26"/>
      <c r="I118" s="29"/>
      <c r="J118" s="144"/>
      <c r="K118" s="145"/>
    </row>
    <row r="119" spans="1:17" ht="15.75" thickBot="1" x14ac:dyDescent="0.3">
      <c r="A119" s="77"/>
      <c r="B119" s="78"/>
      <c r="C119" s="78"/>
      <c r="D119" s="79"/>
      <c r="E119" s="78"/>
      <c r="F119" s="78"/>
      <c r="G119" s="30"/>
      <c r="H119" s="30"/>
      <c r="I119" s="30"/>
      <c r="J119" s="30"/>
      <c r="K119" s="31"/>
    </row>
    <row r="120" spans="1:17" ht="15.75" thickBot="1" x14ac:dyDescent="0.3">
      <c r="A120" s="80" t="s">
        <v>2</v>
      </c>
      <c r="B120" s="75" t="s">
        <v>6</v>
      </c>
      <c r="C120" s="81" t="s">
        <v>54</v>
      </c>
      <c r="D120" s="81" t="s">
        <v>55</v>
      </c>
      <c r="E120" s="75" t="s">
        <v>137</v>
      </c>
      <c r="F120" s="75" t="s">
        <v>10</v>
      </c>
      <c r="G120" s="81" t="s">
        <v>138</v>
      </c>
      <c r="H120" s="75" t="s">
        <v>7</v>
      </c>
      <c r="I120" s="75" t="s">
        <v>8</v>
      </c>
      <c r="J120" s="75" t="s">
        <v>9</v>
      </c>
      <c r="K120" s="76" t="s">
        <v>131</v>
      </c>
      <c r="M120" s="71"/>
      <c r="N120" s="146" t="s">
        <v>2</v>
      </c>
      <c r="O120" s="147"/>
      <c r="P120" s="148" t="s">
        <v>111</v>
      </c>
      <c r="Q120" s="149"/>
    </row>
    <row r="121" spans="1:17" ht="15.75" thickBot="1" x14ac:dyDescent="0.3">
      <c r="A121" s="11" t="s">
        <v>50</v>
      </c>
      <c r="B121" s="12" t="s">
        <v>21</v>
      </c>
      <c r="C121" s="12" t="s">
        <v>51</v>
      </c>
      <c r="D121" s="12" t="s">
        <v>51</v>
      </c>
      <c r="E121" s="12" t="s">
        <v>52</v>
      </c>
      <c r="F121" s="12" t="s">
        <v>52</v>
      </c>
      <c r="G121" s="12" t="s">
        <v>53</v>
      </c>
      <c r="H121" s="12" t="s">
        <v>23</v>
      </c>
      <c r="I121" s="12" t="s">
        <v>23</v>
      </c>
      <c r="J121" s="12" t="s">
        <v>22</v>
      </c>
      <c r="K121" s="13" t="s">
        <v>132</v>
      </c>
      <c r="M121" s="69" t="s">
        <v>112</v>
      </c>
      <c r="N121" s="65">
        <v>5</v>
      </c>
      <c r="O121" s="66">
        <v>0</v>
      </c>
      <c r="P121" s="65">
        <v>0</v>
      </c>
      <c r="Q121" s="66">
        <v>0</v>
      </c>
    </row>
    <row r="122" spans="1:17" ht="15.75" thickBot="1" x14ac:dyDescent="0.3">
      <c r="A122" s="5">
        <v>1</v>
      </c>
      <c r="B122" s="41">
        <v>2.25</v>
      </c>
      <c r="C122" s="88">
        <v>18</v>
      </c>
      <c r="D122" s="88">
        <v>20</v>
      </c>
      <c r="E122" s="88">
        <v>0</v>
      </c>
      <c r="F122" s="88">
        <v>0</v>
      </c>
      <c r="G122" s="88">
        <v>30</v>
      </c>
      <c r="H122" s="41">
        <v>0</v>
      </c>
      <c r="I122" s="41">
        <v>0.34</v>
      </c>
      <c r="J122" s="49" t="s">
        <v>265</v>
      </c>
      <c r="K122" s="82" t="s">
        <v>135</v>
      </c>
      <c r="M122" s="69" t="s">
        <v>113</v>
      </c>
      <c r="N122" s="65">
        <f>O122+N121*TAN(C118/180*PI())</f>
        <v>2.25</v>
      </c>
      <c r="O122" s="66">
        <f>B122</f>
        <v>2.25</v>
      </c>
      <c r="P122" s="67">
        <f>MIN(O134:O143)-1/2*(MAX(O121:O131)-MIN(O133:O143))</f>
        <v>-13.125</v>
      </c>
      <c r="Q122" s="68">
        <f>MAX(O122:O131)</f>
        <v>2.25</v>
      </c>
    </row>
    <row r="123" spans="1:17" x14ac:dyDescent="0.25">
      <c r="A123" s="5">
        <v>2</v>
      </c>
      <c r="B123" s="41">
        <v>-4.5</v>
      </c>
      <c r="C123" s="88">
        <v>20</v>
      </c>
      <c r="D123" s="88">
        <v>20</v>
      </c>
      <c r="E123" s="88">
        <v>60</v>
      </c>
      <c r="F123" s="49">
        <v>6</v>
      </c>
      <c r="G123" s="88">
        <v>30</v>
      </c>
      <c r="H123" s="41">
        <v>0</v>
      </c>
      <c r="I123" s="41">
        <v>0.34</v>
      </c>
      <c r="J123" s="49" t="s">
        <v>276</v>
      </c>
      <c r="K123" s="82" t="s">
        <v>133</v>
      </c>
      <c r="M123" s="69" t="s">
        <v>113</v>
      </c>
      <c r="N123" s="65">
        <f>IF(B123="",$B$122,B123)</f>
        <v>-4.5</v>
      </c>
      <c r="O123" s="66">
        <f>N123</f>
        <v>-4.5</v>
      </c>
    </row>
    <row r="124" spans="1:17" x14ac:dyDescent="0.25">
      <c r="A124" s="5">
        <v>3</v>
      </c>
      <c r="B124" s="41">
        <v>-4.9000000000000004</v>
      </c>
      <c r="C124" s="88">
        <v>18</v>
      </c>
      <c r="D124" s="88">
        <v>18</v>
      </c>
      <c r="E124" s="88">
        <v>0</v>
      </c>
      <c r="F124" s="49">
        <v>0</v>
      </c>
      <c r="G124" s="88">
        <v>35</v>
      </c>
      <c r="H124" s="41">
        <v>0</v>
      </c>
      <c r="I124" s="41">
        <v>0.34</v>
      </c>
      <c r="J124" s="49" t="s">
        <v>277</v>
      </c>
      <c r="K124" s="82" t="s">
        <v>135</v>
      </c>
      <c r="M124" s="69" t="s">
        <v>113</v>
      </c>
      <c r="N124" s="65">
        <f t="shared" ref="N124:N131" si="16">IF(B124="",$B$122,B124)</f>
        <v>-4.9000000000000004</v>
      </c>
      <c r="O124" s="66">
        <f t="shared" ref="O124:O131" si="17">N124</f>
        <v>-4.9000000000000004</v>
      </c>
    </row>
    <row r="125" spans="1:17" x14ac:dyDescent="0.25">
      <c r="A125" s="5">
        <v>4</v>
      </c>
      <c r="B125" s="41"/>
      <c r="C125" s="88"/>
      <c r="D125" s="88"/>
      <c r="E125" s="88"/>
      <c r="F125" s="88"/>
      <c r="G125" s="88"/>
      <c r="H125" s="41"/>
      <c r="I125" s="41"/>
      <c r="J125" s="49"/>
      <c r="K125" s="82"/>
      <c r="M125" s="69" t="s">
        <v>113</v>
      </c>
      <c r="N125" s="65">
        <f t="shared" si="16"/>
        <v>2.25</v>
      </c>
      <c r="O125" s="66">
        <f t="shared" si="17"/>
        <v>2.25</v>
      </c>
    </row>
    <row r="126" spans="1:17" x14ac:dyDescent="0.25">
      <c r="A126" s="5">
        <v>5</v>
      </c>
      <c r="B126" s="41"/>
      <c r="C126" s="88"/>
      <c r="D126" s="88"/>
      <c r="E126" s="88"/>
      <c r="F126" s="88"/>
      <c r="G126" s="88"/>
      <c r="H126" s="41"/>
      <c r="I126" s="41"/>
      <c r="J126" s="49"/>
      <c r="K126" s="82"/>
      <c r="M126" s="69" t="s">
        <v>113</v>
      </c>
      <c r="N126" s="65">
        <f t="shared" si="16"/>
        <v>2.25</v>
      </c>
      <c r="O126" s="66">
        <f t="shared" si="17"/>
        <v>2.25</v>
      </c>
    </row>
    <row r="127" spans="1:17" x14ac:dyDescent="0.25">
      <c r="A127" s="5">
        <v>6</v>
      </c>
      <c r="B127" s="41"/>
      <c r="C127" s="88"/>
      <c r="D127" s="88"/>
      <c r="E127" s="88"/>
      <c r="F127" s="88"/>
      <c r="G127" s="88"/>
      <c r="H127" s="41"/>
      <c r="I127" s="41"/>
      <c r="J127" s="49"/>
      <c r="K127" s="82"/>
      <c r="M127" s="69" t="s">
        <v>113</v>
      </c>
      <c r="N127" s="65">
        <f t="shared" si="16"/>
        <v>2.25</v>
      </c>
      <c r="O127" s="66">
        <f t="shared" si="17"/>
        <v>2.25</v>
      </c>
    </row>
    <row r="128" spans="1:17" x14ac:dyDescent="0.25">
      <c r="A128" s="5">
        <v>7</v>
      </c>
      <c r="B128" s="41"/>
      <c r="C128" s="88"/>
      <c r="D128" s="88"/>
      <c r="E128" s="88"/>
      <c r="F128" s="88"/>
      <c r="G128" s="88"/>
      <c r="H128" s="41"/>
      <c r="I128" s="41"/>
      <c r="J128" s="49"/>
      <c r="K128" s="82"/>
      <c r="M128" s="69" t="s">
        <v>113</v>
      </c>
      <c r="N128" s="65">
        <f t="shared" si="16"/>
        <v>2.25</v>
      </c>
      <c r="O128" s="66">
        <f t="shared" si="17"/>
        <v>2.25</v>
      </c>
    </row>
    <row r="129" spans="1:15" x14ac:dyDescent="0.25">
      <c r="A129" s="5">
        <v>8</v>
      </c>
      <c r="B129" s="41"/>
      <c r="C129" s="88"/>
      <c r="D129" s="88"/>
      <c r="E129" s="88"/>
      <c r="F129" s="88"/>
      <c r="G129" s="88"/>
      <c r="H129" s="41"/>
      <c r="I129" s="41"/>
      <c r="J129" s="49"/>
      <c r="K129" s="82"/>
      <c r="M129" s="69" t="s">
        <v>113</v>
      </c>
      <c r="N129" s="65">
        <f t="shared" si="16"/>
        <v>2.25</v>
      </c>
      <c r="O129" s="66">
        <f t="shared" si="17"/>
        <v>2.25</v>
      </c>
    </row>
    <row r="130" spans="1:15" x14ac:dyDescent="0.25">
      <c r="A130" s="5">
        <v>9</v>
      </c>
      <c r="B130" s="41"/>
      <c r="C130" s="88"/>
      <c r="D130" s="88"/>
      <c r="E130" s="88"/>
      <c r="F130" s="88"/>
      <c r="G130" s="88"/>
      <c r="H130" s="41"/>
      <c r="I130" s="41"/>
      <c r="J130" s="49"/>
      <c r="K130" s="82"/>
      <c r="M130" s="69" t="s">
        <v>113</v>
      </c>
      <c r="N130" s="65">
        <f t="shared" si="16"/>
        <v>2.25</v>
      </c>
      <c r="O130" s="66">
        <f t="shared" si="17"/>
        <v>2.25</v>
      </c>
    </row>
    <row r="131" spans="1:15" ht="15.75" thickBot="1" x14ac:dyDescent="0.3">
      <c r="A131" s="5">
        <v>10</v>
      </c>
      <c r="B131" s="41"/>
      <c r="C131" s="88"/>
      <c r="D131" s="88"/>
      <c r="E131" s="88"/>
      <c r="F131" s="88"/>
      <c r="G131" s="88"/>
      <c r="H131" s="41"/>
      <c r="I131" s="41"/>
      <c r="J131" s="49"/>
      <c r="K131" s="82"/>
      <c r="M131" s="69" t="s">
        <v>113</v>
      </c>
      <c r="N131" s="65">
        <f t="shared" si="16"/>
        <v>2.25</v>
      </c>
      <c r="O131" s="66">
        <f t="shared" si="17"/>
        <v>2.25</v>
      </c>
    </row>
    <row r="132" spans="1:15" ht="15.75" thickBot="1" x14ac:dyDescent="0.3">
      <c r="A132" s="2" t="s">
        <v>1</v>
      </c>
      <c r="B132" s="3" t="s">
        <v>6</v>
      </c>
      <c r="C132" s="15" t="s">
        <v>54</v>
      </c>
      <c r="D132" s="15" t="s">
        <v>55</v>
      </c>
      <c r="E132" s="3" t="s">
        <v>137</v>
      </c>
      <c r="F132" s="3" t="s">
        <v>10</v>
      </c>
      <c r="G132" s="3" t="s">
        <v>138</v>
      </c>
      <c r="H132" s="3" t="s">
        <v>7</v>
      </c>
      <c r="I132" s="3" t="s">
        <v>8</v>
      </c>
      <c r="J132" s="3" t="s">
        <v>9</v>
      </c>
      <c r="K132" s="4" t="s">
        <v>131</v>
      </c>
      <c r="M132" s="71"/>
      <c r="N132" s="146" t="s">
        <v>1</v>
      </c>
      <c r="O132" s="147"/>
    </row>
    <row r="133" spans="1:15" ht="15.75" thickBot="1" x14ac:dyDescent="0.3">
      <c r="A133" s="11" t="s">
        <v>50</v>
      </c>
      <c r="B133" s="12" t="s">
        <v>21</v>
      </c>
      <c r="C133" s="12" t="s">
        <v>51</v>
      </c>
      <c r="D133" s="12" t="s">
        <v>51</v>
      </c>
      <c r="E133" s="12" t="s">
        <v>52</v>
      </c>
      <c r="F133" s="12" t="s">
        <v>52</v>
      </c>
      <c r="G133" s="12" t="s">
        <v>53</v>
      </c>
      <c r="H133" s="12" t="s">
        <v>23</v>
      </c>
      <c r="I133" s="12" t="s">
        <v>23</v>
      </c>
      <c r="J133" s="12" t="s">
        <v>22</v>
      </c>
      <c r="K133" s="13" t="s">
        <v>132</v>
      </c>
      <c r="M133" s="69" t="s">
        <v>112</v>
      </c>
      <c r="N133" s="72">
        <v>-5</v>
      </c>
      <c r="O133" s="73">
        <v>0</v>
      </c>
    </row>
    <row r="134" spans="1:15" x14ac:dyDescent="0.25">
      <c r="A134" s="5">
        <v>1</v>
      </c>
      <c r="B134" s="41">
        <v>-8</v>
      </c>
      <c r="C134" s="88">
        <v>18</v>
      </c>
      <c r="D134" s="88">
        <v>18</v>
      </c>
      <c r="E134" s="88">
        <v>0</v>
      </c>
      <c r="F134" s="49">
        <v>0</v>
      </c>
      <c r="G134" s="88">
        <v>35</v>
      </c>
      <c r="H134" s="41">
        <v>0</v>
      </c>
      <c r="I134" s="41">
        <v>1</v>
      </c>
      <c r="J134" s="49" t="s">
        <v>277</v>
      </c>
      <c r="K134" s="82" t="s">
        <v>135</v>
      </c>
      <c r="M134" s="69" t="s">
        <v>113</v>
      </c>
      <c r="N134" s="65">
        <f>O134-N133*TAN(F118/180*PI())</f>
        <v>-8</v>
      </c>
      <c r="O134" s="66">
        <f>B134</f>
        <v>-8</v>
      </c>
    </row>
    <row r="135" spans="1:15" x14ac:dyDescent="0.25">
      <c r="A135" s="5">
        <v>2</v>
      </c>
      <c r="B135" s="41"/>
      <c r="C135" s="88"/>
      <c r="D135" s="88"/>
      <c r="E135" s="88"/>
      <c r="F135" s="49"/>
      <c r="G135" s="88"/>
      <c r="H135" s="41"/>
      <c r="I135" s="41"/>
      <c r="J135" s="49"/>
      <c r="K135" s="82"/>
      <c r="M135" s="69" t="s">
        <v>113</v>
      </c>
      <c r="N135" s="65">
        <f>IF(B135="",$B$134,B135)</f>
        <v>-8</v>
      </c>
      <c r="O135" s="66">
        <f>N135</f>
        <v>-8</v>
      </c>
    </row>
    <row r="136" spans="1:15" x14ac:dyDescent="0.25">
      <c r="A136" s="5">
        <v>3</v>
      </c>
      <c r="B136" s="41"/>
      <c r="C136" s="88"/>
      <c r="D136" s="88"/>
      <c r="E136" s="88"/>
      <c r="F136" s="49"/>
      <c r="G136" s="88"/>
      <c r="H136" s="41"/>
      <c r="I136" s="41"/>
      <c r="J136" s="49"/>
      <c r="K136" s="82"/>
      <c r="M136" s="69" t="s">
        <v>113</v>
      </c>
      <c r="N136" s="65">
        <f t="shared" ref="N136:N143" si="18">IF(B136="",$B$134,B136)</f>
        <v>-8</v>
      </c>
      <c r="O136" s="66">
        <f t="shared" ref="O136:O143" si="19">N136</f>
        <v>-8</v>
      </c>
    </row>
    <row r="137" spans="1:15" x14ac:dyDescent="0.25">
      <c r="A137" s="5">
        <v>4</v>
      </c>
      <c r="B137" s="41"/>
      <c r="C137" s="88"/>
      <c r="D137" s="88"/>
      <c r="E137" s="88"/>
      <c r="F137" s="88"/>
      <c r="G137" s="88"/>
      <c r="H137" s="41"/>
      <c r="I137" s="41"/>
      <c r="J137" s="49"/>
      <c r="K137" s="82"/>
      <c r="M137" s="69" t="s">
        <v>113</v>
      </c>
      <c r="N137" s="65">
        <f t="shared" si="18"/>
        <v>-8</v>
      </c>
      <c r="O137" s="66">
        <f t="shared" si="19"/>
        <v>-8</v>
      </c>
    </row>
    <row r="138" spans="1:15" x14ac:dyDescent="0.25">
      <c r="A138" s="5">
        <v>5</v>
      </c>
      <c r="B138" s="41"/>
      <c r="C138" s="88"/>
      <c r="D138" s="88"/>
      <c r="E138" s="88"/>
      <c r="F138" s="88"/>
      <c r="G138" s="88"/>
      <c r="H138" s="41"/>
      <c r="I138" s="41"/>
      <c r="J138" s="49"/>
      <c r="K138" s="82"/>
      <c r="M138" s="69" t="s">
        <v>113</v>
      </c>
      <c r="N138" s="65">
        <f t="shared" si="18"/>
        <v>-8</v>
      </c>
      <c r="O138" s="66">
        <f t="shared" si="19"/>
        <v>-8</v>
      </c>
    </row>
    <row r="139" spans="1:15" x14ac:dyDescent="0.25">
      <c r="A139" s="5">
        <v>6</v>
      </c>
      <c r="B139" s="41"/>
      <c r="C139" s="88"/>
      <c r="D139" s="88"/>
      <c r="E139" s="88"/>
      <c r="F139" s="88"/>
      <c r="G139" s="88"/>
      <c r="H139" s="41"/>
      <c r="I139" s="41"/>
      <c r="J139" s="49"/>
      <c r="K139" s="82"/>
      <c r="M139" s="69" t="s">
        <v>113</v>
      </c>
      <c r="N139" s="65">
        <f t="shared" si="18"/>
        <v>-8</v>
      </c>
      <c r="O139" s="66">
        <f t="shared" si="19"/>
        <v>-8</v>
      </c>
    </row>
    <row r="140" spans="1:15" x14ac:dyDescent="0.25">
      <c r="A140" s="5">
        <v>7</v>
      </c>
      <c r="B140" s="41"/>
      <c r="C140" s="88"/>
      <c r="D140" s="88"/>
      <c r="E140" s="88"/>
      <c r="F140" s="88"/>
      <c r="G140" s="88"/>
      <c r="H140" s="41"/>
      <c r="I140" s="41"/>
      <c r="J140" s="49"/>
      <c r="K140" s="82"/>
      <c r="M140" s="69" t="s">
        <v>113</v>
      </c>
      <c r="N140" s="65">
        <f t="shared" si="18"/>
        <v>-8</v>
      </c>
      <c r="O140" s="66">
        <f t="shared" si="19"/>
        <v>-8</v>
      </c>
    </row>
    <row r="141" spans="1:15" x14ac:dyDescent="0.25">
      <c r="A141" s="5">
        <v>8</v>
      </c>
      <c r="B141" s="41"/>
      <c r="C141" s="88"/>
      <c r="D141" s="88"/>
      <c r="E141" s="88"/>
      <c r="F141" s="88"/>
      <c r="G141" s="88"/>
      <c r="H141" s="41"/>
      <c r="I141" s="41"/>
      <c r="J141" s="49"/>
      <c r="K141" s="82"/>
      <c r="M141" s="69" t="s">
        <v>113</v>
      </c>
      <c r="N141" s="65">
        <f t="shared" si="18"/>
        <v>-8</v>
      </c>
      <c r="O141" s="66">
        <f t="shared" si="19"/>
        <v>-8</v>
      </c>
    </row>
    <row r="142" spans="1:15" x14ac:dyDescent="0.25">
      <c r="A142" s="5">
        <v>9</v>
      </c>
      <c r="B142" s="41"/>
      <c r="C142" s="88"/>
      <c r="D142" s="88"/>
      <c r="E142" s="88"/>
      <c r="F142" s="88"/>
      <c r="G142" s="88"/>
      <c r="H142" s="41"/>
      <c r="I142" s="41"/>
      <c r="J142" s="49"/>
      <c r="K142" s="82"/>
      <c r="M142" s="69" t="s">
        <v>113</v>
      </c>
      <c r="N142" s="65">
        <f t="shared" si="18"/>
        <v>-8</v>
      </c>
      <c r="O142" s="66">
        <f t="shared" si="19"/>
        <v>-8</v>
      </c>
    </row>
    <row r="143" spans="1:15" ht="15.75" thickBot="1" x14ac:dyDescent="0.3">
      <c r="A143" s="7">
        <v>10</v>
      </c>
      <c r="B143" s="43"/>
      <c r="C143" s="89"/>
      <c r="D143" s="89"/>
      <c r="E143" s="89"/>
      <c r="F143" s="89"/>
      <c r="G143" s="89"/>
      <c r="H143" s="43"/>
      <c r="I143" s="43"/>
      <c r="J143" s="74"/>
      <c r="K143" s="83"/>
      <c r="M143" s="70" t="s">
        <v>113</v>
      </c>
      <c r="N143" s="65">
        <f t="shared" si="18"/>
        <v>-8</v>
      </c>
      <c r="O143" s="68">
        <f t="shared" si="19"/>
        <v>-8</v>
      </c>
    </row>
    <row r="144" spans="1:15" ht="15.75" thickBot="1" x14ac:dyDescent="0.3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7"/>
    </row>
    <row r="145" spans="1:17" ht="18.75" x14ac:dyDescent="0.3">
      <c r="A145" s="60" t="s">
        <v>157</v>
      </c>
      <c r="B145" s="23"/>
      <c r="C145" s="61" t="s">
        <v>158</v>
      </c>
      <c r="D145" s="23"/>
      <c r="E145" s="23"/>
      <c r="F145" s="23"/>
      <c r="G145" s="23"/>
      <c r="H145" s="23"/>
      <c r="I145" s="8" t="s">
        <v>193</v>
      </c>
      <c r="J145" s="140" t="s">
        <v>274</v>
      </c>
      <c r="K145" s="141"/>
    </row>
    <row r="146" spans="1:17" ht="15.75" thickBot="1" x14ac:dyDescent="0.3">
      <c r="A146" s="25" t="s">
        <v>11</v>
      </c>
      <c r="B146" s="26"/>
      <c r="C146" s="26"/>
      <c r="D146" s="26"/>
      <c r="E146" s="26"/>
      <c r="F146" s="26"/>
      <c r="G146" s="26"/>
      <c r="H146" s="26"/>
      <c r="I146" s="25"/>
      <c r="J146" s="142"/>
      <c r="K146" s="143"/>
    </row>
    <row r="147" spans="1:17" ht="15.75" thickBot="1" x14ac:dyDescent="0.3">
      <c r="A147" s="2" t="s">
        <v>48</v>
      </c>
      <c r="B147" s="13"/>
      <c r="C147" s="40">
        <v>0</v>
      </c>
      <c r="D147" s="2" t="s">
        <v>49</v>
      </c>
      <c r="E147" s="13"/>
      <c r="F147" s="40">
        <v>0</v>
      </c>
      <c r="G147" s="14" t="s">
        <v>53</v>
      </c>
      <c r="H147" s="26"/>
      <c r="I147" s="29"/>
      <c r="J147" s="144"/>
      <c r="K147" s="145"/>
    </row>
    <row r="148" spans="1:17" ht="15.75" thickBot="1" x14ac:dyDescent="0.3">
      <c r="A148" s="77"/>
      <c r="B148" s="78"/>
      <c r="C148" s="78"/>
      <c r="D148" s="79"/>
      <c r="E148" s="78"/>
      <c r="F148" s="78"/>
      <c r="G148" s="30"/>
      <c r="H148" s="30"/>
      <c r="I148" s="30"/>
      <c r="J148" s="30"/>
      <c r="K148" s="31"/>
    </row>
    <row r="149" spans="1:17" ht="15.75" thickBot="1" x14ac:dyDescent="0.3">
      <c r="A149" s="80" t="s">
        <v>2</v>
      </c>
      <c r="B149" s="75" t="s">
        <v>6</v>
      </c>
      <c r="C149" s="81" t="s">
        <v>54</v>
      </c>
      <c r="D149" s="81" t="s">
        <v>55</v>
      </c>
      <c r="E149" s="75" t="s">
        <v>137</v>
      </c>
      <c r="F149" s="75" t="s">
        <v>10</v>
      </c>
      <c r="G149" s="81" t="s">
        <v>138</v>
      </c>
      <c r="H149" s="75" t="s">
        <v>7</v>
      </c>
      <c r="I149" s="75" t="s">
        <v>8</v>
      </c>
      <c r="J149" s="75" t="s">
        <v>9</v>
      </c>
      <c r="K149" s="76" t="s">
        <v>131</v>
      </c>
      <c r="M149" s="71"/>
      <c r="N149" s="146" t="s">
        <v>2</v>
      </c>
      <c r="O149" s="147"/>
      <c r="P149" s="148" t="s">
        <v>111</v>
      </c>
      <c r="Q149" s="149"/>
    </row>
    <row r="150" spans="1:17" ht="15.75" thickBot="1" x14ac:dyDescent="0.3">
      <c r="A150" s="11" t="s">
        <v>50</v>
      </c>
      <c r="B150" s="12" t="s">
        <v>21</v>
      </c>
      <c r="C150" s="12" t="s">
        <v>51</v>
      </c>
      <c r="D150" s="12" t="s">
        <v>51</v>
      </c>
      <c r="E150" s="12" t="s">
        <v>52</v>
      </c>
      <c r="F150" s="12" t="s">
        <v>52</v>
      </c>
      <c r="G150" s="12" t="s">
        <v>53</v>
      </c>
      <c r="H150" s="12" t="s">
        <v>23</v>
      </c>
      <c r="I150" s="12" t="s">
        <v>23</v>
      </c>
      <c r="J150" s="12" t="s">
        <v>22</v>
      </c>
      <c r="K150" s="13" t="s">
        <v>132</v>
      </c>
      <c r="M150" s="69" t="s">
        <v>112</v>
      </c>
      <c r="N150" s="65">
        <v>5</v>
      </c>
      <c r="O150" s="66">
        <v>0</v>
      </c>
      <c r="P150" s="65">
        <v>0</v>
      </c>
      <c r="Q150" s="66">
        <v>0</v>
      </c>
    </row>
    <row r="151" spans="1:17" ht="15.75" thickBot="1" x14ac:dyDescent="0.3">
      <c r="A151" s="5">
        <v>1</v>
      </c>
      <c r="B151" s="41"/>
      <c r="C151" s="88"/>
      <c r="D151" s="88"/>
      <c r="E151" s="88"/>
      <c r="F151" s="88"/>
      <c r="G151" s="88"/>
      <c r="H151" s="41"/>
      <c r="I151" s="41"/>
      <c r="J151" s="49"/>
      <c r="K151" s="82"/>
      <c r="M151" s="69" t="s">
        <v>113</v>
      </c>
      <c r="N151" s="65">
        <f>O151+N150*TAN(C147/180*PI())</f>
        <v>0</v>
      </c>
      <c r="O151" s="66">
        <f>B151</f>
        <v>0</v>
      </c>
      <c r="P151" s="67">
        <f>MIN(O163:O172)-1/2*(MAX(O150:O160)-MIN(O162:O172))</f>
        <v>-13.125</v>
      </c>
      <c r="Q151" s="68">
        <f>MAX(O151:O160)</f>
        <v>2.25</v>
      </c>
    </row>
    <row r="152" spans="1:17" x14ac:dyDescent="0.25">
      <c r="A152" s="5">
        <v>2</v>
      </c>
      <c r="B152" s="41"/>
      <c r="C152" s="88"/>
      <c r="D152" s="88"/>
      <c r="E152" s="88"/>
      <c r="F152" s="88"/>
      <c r="G152" s="88"/>
      <c r="H152" s="41"/>
      <c r="I152" s="41"/>
      <c r="J152" s="49"/>
      <c r="K152" s="82"/>
      <c r="M152" s="69" t="s">
        <v>113</v>
      </c>
      <c r="N152" s="65">
        <f>IF(B152="",$B$64,B152)</f>
        <v>2.25</v>
      </c>
      <c r="O152" s="66">
        <f>N152</f>
        <v>2.25</v>
      </c>
    </row>
    <row r="153" spans="1:17" x14ac:dyDescent="0.25">
      <c r="A153" s="5">
        <v>3</v>
      </c>
      <c r="B153" s="41"/>
      <c r="C153" s="88"/>
      <c r="D153" s="88"/>
      <c r="E153" s="88"/>
      <c r="F153" s="88"/>
      <c r="G153" s="88"/>
      <c r="H153" s="41"/>
      <c r="I153" s="41"/>
      <c r="J153" s="49"/>
      <c r="K153" s="82"/>
      <c r="M153" s="69" t="s">
        <v>113</v>
      </c>
      <c r="N153" s="65">
        <f>IF(B153="",$B$64,B153)</f>
        <v>2.25</v>
      </c>
      <c r="O153" s="66">
        <f t="shared" ref="O153:O160" si="20">N153</f>
        <v>2.25</v>
      </c>
    </row>
    <row r="154" spans="1:17" x14ac:dyDescent="0.25">
      <c r="A154" s="5">
        <v>4</v>
      </c>
      <c r="B154" s="41"/>
      <c r="C154" s="88"/>
      <c r="D154" s="88"/>
      <c r="E154" s="88"/>
      <c r="F154" s="88"/>
      <c r="G154" s="88"/>
      <c r="H154" s="41"/>
      <c r="I154" s="41"/>
      <c r="J154" s="49"/>
      <c r="K154" s="82"/>
      <c r="M154" s="69" t="s">
        <v>113</v>
      </c>
      <c r="N154" s="65">
        <f t="shared" ref="N154:N160" si="21">IF(B154="",$B$64,B154)</f>
        <v>2.25</v>
      </c>
      <c r="O154" s="66">
        <f t="shared" si="20"/>
        <v>2.25</v>
      </c>
    </row>
    <row r="155" spans="1:17" x14ac:dyDescent="0.25">
      <c r="A155" s="5">
        <v>5</v>
      </c>
      <c r="B155" s="41"/>
      <c r="C155" s="88"/>
      <c r="D155" s="88"/>
      <c r="E155" s="88"/>
      <c r="F155" s="88"/>
      <c r="G155" s="88"/>
      <c r="H155" s="41"/>
      <c r="I155" s="41"/>
      <c r="J155" s="49"/>
      <c r="K155" s="82"/>
      <c r="M155" s="69" t="s">
        <v>113</v>
      </c>
      <c r="N155" s="65">
        <f t="shared" si="21"/>
        <v>2.25</v>
      </c>
      <c r="O155" s="66">
        <f t="shared" si="20"/>
        <v>2.25</v>
      </c>
    </row>
    <row r="156" spans="1:17" x14ac:dyDescent="0.25">
      <c r="A156" s="5">
        <v>6</v>
      </c>
      <c r="B156" s="41"/>
      <c r="C156" s="88"/>
      <c r="D156" s="88"/>
      <c r="E156" s="88"/>
      <c r="F156" s="88"/>
      <c r="G156" s="88"/>
      <c r="H156" s="41"/>
      <c r="I156" s="41"/>
      <c r="J156" s="49"/>
      <c r="K156" s="82"/>
      <c r="M156" s="69" t="s">
        <v>113</v>
      </c>
      <c r="N156" s="65">
        <f t="shared" si="21"/>
        <v>2.25</v>
      </c>
      <c r="O156" s="66">
        <f t="shared" si="20"/>
        <v>2.25</v>
      </c>
    </row>
    <row r="157" spans="1:17" x14ac:dyDescent="0.25">
      <c r="A157" s="5">
        <v>7</v>
      </c>
      <c r="B157" s="41"/>
      <c r="C157" s="88"/>
      <c r="D157" s="88"/>
      <c r="E157" s="88"/>
      <c r="F157" s="88"/>
      <c r="G157" s="88"/>
      <c r="H157" s="41"/>
      <c r="I157" s="41"/>
      <c r="J157" s="49"/>
      <c r="K157" s="82"/>
      <c r="M157" s="69" t="s">
        <v>113</v>
      </c>
      <c r="N157" s="65">
        <f t="shared" si="21"/>
        <v>2.25</v>
      </c>
      <c r="O157" s="66">
        <f t="shared" si="20"/>
        <v>2.25</v>
      </c>
    </row>
    <row r="158" spans="1:17" x14ac:dyDescent="0.25">
      <c r="A158" s="5">
        <v>8</v>
      </c>
      <c r="B158" s="41"/>
      <c r="C158" s="88"/>
      <c r="D158" s="88"/>
      <c r="E158" s="88"/>
      <c r="F158" s="88"/>
      <c r="G158" s="88"/>
      <c r="H158" s="41"/>
      <c r="I158" s="41"/>
      <c r="J158" s="49"/>
      <c r="K158" s="82"/>
      <c r="M158" s="69" t="s">
        <v>113</v>
      </c>
      <c r="N158" s="65">
        <f t="shared" si="21"/>
        <v>2.25</v>
      </c>
      <c r="O158" s="66">
        <f t="shared" si="20"/>
        <v>2.25</v>
      </c>
    </row>
    <row r="159" spans="1:17" x14ac:dyDescent="0.25">
      <c r="A159" s="5">
        <v>9</v>
      </c>
      <c r="B159" s="41"/>
      <c r="C159" s="88"/>
      <c r="D159" s="88"/>
      <c r="E159" s="88"/>
      <c r="F159" s="88"/>
      <c r="G159" s="88"/>
      <c r="H159" s="41"/>
      <c r="I159" s="41"/>
      <c r="J159" s="49"/>
      <c r="K159" s="82"/>
      <c r="M159" s="69" t="s">
        <v>113</v>
      </c>
      <c r="N159" s="65">
        <f t="shared" si="21"/>
        <v>2.25</v>
      </c>
      <c r="O159" s="66">
        <f t="shared" si="20"/>
        <v>2.25</v>
      </c>
    </row>
    <row r="160" spans="1:17" ht="15.75" thickBot="1" x14ac:dyDescent="0.3">
      <c r="A160" s="5">
        <v>10</v>
      </c>
      <c r="B160" s="41"/>
      <c r="C160" s="88"/>
      <c r="D160" s="88"/>
      <c r="E160" s="88"/>
      <c r="F160" s="88"/>
      <c r="G160" s="88"/>
      <c r="H160" s="41"/>
      <c r="I160" s="41"/>
      <c r="J160" s="49"/>
      <c r="K160" s="82"/>
      <c r="M160" s="69" t="s">
        <v>113</v>
      </c>
      <c r="N160" s="65">
        <f t="shared" si="21"/>
        <v>2.25</v>
      </c>
      <c r="O160" s="66">
        <f t="shared" si="20"/>
        <v>2.25</v>
      </c>
    </row>
    <row r="161" spans="1:15" ht="15.75" thickBot="1" x14ac:dyDescent="0.3">
      <c r="A161" s="2" t="s">
        <v>1</v>
      </c>
      <c r="B161" s="3" t="s">
        <v>6</v>
      </c>
      <c r="C161" s="15" t="s">
        <v>54</v>
      </c>
      <c r="D161" s="15" t="s">
        <v>55</v>
      </c>
      <c r="E161" s="3" t="s">
        <v>137</v>
      </c>
      <c r="F161" s="3" t="s">
        <v>10</v>
      </c>
      <c r="G161" s="3" t="s">
        <v>138</v>
      </c>
      <c r="H161" s="3" t="s">
        <v>7</v>
      </c>
      <c r="I161" s="3" t="s">
        <v>8</v>
      </c>
      <c r="J161" s="3" t="s">
        <v>9</v>
      </c>
      <c r="K161" s="4" t="s">
        <v>131</v>
      </c>
      <c r="M161" s="71"/>
      <c r="N161" s="146" t="s">
        <v>1</v>
      </c>
      <c r="O161" s="147"/>
    </row>
    <row r="162" spans="1:15" ht="15.75" thickBot="1" x14ac:dyDescent="0.3">
      <c r="A162" s="11" t="s">
        <v>50</v>
      </c>
      <c r="B162" s="12" t="s">
        <v>21</v>
      </c>
      <c r="C162" s="12" t="s">
        <v>51</v>
      </c>
      <c r="D162" s="12" t="s">
        <v>51</v>
      </c>
      <c r="E162" s="12" t="s">
        <v>52</v>
      </c>
      <c r="F162" s="12" t="s">
        <v>52</v>
      </c>
      <c r="G162" s="12" t="s">
        <v>53</v>
      </c>
      <c r="H162" s="12" t="s">
        <v>23</v>
      </c>
      <c r="I162" s="12" t="s">
        <v>23</v>
      </c>
      <c r="J162" s="12" t="s">
        <v>22</v>
      </c>
      <c r="K162" s="13" t="s">
        <v>132</v>
      </c>
      <c r="M162" s="69" t="s">
        <v>112</v>
      </c>
      <c r="N162" s="72">
        <v>-5</v>
      </c>
      <c r="O162" s="73">
        <v>0</v>
      </c>
    </row>
    <row r="163" spans="1:15" x14ac:dyDescent="0.25">
      <c r="A163" s="5">
        <v>1</v>
      </c>
      <c r="B163" s="41"/>
      <c r="C163" s="88"/>
      <c r="D163" s="88"/>
      <c r="E163" s="88"/>
      <c r="F163" s="88"/>
      <c r="G163" s="88"/>
      <c r="H163" s="41"/>
      <c r="I163" s="41"/>
      <c r="J163" s="49"/>
      <c r="K163" s="82"/>
      <c r="M163" s="69" t="s">
        <v>113</v>
      </c>
      <c r="N163" s="65">
        <f>O163-N162*TAN(F147/180*PI())</f>
        <v>0</v>
      </c>
      <c r="O163" s="66">
        <f>B163</f>
        <v>0</v>
      </c>
    </row>
    <row r="164" spans="1:15" x14ac:dyDescent="0.25">
      <c r="A164" s="5">
        <v>2</v>
      </c>
      <c r="B164" s="41"/>
      <c r="C164" s="88"/>
      <c r="D164" s="88"/>
      <c r="E164" s="88"/>
      <c r="F164" s="88"/>
      <c r="G164" s="88"/>
      <c r="H164" s="41"/>
      <c r="I164" s="41"/>
      <c r="J164" s="49"/>
      <c r="K164" s="82"/>
      <c r="M164" s="69" t="s">
        <v>113</v>
      </c>
      <c r="N164" s="65">
        <f>IF(B164="",$B$76,B164)</f>
        <v>-8</v>
      </c>
      <c r="O164" s="66">
        <f>N164</f>
        <v>-8</v>
      </c>
    </row>
    <row r="165" spans="1:15" x14ac:dyDescent="0.25">
      <c r="A165" s="5">
        <v>3</v>
      </c>
      <c r="B165" s="41"/>
      <c r="C165" s="88"/>
      <c r="D165" s="88"/>
      <c r="E165" s="88"/>
      <c r="F165" s="88"/>
      <c r="G165" s="88"/>
      <c r="H165" s="41"/>
      <c r="I165" s="41"/>
      <c r="J165" s="49"/>
      <c r="K165" s="82"/>
      <c r="M165" s="69" t="s">
        <v>113</v>
      </c>
      <c r="N165" s="65">
        <f t="shared" ref="N165:N172" si="22">IF(B165="",$B$76,B165)</f>
        <v>-8</v>
      </c>
      <c r="O165" s="66">
        <f t="shared" ref="O165:O172" si="23">N165</f>
        <v>-8</v>
      </c>
    </row>
    <row r="166" spans="1:15" x14ac:dyDescent="0.25">
      <c r="A166" s="5">
        <v>4</v>
      </c>
      <c r="B166" s="41"/>
      <c r="C166" s="88"/>
      <c r="D166" s="88"/>
      <c r="E166" s="88"/>
      <c r="F166" s="88"/>
      <c r="G166" s="88"/>
      <c r="H166" s="41"/>
      <c r="I166" s="41"/>
      <c r="J166" s="49"/>
      <c r="K166" s="82"/>
      <c r="M166" s="69" t="s">
        <v>113</v>
      </c>
      <c r="N166" s="65">
        <f t="shared" si="22"/>
        <v>-8</v>
      </c>
      <c r="O166" s="66">
        <f t="shared" si="23"/>
        <v>-8</v>
      </c>
    </row>
    <row r="167" spans="1:15" x14ac:dyDescent="0.25">
      <c r="A167" s="5">
        <v>5</v>
      </c>
      <c r="B167" s="41"/>
      <c r="C167" s="88"/>
      <c r="D167" s="88"/>
      <c r="E167" s="88"/>
      <c r="F167" s="88"/>
      <c r="G167" s="88"/>
      <c r="H167" s="41"/>
      <c r="I167" s="41"/>
      <c r="J167" s="49"/>
      <c r="K167" s="82"/>
      <c r="M167" s="69" t="s">
        <v>113</v>
      </c>
      <c r="N167" s="65">
        <f t="shared" si="22"/>
        <v>-8</v>
      </c>
      <c r="O167" s="66">
        <f t="shared" si="23"/>
        <v>-8</v>
      </c>
    </row>
    <row r="168" spans="1:15" x14ac:dyDescent="0.25">
      <c r="A168" s="5">
        <v>6</v>
      </c>
      <c r="B168" s="41"/>
      <c r="C168" s="88"/>
      <c r="D168" s="88"/>
      <c r="E168" s="88"/>
      <c r="F168" s="88"/>
      <c r="G168" s="88"/>
      <c r="H168" s="41"/>
      <c r="I168" s="41"/>
      <c r="J168" s="49"/>
      <c r="K168" s="82"/>
      <c r="M168" s="69" t="s">
        <v>113</v>
      </c>
      <c r="N168" s="65">
        <f t="shared" si="22"/>
        <v>-8</v>
      </c>
      <c r="O168" s="66">
        <f t="shared" si="23"/>
        <v>-8</v>
      </c>
    </row>
    <row r="169" spans="1:15" x14ac:dyDescent="0.25">
      <c r="A169" s="5">
        <v>7</v>
      </c>
      <c r="B169" s="41"/>
      <c r="C169" s="88"/>
      <c r="D169" s="88"/>
      <c r="E169" s="88"/>
      <c r="G169" s="88"/>
      <c r="H169" s="41"/>
      <c r="I169" s="41"/>
      <c r="J169" s="49"/>
      <c r="K169" s="82"/>
      <c r="M169" s="69" t="s">
        <v>113</v>
      </c>
      <c r="N169" s="65">
        <f t="shared" si="22"/>
        <v>-8</v>
      </c>
      <c r="O169" s="66">
        <f t="shared" si="23"/>
        <v>-8</v>
      </c>
    </row>
    <row r="170" spans="1:15" x14ac:dyDescent="0.25">
      <c r="A170" s="5">
        <v>8</v>
      </c>
      <c r="B170" s="41"/>
      <c r="C170" s="88"/>
      <c r="D170" s="88"/>
      <c r="E170" s="88"/>
      <c r="F170" s="88"/>
      <c r="G170" s="88"/>
      <c r="H170" s="41"/>
      <c r="I170" s="41"/>
      <c r="J170" s="49"/>
      <c r="K170" s="82"/>
      <c r="M170" s="69" t="s">
        <v>113</v>
      </c>
      <c r="N170" s="65">
        <f t="shared" si="22"/>
        <v>-8</v>
      </c>
      <c r="O170" s="66">
        <f t="shared" si="23"/>
        <v>-8</v>
      </c>
    </row>
    <row r="171" spans="1:15" x14ac:dyDescent="0.25">
      <c r="A171" s="5">
        <v>9</v>
      </c>
      <c r="B171" s="41"/>
      <c r="C171" s="88"/>
      <c r="D171" s="88"/>
      <c r="E171" s="88"/>
      <c r="F171" s="88"/>
      <c r="G171" s="88"/>
      <c r="H171" s="41"/>
      <c r="I171" s="41"/>
      <c r="J171" s="49"/>
      <c r="K171" s="82"/>
      <c r="M171" s="69" t="s">
        <v>113</v>
      </c>
      <c r="N171" s="65">
        <f t="shared" si="22"/>
        <v>-8</v>
      </c>
      <c r="O171" s="66">
        <f t="shared" si="23"/>
        <v>-8</v>
      </c>
    </row>
    <row r="172" spans="1:15" ht="15.75" thickBot="1" x14ac:dyDescent="0.3">
      <c r="A172" s="7">
        <v>10</v>
      </c>
      <c r="B172" s="43"/>
      <c r="C172" s="89"/>
      <c r="D172" s="89"/>
      <c r="E172" s="89"/>
      <c r="F172" s="89"/>
      <c r="G172" s="89"/>
      <c r="H172" s="43"/>
      <c r="I172" s="43"/>
      <c r="J172" s="74"/>
      <c r="K172" s="83"/>
      <c r="M172" s="70" t="s">
        <v>113</v>
      </c>
      <c r="N172" s="67">
        <f t="shared" si="22"/>
        <v>-8</v>
      </c>
      <c r="O172" s="68">
        <f t="shared" si="23"/>
        <v>-8</v>
      </c>
    </row>
    <row r="173" spans="1:15" ht="15.75" thickBot="1" x14ac:dyDescent="0.3">
      <c r="A173" s="55"/>
      <c r="B173" s="56"/>
      <c r="C173" s="56"/>
      <c r="D173" s="56"/>
      <c r="E173" s="56"/>
      <c r="F173" s="56"/>
      <c r="G173" s="56"/>
      <c r="H173" s="56"/>
      <c r="I173" s="56"/>
      <c r="J173" s="56"/>
      <c r="K173" s="57"/>
    </row>
    <row r="174" spans="1:15" ht="18.75" x14ac:dyDescent="0.3">
      <c r="A174" s="60" t="s">
        <v>159</v>
      </c>
      <c r="B174" s="23"/>
      <c r="C174" s="61" t="s">
        <v>160</v>
      </c>
      <c r="D174" s="23"/>
      <c r="E174" s="23"/>
      <c r="F174" s="23"/>
      <c r="G174" s="23"/>
      <c r="H174" s="23"/>
      <c r="I174" s="8" t="s">
        <v>193</v>
      </c>
      <c r="J174" s="140" t="s">
        <v>274</v>
      </c>
      <c r="K174" s="141"/>
    </row>
    <row r="175" spans="1:15" ht="15.75" thickBot="1" x14ac:dyDescent="0.3">
      <c r="A175" s="25" t="s">
        <v>11</v>
      </c>
      <c r="B175" s="26"/>
      <c r="C175" s="26"/>
      <c r="D175" s="26"/>
      <c r="E175" s="26"/>
      <c r="F175" s="26"/>
      <c r="G175" s="26"/>
      <c r="H175" s="26"/>
      <c r="I175" s="25"/>
      <c r="J175" s="142"/>
      <c r="K175" s="143"/>
    </row>
    <row r="176" spans="1:15" ht="15.75" thickBot="1" x14ac:dyDescent="0.3">
      <c r="A176" s="2" t="s">
        <v>48</v>
      </c>
      <c r="B176" s="13"/>
      <c r="C176" s="40">
        <v>0</v>
      </c>
      <c r="D176" s="2" t="s">
        <v>49</v>
      </c>
      <c r="E176" s="13"/>
      <c r="F176" s="40">
        <v>0</v>
      </c>
      <c r="G176" s="14" t="s">
        <v>53</v>
      </c>
      <c r="H176" s="26"/>
      <c r="I176" s="29"/>
      <c r="J176" s="144"/>
      <c r="K176" s="145"/>
    </row>
    <row r="177" spans="1:17" ht="15.75" thickBot="1" x14ac:dyDescent="0.3">
      <c r="A177" s="77"/>
      <c r="B177" s="78"/>
      <c r="C177" s="78"/>
      <c r="D177" s="79"/>
      <c r="E177" s="78"/>
      <c r="F177" s="78"/>
      <c r="G177" s="30"/>
      <c r="H177" s="30"/>
      <c r="I177" s="30"/>
      <c r="J177" s="30"/>
      <c r="K177" s="31"/>
    </row>
    <row r="178" spans="1:17" ht="15.75" thickBot="1" x14ac:dyDescent="0.3">
      <c r="A178" s="80" t="s">
        <v>2</v>
      </c>
      <c r="B178" s="75" t="s">
        <v>6</v>
      </c>
      <c r="C178" s="81" t="s">
        <v>54</v>
      </c>
      <c r="D178" s="81" t="s">
        <v>55</v>
      </c>
      <c r="E178" s="75" t="s">
        <v>137</v>
      </c>
      <c r="F178" s="75" t="s">
        <v>10</v>
      </c>
      <c r="G178" s="81" t="s">
        <v>138</v>
      </c>
      <c r="H178" s="75" t="s">
        <v>7</v>
      </c>
      <c r="I178" s="75" t="s">
        <v>8</v>
      </c>
      <c r="J178" s="75" t="s">
        <v>9</v>
      </c>
      <c r="K178" s="76" t="s">
        <v>131</v>
      </c>
      <c r="M178" s="71"/>
      <c r="N178" s="146" t="s">
        <v>2</v>
      </c>
      <c r="O178" s="147"/>
      <c r="P178" s="148" t="s">
        <v>111</v>
      </c>
      <c r="Q178" s="149"/>
    </row>
    <row r="179" spans="1:17" ht="15.75" thickBot="1" x14ac:dyDescent="0.3">
      <c r="A179" s="11" t="s">
        <v>50</v>
      </c>
      <c r="B179" s="12" t="s">
        <v>21</v>
      </c>
      <c r="C179" s="12" t="s">
        <v>51</v>
      </c>
      <c r="D179" s="12" t="s">
        <v>51</v>
      </c>
      <c r="E179" s="12" t="s">
        <v>52</v>
      </c>
      <c r="F179" s="12" t="s">
        <v>52</v>
      </c>
      <c r="G179" s="12" t="s">
        <v>53</v>
      </c>
      <c r="H179" s="12" t="s">
        <v>23</v>
      </c>
      <c r="I179" s="12" t="s">
        <v>23</v>
      </c>
      <c r="J179" s="12" t="s">
        <v>22</v>
      </c>
      <c r="K179" s="13" t="s">
        <v>132</v>
      </c>
      <c r="M179" s="69" t="s">
        <v>112</v>
      </c>
      <c r="N179" s="65">
        <v>5</v>
      </c>
      <c r="O179" s="66">
        <v>0</v>
      </c>
      <c r="P179" s="65">
        <v>0</v>
      </c>
      <c r="Q179" s="66">
        <v>0</v>
      </c>
    </row>
    <row r="180" spans="1:17" ht="15.75" thickBot="1" x14ac:dyDescent="0.3">
      <c r="A180" s="5">
        <v>1</v>
      </c>
      <c r="B180" s="41"/>
      <c r="C180" s="88"/>
      <c r="D180" s="88"/>
      <c r="E180" s="88"/>
      <c r="F180" s="88"/>
      <c r="G180" s="88"/>
      <c r="H180" s="41"/>
      <c r="I180" s="41"/>
      <c r="J180" s="49"/>
      <c r="K180" s="82"/>
      <c r="M180" s="69" t="s">
        <v>113</v>
      </c>
      <c r="N180" s="65">
        <f>O180+N179*TAN(C176/180*PI())</f>
        <v>0</v>
      </c>
      <c r="O180" s="66">
        <f>B180</f>
        <v>0</v>
      </c>
      <c r="P180" s="67">
        <f>MIN(O192:O201)-1/2*(MAX(O179:O189)-MIN(O191:O201))</f>
        <v>-13.125</v>
      </c>
      <c r="Q180" s="68">
        <f>MAX(O180:O189)</f>
        <v>2.25</v>
      </c>
    </row>
    <row r="181" spans="1:17" x14ac:dyDescent="0.25">
      <c r="A181" s="5">
        <v>2</v>
      </c>
      <c r="B181" s="41"/>
      <c r="C181" s="88"/>
      <c r="D181" s="88"/>
      <c r="E181" s="88"/>
      <c r="F181" s="88"/>
      <c r="G181" s="88"/>
      <c r="H181" s="41"/>
      <c r="I181" s="41"/>
      <c r="J181" s="49"/>
      <c r="K181" s="82"/>
      <c r="M181" s="69" t="s">
        <v>113</v>
      </c>
      <c r="N181" s="65">
        <f>IF(B181="",$B$64,B181)</f>
        <v>2.25</v>
      </c>
      <c r="O181" s="66">
        <f>N181</f>
        <v>2.25</v>
      </c>
    </row>
    <row r="182" spans="1:17" x14ac:dyDescent="0.25">
      <c r="A182" s="5">
        <v>3</v>
      </c>
      <c r="B182" s="41"/>
      <c r="C182" s="88"/>
      <c r="D182" s="88"/>
      <c r="E182" s="88"/>
      <c r="F182" s="88"/>
      <c r="G182" s="88"/>
      <c r="H182" s="41"/>
      <c r="I182" s="41"/>
      <c r="J182" s="49"/>
      <c r="K182" s="82"/>
      <c r="M182" s="69" t="s">
        <v>113</v>
      </c>
      <c r="N182" s="65">
        <f t="shared" ref="N182:N189" si="24">IF(B182="",$B$64,B182)</f>
        <v>2.25</v>
      </c>
      <c r="O182" s="66">
        <f t="shared" ref="O182:O189" si="25">N182</f>
        <v>2.25</v>
      </c>
    </row>
    <row r="183" spans="1:17" x14ac:dyDescent="0.25">
      <c r="A183" s="5">
        <v>4</v>
      </c>
      <c r="B183" s="41"/>
      <c r="C183" s="88"/>
      <c r="D183" s="88"/>
      <c r="E183" s="88"/>
      <c r="F183" s="88"/>
      <c r="G183" s="88"/>
      <c r="H183" s="41"/>
      <c r="I183" s="41"/>
      <c r="J183" s="49"/>
      <c r="K183" s="82"/>
      <c r="M183" s="69" t="s">
        <v>113</v>
      </c>
      <c r="N183" s="65">
        <f t="shared" si="24"/>
        <v>2.25</v>
      </c>
      <c r="O183" s="66">
        <f t="shared" si="25"/>
        <v>2.25</v>
      </c>
    </row>
    <row r="184" spans="1:17" x14ac:dyDescent="0.25">
      <c r="A184" s="5">
        <v>5</v>
      </c>
      <c r="B184" s="41"/>
      <c r="C184" s="88"/>
      <c r="D184" s="88"/>
      <c r="E184" s="88"/>
      <c r="F184" s="88"/>
      <c r="G184" s="88"/>
      <c r="H184" s="41"/>
      <c r="I184" s="41"/>
      <c r="J184" s="49"/>
      <c r="K184" s="82"/>
      <c r="M184" s="69" t="s">
        <v>113</v>
      </c>
      <c r="N184" s="65">
        <f t="shared" si="24"/>
        <v>2.25</v>
      </c>
      <c r="O184" s="66">
        <f t="shared" si="25"/>
        <v>2.25</v>
      </c>
    </row>
    <row r="185" spans="1:17" x14ac:dyDescent="0.25">
      <c r="A185" s="5">
        <v>6</v>
      </c>
      <c r="B185" s="41"/>
      <c r="C185" s="88"/>
      <c r="D185" s="88"/>
      <c r="E185" s="88"/>
      <c r="F185" s="88"/>
      <c r="G185" s="88"/>
      <c r="H185" s="41"/>
      <c r="I185" s="41"/>
      <c r="J185" s="49"/>
      <c r="K185" s="82"/>
      <c r="M185" s="69" t="s">
        <v>113</v>
      </c>
      <c r="N185" s="65">
        <f t="shared" si="24"/>
        <v>2.25</v>
      </c>
      <c r="O185" s="66">
        <f t="shared" si="25"/>
        <v>2.25</v>
      </c>
    </row>
    <row r="186" spans="1:17" x14ac:dyDescent="0.25">
      <c r="A186" s="5">
        <v>7</v>
      </c>
      <c r="B186" s="41"/>
      <c r="C186" s="88"/>
      <c r="D186" s="88"/>
      <c r="E186" s="88"/>
      <c r="F186" s="88"/>
      <c r="G186" s="88"/>
      <c r="H186" s="41"/>
      <c r="I186" s="41"/>
      <c r="J186" s="49"/>
      <c r="K186" s="82"/>
      <c r="M186" s="69" t="s">
        <v>113</v>
      </c>
      <c r="N186" s="65">
        <f t="shared" si="24"/>
        <v>2.25</v>
      </c>
      <c r="O186" s="66">
        <f t="shared" si="25"/>
        <v>2.25</v>
      </c>
    </row>
    <row r="187" spans="1:17" x14ac:dyDescent="0.25">
      <c r="A187" s="5">
        <v>8</v>
      </c>
      <c r="B187" s="41"/>
      <c r="C187" s="88"/>
      <c r="D187" s="88"/>
      <c r="E187" s="88"/>
      <c r="F187" s="88"/>
      <c r="G187" s="88"/>
      <c r="H187" s="41"/>
      <c r="I187" s="41"/>
      <c r="J187" s="49"/>
      <c r="K187" s="82"/>
      <c r="M187" s="69" t="s">
        <v>113</v>
      </c>
      <c r="N187" s="65">
        <f t="shared" si="24"/>
        <v>2.25</v>
      </c>
      <c r="O187" s="66">
        <f t="shared" si="25"/>
        <v>2.25</v>
      </c>
    </row>
    <row r="188" spans="1:17" x14ac:dyDescent="0.25">
      <c r="A188" s="5">
        <v>9</v>
      </c>
      <c r="B188" s="41"/>
      <c r="C188" s="88"/>
      <c r="D188" s="88"/>
      <c r="E188" s="88"/>
      <c r="F188" s="88"/>
      <c r="G188" s="88"/>
      <c r="H188" s="41"/>
      <c r="I188" s="41"/>
      <c r="J188" s="49"/>
      <c r="K188" s="82"/>
      <c r="M188" s="69" t="s">
        <v>113</v>
      </c>
      <c r="N188" s="65">
        <f t="shared" si="24"/>
        <v>2.25</v>
      </c>
      <c r="O188" s="66">
        <f t="shared" si="25"/>
        <v>2.25</v>
      </c>
    </row>
    <row r="189" spans="1:17" ht="15.75" thickBot="1" x14ac:dyDescent="0.3">
      <c r="A189" s="5">
        <v>10</v>
      </c>
      <c r="B189" s="41"/>
      <c r="C189" s="88"/>
      <c r="D189" s="88"/>
      <c r="E189" s="88"/>
      <c r="F189" s="88"/>
      <c r="G189" s="88"/>
      <c r="H189" s="41"/>
      <c r="I189" s="41"/>
      <c r="J189" s="49"/>
      <c r="K189" s="82"/>
      <c r="M189" s="69" t="s">
        <v>113</v>
      </c>
      <c r="N189" s="65">
        <f t="shared" si="24"/>
        <v>2.25</v>
      </c>
      <c r="O189" s="66">
        <f t="shared" si="25"/>
        <v>2.25</v>
      </c>
    </row>
    <row r="190" spans="1:17" ht="15.75" thickBot="1" x14ac:dyDescent="0.3">
      <c r="A190" s="2" t="s">
        <v>1</v>
      </c>
      <c r="B190" s="3" t="s">
        <v>6</v>
      </c>
      <c r="C190" s="15" t="s">
        <v>54</v>
      </c>
      <c r="D190" s="15" t="s">
        <v>55</v>
      </c>
      <c r="E190" s="3" t="s">
        <v>137</v>
      </c>
      <c r="F190" s="3" t="s">
        <v>10</v>
      </c>
      <c r="G190" s="3" t="s">
        <v>138</v>
      </c>
      <c r="H190" s="3" t="s">
        <v>7</v>
      </c>
      <c r="I190" s="3" t="s">
        <v>8</v>
      </c>
      <c r="J190" s="3" t="s">
        <v>9</v>
      </c>
      <c r="K190" s="4" t="s">
        <v>131</v>
      </c>
      <c r="M190" s="71"/>
      <c r="N190" s="146" t="s">
        <v>1</v>
      </c>
      <c r="O190" s="147"/>
    </row>
    <row r="191" spans="1:17" ht="15.75" thickBot="1" x14ac:dyDescent="0.3">
      <c r="A191" s="11" t="s">
        <v>50</v>
      </c>
      <c r="B191" s="12" t="s">
        <v>21</v>
      </c>
      <c r="C191" s="12" t="s">
        <v>51</v>
      </c>
      <c r="D191" s="12" t="s">
        <v>51</v>
      </c>
      <c r="E191" s="12" t="s">
        <v>52</v>
      </c>
      <c r="F191" s="12" t="s">
        <v>52</v>
      </c>
      <c r="G191" s="12" t="s">
        <v>53</v>
      </c>
      <c r="H191" s="12" t="s">
        <v>23</v>
      </c>
      <c r="I191" s="12" t="s">
        <v>23</v>
      </c>
      <c r="J191" s="12" t="s">
        <v>22</v>
      </c>
      <c r="K191" s="13" t="s">
        <v>132</v>
      </c>
      <c r="M191" s="69" t="s">
        <v>112</v>
      </c>
      <c r="N191" s="72">
        <v>-5</v>
      </c>
      <c r="O191" s="73">
        <v>0</v>
      </c>
    </row>
    <row r="192" spans="1:17" x14ac:dyDescent="0.25">
      <c r="A192" s="5">
        <v>1</v>
      </c>
      <c r="B192" s="41"/>
      <c r="C192" s="88"/>
      <c r="D192" s="88"/>
      <c r="E192" s="88"/>
      <c r="F192" s="88"/>
      <c r="G192" s="88"/>
      <c r="H192" s="41"/>
      <c r="I192" s="41"/>
      <c r="J192" s="49"/>
      <c r="K192" s="82"/>
      <c r="M192" s="69" t="s">
        <v>113</v>
      </c>
      <c r="N192" s="65">
        <f>O192-N191*TAN(F176/180*PI())</f>
        <v>0</v>
      </c>
      <c r="O192" s="66">
        <f>B192</f>
        <v>0</v>
      </c>
    </row>
    <row r="193" spans="1:17" x14ac:dyDescent="0.25">
      <c r="A193" s="5">
        <v>2</v>
      </c>
      <c r="B193" s="41"/>
      <c r="C193" s="88"/>
      <c r="D193" s="88"/>
      <c r="E193" s="88"/>
      <c r="F193" s="88"/>
      <c r="G193" s="88"/>
      <c r="H193" s="41"/>
      <c r="I193" s="41"/>
      <c r="J193" s="49"/>
      <c r="K193" s="82"/>
      <c r="M193" s="69" t="s">
        <v>113</v>
      </c>
      <c r="N193" s="65">
        <f>IF(B193="",$B$76,B193)</f>
        <v>-8</v>
      </c>
      <c r="O193" s="66">
        <f>N193</f>
        <v>-8</v>
      </c>
    </row>
    <row r="194" spans="1:17" x14ac:dyDescent="0.25">
      <c r="A194" s="5">
        <v>3</v>
      </c>
      <c r="B194" s="41"/>
      <c r="C194" s="88"/>
      <c r="D194" s="88"/>
      <c r="E194" s="88"/>
      <c r="F194" s="88"/>
      <c r="G194" s="88"/>
      <c r="H194" s="41"/>
      <c r="I194" s="41"/>
      <c r="J194" s="49"/>
      <c r="K194" s="82"/>
      <c r="M194" s="69" t="s">
        <v>113</v>
      </c>
      <c r="N194" s="65">
        <f t="shared" ref="N194:N201" si="26">IF(B194="",$B$76,B194)</f>
        <v>-8</v>
      </c>
      <c r="O194" s="66">
        <f t="shared" ref="O194:O201" si="27">N194</f>
        <v>-8</v>
      </c>
    </row>
    <row r="195" spans="1:17" x14ac:dyDescent="0.25">
      <c r="A195" s="5">
        <v>4</v>
      </c>
      <c r="B195" s="41"/>
      <c r="C195" s="88"/>
      <c r="D195" s="88"/>
      <c r="E195" s="88"/>
      <c r="F195" s="88"/>
      <c r="G195" s="88"/>
      <c r="H195" s="41"/>
      <c r="I195" s="41"/>
      <c r="J195" s="49"/>
      <c r="K195" s="82"/>
      <c r="M195" s="69" t="s">
        <v>113</v>
      </c>
      <c r="N195" s="65">
        <f t="shared" si="26"/>
        <v>-8</v>
      </c>
      <c r="O195" s="66">
        <f t="shared" si="27"/>
        <v>-8</v>
      </c>
    </row>
    <row r="196" spans="1:17" x14ac:dyDescent="0.25">
      <c r="A196" s="5">
        <v>5</v>
      </c>
      <c r="B196" s="41"/>
      <c r="C196" s="88"/>
      <c r="D196" s="88"/>
      <c r="E196" s="88"/>
      <c r="F196" s="88"/>
      <c r="G196" s="88"/>
      <c r="H196" s="41"/>
      <c r="I196" s="41"/>
      <c r="J196" s="49"/>
      <c r="K196" s="82"/>
      <c r="M196" s="69" t="s">
        <v>113</v>
      </c>
      <c r="N196" s="65">
        <f t="shared" si="26"/>
        <v>-8</v>
      </c>
      <c r="O196" s="66">
        <f t="shared" si="27"/>
        <v>-8</v>
      </c>
    </row>
    <row r="197" spans="1:17" x14ac:dyDescent="0.25">
      <c r="A197" s="5">
        <v>6</v>
      </c>
      <c r="B197" s="41"/>
      <c r="C197" s="88"/>
      <c r="D197" s="88"/>
      <c r="E197" s="88"/>
      <c r="F197" s="88"/>
      <c r="G197" s="88"/>
      <c r="H197" s="41"/>
      <c r="I197" s="41"/>
      <c r="J197" s="49"/>
      <c r="K197" s="82"/>
      <c r="M197" s="69" t="s">
        <v>113</v>
      </c>
      <c r="N197" s="65">
        <f t="shared" si="26"/>
        <v>-8</v>
      </c>
      <c r="O197" s="66">
        <f t="shared" si="27"/>
        <v>-8</v>
      </c>
    </row>
    <row r="198" spans="1:17" x14ac:dyDescent="0.25">
      <c r="A198" s="5">
        <v>7</v>
      </c>
      <c r="B198" s="41"/>
      <c r="C198" s="88"/>
      <c r="D198" s="88"/>
      <c r="E198" s="88"/>
      <c r="F198" s="88"/>
      <c r="G198" s="88"/>
      <c r="H198" s="41"/>
      <c r="I198" s="41"/>
      <c r="J198" s="49"/>
      <c r="K198" s="82"/>
      <c r="M198" s="69" t="s">
        <v>113</v>
      </c>
      <c r="N198" s="65">
        <f t="shared" si="26"/>
        <v>-8</v>
      </c>
      <c r="O198" s="66">
        <f t="shared" si="27"/>
        <v>-8</v>
      </c>
    </row>
    <row r="199" spans="1:17" x14ac:dyDescent="0.25">
      <c r="A199" s="5">
        <v>8</v>
      </c>
      <c r="B199" s="41"/>
      <c r="C199" s="88"/>
      <c r="D199" s="88"/>
      <c r="E199" s="88"/>
      <c r="F199" s="88"/>
      <c r="G199" s="88"/>
      <c r="H199" s="41"/>
      <c r="I199" s="41"/>
      <c r="J199" s="49"/>
      <c r="K199" s="82"/>
      <c r="M199" s="69" t="s">
        <v>113</v>
      </c>
      <c r="N199" s="65">
        <f t="shared" si="26"/>
        <v>-8</v>
      </c>
      <c r="O199" s="66">
        <f t="shared" si="27"/>
        <v>-8</v>
      </c>
    </row>
    <row r="200" spans="1:17" x14ac:dyDescent="0.25">
      <c r="A200" s="5">
        <v>9</v>
      </c>
      <c r="B200" s="41"/>
      <c r="C200" s="88"/>
      <c r="D200" s="88"/>
      <c r="E200" s="88"/>
      <c r="F200" s="88"/>
      <c r="G200" s="88"/>
      <c r="H200" s="41"/>
      <c r="I200" s="41"/>
      <c r="J200" s="49"/>
      <c r="K200" s="82"/>
      <c r="M200" s="69" t="s">
        <v>113</v>
      </c>
      <c r="N200" s="65">
        <f t="shared" si="26"/>
        <v>-8</v>
      </c>
      <c r="O200" s="66">
        <f t="shared" si="27"/>
        <v>-8</v>
      </c>
    </row>
    <row r="201" spans="1:17" ht="15.75" thickBot="1" x14ac:dyDescent="0.3">
      <c r="A201" s="7">
        <v>10</v>
      </c>
      <c r="B201" s="43"/>
      <c r="C201" s="89"/>
      <c r="D201" s="89"/>
      <c r="E201" s="89"/>
      <c r="F201" s="89"/>
      <c r="G201" s="89"/>
      <c r="H201" s="43"/>
      <c r="I201" s="43"/>
      <c r="J201" s="74"/>
      <c r="K201" s="83"/>
      <c r="M201" s="70" t="s">
        <v>113</v>
      </c>
      <c r="N201" s="67">
        <f t="shared" si="26"/>
        <v>-8</v>
      </c>
      <c r="O201" s="68">
        <f t="shared" si="27"/>
        <v>-8</v>
      </c>
    </row>
    <row r="202" spans="1:17" ht="15.75" thickBot="1" x14ac:dyDescent="0.3">
      <c r="A202" s="55"/>
      <c r="B202" s="56"/>
      <c r="C202" s="56"/>
      <c r="D202" s="56"/>
      <c r="E202" s="56"/>
      <c r="F202" s="56"/>
      <c r="G202" s="56"/>
      <c r="H202" s="56"/>
      <c r="I202" s="56"/>
      <c r="J202" s="56"/>
      <c r="K202" s="57"/>
    </row>
    <row r="203" spans="1:17" ht="18.75" x14ac:dyDescent="0.3">
      <c r="A203" s="60" t="s">
        <v>161</v>
      </c>
      <c r="B203" s="23"/>
      <c r="C203" s="61" t="s">
        <v>162</v>
      </c>
      <c r="D203" s="23"/>
      <c r="E203" s="23"/>
      <c r="F203" s="23"/>
      <c r="G203" s="23"/>
      <c r="H203" s="23"/>
      <c r="I203" s="8" t="s">
        <v>193</v>
      </c>
      <c r="J203" s="140"/>
      <c r="K203" s="141"/>
    </row>
    <row r="204" spans="1:17" ht="15.75" thickBot="1" x14ac:dyDescent="0.3">
      <c r="A204" s="25" t="s">
        <v>11</v>
      </c>
      <c r="B204" s="26"/>
      <c r="C204" s="26"/>
      <c r="D204" s="26"/>
      <c r="E204" s="26"/>
      <c r="F204" s="26"/>
      <c r="G204" s="26"/>
      <c r="H204" s="26"/>
      <c r="I204" s="25"/>
      <c r="J204" s="142"/>
      <c r="K204" s="143"/>
    </row>
    <row r="205" spans="1:17" ht="15.75" thickBot="1" x14ac:dyDescent="0.3">
      <c r="A205" s="2" t="s">
        <v>48</v>
      </c>
      <c r="B205" s="13"/>
      <c r="C205" s="40">
        <v>0</v>
      </c>
      <c r="D205" s="2" t="s">
        <v>49</v>
      </c>
      <c r="E205" s="13"/>
      <c r="F205" s="40">
        <v>0</v>
      </c>
      <c r="G205" s="14" t="s">
        <v>53</v>
      </c>
      <c r="H205" s="26"/>
      <c r="I205" s="29"/>
      <c r="J205" s="144"/>
      <c r="K205" s="145"/>
    </row>
    <row r="206" spans="1:17" ht="15.75" thickBot="1" x14ac:dyDescent="0.3">
      <c r="A206" s="77"/>
      <c r="B206" s="78"/>
      <c r="C206" s="78"/>
      <c r="D206" s="79"/>
      <c r="E206" s="78"/>
      <c r="F206" s="78"/>
      <c r="G206" s="30"/>
      <c r="H206" s="30"/>
      <c r="I206" s="30"/>
      <c r="J206" s="30"/>
      <c r="K206" s="31"/>
    </row>
    <row r="207" spans="1:17" ht="15.75" thickBot="1" x14ac:dyDescent="0.3">
      <c r="A207" s="80" t="s">
        <v>2</v>
      </c>
      <c r="B207" s="75" t="s">
        <v>6</v>
      </c>
      <c r="C207" s="81" t="s">
        <v>54</v>
      </c>
      <c r="D207" s="81" t="s">
        <v>55</v>
      </c>
      <c r="E207" s="75" t="s">
        <v>137</v>
      </c>
      <c r="F207" s="75" t="s">
        <v>10</v>
      </c>
      <c r="G207" s="81" t="s">
        <v>138</v>
      </c>
      <c r="H207" s="75" t="s">
        <v>7</v>
      </c>
      <c r="I207" s="75" t="s">
        <v>8</v>
      </c>
      <c r="J207" s="75" t="s">
        <v>9</v>
      </c>
      <c r="K207" s="76" t="s">
        <v>131</v>
      </c>
      <c r="M207" s="71"/>
      <c r="N207" s="146" t="s">
        <v>2</v>
      </c>
      <c r="O207" s="147"/>
      <c r="P207" s="148" t="s">
        <v>111</v>
      </c>
      <c r="Q207" s="149"/>
    </row>
    <row r="208" spans="1:17" ht="15.75" thickBot="1" x14ac:dyDescent="0.3">
      <c r="A208" s="11" t="s">
        <v>50</v>
      </c>
      <c r="B208" s="12" t="s">
        <v>21</v>
      </c>
      <c r="C208" s="12" t="s">
        <v>51</v>
      </c>
      <c r="D208" s="12" t="s">
        <v>51</v>
      </c>
      <c r="E208" s="12" t="s">
        <v>52</v>
      </c>
      <c r="F208" s="12" t="s">
        <v>52</v>
      </c>
      <c r="G208" s="12" t="s">
        <v>53</v>
      </c>
      <c r="H208" s="12" t="s">
        <v>23</v>
      </c>
      <c r="I208" s="12" t="s">
        <v>23</v>
      </c>
      <c r="J208" s="12" t="s">
        <v>22</v>
      </c>
      <c r="K208" s="13" t="s">
        <v>132</v>
      </c>
      <c r="M208" s="69" t="s">
        <v>112</v>
      </c>
      <c r="N208" s="65">
        <v>5</v>
      </c>
      <c r="O208" s="66">
        <v>0</v>
      </c>
      <c r="P208" s="65">
        <v>0</v>
      </c>
      <c r="Q208" s="66">
        <v>0</v>
      </c>
    </row>
    <row r="209" spans="1:17" ht="15.75" thickBot="1" x14ac:dyDescent="0.3">
      <c r="A209" s="5">
        <v>1</v>
      </c>
      <c r="B209" s="41"/>
      <c r="C209" s="88"/>
      <c r="D209" s="88"/>
      <c r="E209" s="88"/>
      <c r="F209" s="49"/>
      <c r="G209" s="88"/>
      <c r="H209" s="41"/>
      <c r="I209" s="41"/>
      <c r="J209" s="49"/>
      <c r="K209" s="82"/>
      <c r="M209" s="69" t="s">
        <v>113</v>
      </c>
      <c r="N209" s="65">
        <f>O209+N208*TAN(C205/180*PI())</f>
        <v>0</v>
      </c>
      <c r="O209" s="66">
        <f>B209</f>
        <v>0</v>
      </c>
      <c r="P209" s="67">
        <f>MIN(O221:O230)-1/2*(MAX(O208:O218)-MIN(O220:O230))</f>
        <v>-13.125</v>
      </c>
      <c r="Q209" s="68">
        <f>MAX(O209:O218)</f>
        <v>2.25</v>
      </c>
    </row>
    <row r="210" spans="1:17" x14ac:dyDescent="0.25">
      <c r="A210" s="5">
        <v>2</v>
      </c>
      <c r="B210" s="41"/>
      <c r="C210" s="88"/>
      <c r="D210" s="88"/>
      <c r="E210" s="88"/>
      <c r="F210" s="49"/>
      <c r="G210" s="88"/>
      <c r="H210" s="41"/>
      <c r="I210" s="41"/>
      <c r="J210" s="49"/>
      <c r="K210" s="82"/>
      <c r="M210" s="69" t="s">
        <v>113</v>
      </c>
      <c r="N210" s="65">
        <f>IF(B210="",$B$64,B210)</f>
        <v>2.25</v>
      </c>
      <c r="O210" s="66">
        <f>N210</f>
        <v>2.25</v>
      </c>
    </row>
    <row r="211" spans="1:17" x14ac:dyDescent="0.25">
      <c r="A211" s="5">
        <v>3</v>
      </c>
      <c r="B211" s="41"/>
      <c r="C211" s="88"/>
      <c r="D211" s="88"/>
      <c r="E211" s="88"/>
      <c r="F211" s="49"/>
      <c r="G211" s="88"/>
      <c r="H211" s="41"/>
      <c r="I211" s="41"/>
      <c r="J211" s="49"/>
      <c r="K211" s="82"/>
      <c r="M211" s="69" t="s">
        <v>113</v>
      </c>
      <c r="N211" s="65">
        <f t="shared" ref="N211:N218" si="28">IF(B211="",$B$64,B211)</f>
        <v>2.25</v>
      </c>
      <c r="O211" s="66">
        <f t="shared" ref="O211:O218" si="29">N211</f>
        <v>2.25</v>
      </c>
    </row>
    <row r="212" spans="1:17" x14ac:dyDescent="0.25">
      <c r="A212" s="5">
        <v>4</v>
      </c>
      <c r="B212" s="41"/>
      <c r="C212" s="88"/>
      <c r="D212" s="88"/>
      <c r="E212" s="88"/>
      <c r="F212" s="49"/>
      <c r="G212" s="88"/>
      <c r="H212" s="41"/>
      <c r="I212" s="41"/>
      <c r="J212" s="49"/>
      <c r="K212" s="82"/>
      <c r="M212" s="69" t="s">
        <v>113</v>
      </c>
      <c r="N212" s="65">
        <f t="shared" si="28"/>
        <v>2.25</v>
      </c>
      <c r="O212" s="66">
        <f t="shared" si="29"/>
        <v>2.25</v>
      </c>
    </row>
    <row r="213" spans="1:17" x14ac:dyDescent="0.25">
      <c r="A213" s="5">
        <v>5</v>
      </c>
      <c r="B213" s="41"/>
      <c r="C213" s="88"/>
      <c r="D213" s="88"/>
      <c r="E213" s="88"/>
      <c r="F213" s="88"/>
      <c r="G213" s="88"/>
      <c r="H213" s="41"/>
      <c r="I213" s="41"/>
      <c r="J213" s="49"/>
      <c r="K213" s="82"/>
      <c r="M213" s="69" t="s">
        <v>113</v>
      </c>
      <c r="N213" s="65">
        <f t="shared" si="28"/>
        <v>2.25</v>
      </c>
      <c r="O213" s="66">
        <f t="shared" si="29"/>
        <v>2.25</v>
      </c>
    </row>
    <row r="214" spans="1:17" x14ac:dyDescent="0.25">
      <c r="A214" s="5">
        <v>6</v>
      </c>
      <c r="B214" s="41"/>
      <c r="C214" s="88"/>
      <c r="D214" s="88"/>
      <c r="E214" s="88"/>
      <c r="F214" s="88"/>
      <c r="G214" s="88"/>
      <c r="H214" s="41"/>
      <c r="I214" s="41"/>
      <c r="J214" s="49"/>
      <c r="K214" s="82"/>
      <c r="M214" s="69" t="s">
        <v>113</v>
      </c>
      <c r="N214" s="65">
        <f t="shared" si="28"/>
        <v>2.25</v>
      </c>
      <c r="O214" s="66">
        <f t="shared" si="29"/>
        <v>2.25</v>
      </c>
    </row>
    <row r="215" spans="1:17" x14ac:dyDescent="0.25">
      <c r="A215" s="5">
        <v>7</v>
      </c>
      <c r="B215" s="41"/>
      <c r="C215" s="88"/>
      <c r="D215" s="88"/>
      <c r="E215" s="88"/>
      <c r="F215" s="88"/>
      <c r="G215" s="88"/>
      <c r="H215" s="41"/>
      <c r="I215" s="41"/>
      <c r="J215" s="49"/>
      <c r="K215" s="82"/>
      <c r="M215" s="69" t="s">
        <v>113</v>
      </c>
      <c r="N215" s="65">
        <f t="shared" si="28"/>
        <v>2.25</v>
      </c>
      <c r="O215" s="66">
        <f t="shared" si="29"/>
        <v>2.25</v>
      </c>
    </row>
    <row r="216" spans="1:17" x14ac:dyDescent="0.25">
      <c r="A216" s="5">
        <v>8</v>
      </c>
      <c r="B216" s="41"/>
      <c r="C216" s="88"/>
      <c r="D216" s="88"/>
      <c r="E216" s="88"/>
      <c r="F216" s="88"/>
      <c r="G216" s="88"/>
      <c r="H216" s="41"/>
      <c r="I216" s="41"/>
      <c r="J216" s="49"/>
      <c r="K216" s="82"/>
      <c r="M216" s="69" t="s">
        <v>113</v>
      </c>
      <c r="N216" s="65">
        <f t="shared" si="28"/>
        <v>2.25</v>
      </c>
      <c r="O216" s="66">
        <f t="shared" si="29"/>
        <v>2.25</v>
      </c>
    </row>
    <row r="217" spans="1:17" x14ac:dyDescent="0.25">
      <c r="A217" s="5">
        <v>9</v>
      </c>
      <c r="B217" s="41"/>
      <c r="C217" s="88"/>
      <c r="D217" s="88"/>
      <c r="E217" s="88"/>
      <c r="F217" s="88"/>
      <c r="G217" s="88"/>
      <c r="H217" s="41"/>
      <c r="I217" s="41"/>
      <c r="J217" s="49"/>
      <c r="K217" s="82"/>
      <c r="M217" s="69" t="s">
        <v>113</v>
      </c>
      <c r="N217" s="65">
        <f t="shared" si="28"/>
        <v>2.25</v>
      </c>
      <c r="O217" s="66">
        <f t="shared" si="29"/>
        <v>2.25</v>
      </c>
    </row>
    <row r="218" spans="1:17" ht="15.75" thickBot="1" x14ac:dyDescent="0.3">
      <c r="A218" s="5">
        <v>10</v>
      </c>
      <c r="B218" s="41"/>
      <c r="C218" s="88"/>
      <c r="D218" s="88"/>
      <c r="E218" s="88"/>
      <c r="F218" s="88"/>
      <c r="G218" s="88"/>
      <c r="H218" s="41"/>
      <c r="I218" s="41"/>
      <c r="J218" s="49"/>
      <c r="K218" s="82"/>
      <c r="M218" s="69" t="s">
        <v>113</v>
      </c>
      <c r="N218" s="65">
        <f t="shared" si="28"/>
        <v>2.25</v>
      </c>
      <c r="O218" s="66">
        <f t="shared" si="29"/>
        <v>2.25</v>
      </c>
    </row>
    <row r="219" spans="1:17" ht="15.75" thickBot="1" x14ac:dyDescent="0.3">
      <c r="A219" s="2" t="s">
        <v>1</v>
      </c>
      <c r="B219" s="3" t="s">
        <v>6</v>
      </c>
      <c r="C219" s="15" t="s">
        <v>54</v>
      </c>
      <c r="D219" s="15" t="s">
        <v>55</v>
      </c>
      <c r="E219" s="3" t="s">
        <v>137</v>
      </c>
      <c r="F219" s="3" t="s">
        <v>10</v>
      </c>
      <c r="G219" s="3" t="s">
        <v>138</v>
      </c>
      <c r="H219" s="3" t="s">
        <v>7</v>
      </c>
      <c r="I219" s="3" t="s">
        <v>8</v>
      </c>
      <c r="J219" s="3" t="s">
        <v>9</v>
      </c>
      <c r="K219" s="4" t="s">
        <v>131</v>
      </c>
      <c r="M219" s="71"/>
      <c r="N219" s="146" t="s">
        <v>1</v>
      </c>
      <c r="O219" s="147"/>
    </row>
    <row r="220" spans="1:17" ht="15.75" thickBot="1" x14ac:dyDescent="0.3">
      <c r="A220" s="11" t="s">
        <v>50</v>
      </c>
      <c r="B220" s="12" t="s">
        <v>21</v>
      </c>
      <c r="C220" s="12" t="s">
        <v>51</v>
      </c>
      <c r="D220" s="12" t="s">
        <v>51</v>
      </c>
      <c r="E220" s="12" t="s">
        <v>52</v>
      </c>
      <c r="F220" s="12" t="s">
        <v>52</v>
      </c>
      <c r="G220" s="12" t="s">
        <v>53</v>
      </c>
      <c r="H220" s="12" t="s">
        <v>23</v>
      </c>
      <c r="I220" s="12" t="s">
        <v>23</v>
      </c>
      <c r="J220" s="12" t="s">
        <v>22</v>
      </c>
      <c r="K220" s="13" t="s">
        <v>132</v>
      </c>
      <c r="M220" s="69" t="s">
        <v>112</v>
      </c>
      <c r="N220" s="72">
        <v>-5</v>
      </c>
      <c r="O220" s="73">
        <v>0</v>
      </c>
    </row>
    <row r="221" spans="1:17" x14ac:dyDescent="0.25">
      <c r="A221" s="5">
        <v>1</v>
      </c>
      <c r="B221" s="41"/>
      <c r="C221" s="88"/>
      <c r="D221" s="88"/>
      <c r="E221" s="88"/>
      <c r="F221" s="88"/>
      <c r="G221" s="88"/>
      <c r="H221" s="41"/>
      <c r="I221" s="41"/>
      <c r="J221" s="49"/>
      <c r="K221" s="82"/>
      <c r="M221" s="69" t="s">
        <v>113</v>
      </c>
      <c r="N221" s="65">
        <f>O221-N220*TAN(F205/180*PI())</f>
        <v>0</v>
      </c>
      <c r="O221" s="66">
        <f>B221</f>
        <v>0</v>
      </c>
    </row>
    <row r="222" spans="1:17" x14ac:dyDescent="0.25">
      <c r="A222" s="5">
        <v>2</v>
      </c>
      <c r="B222" s="41"/>
      <c r="C222" s="88"/>
      <c r="D222" s="88"/>
      <c r="E222" s="88"/>
      <c r="F222" s="88"/>
      <c r="G222" s="88"/>
      <c r="H222" s="41"/>
      <c r="I222" s="41"/>
      <c r="J222" s="49"/>
      <c r="K222" s="82"/>
      <c r="M222" s="69" t="s">
        <v>113</v>
      </c>
      <c r="N222" s="65">
        <f>IF(B222="",$B$76,B222)</f>
        <v>-8</v>
      </c>
      <c r="O222" s="66">
        <f>N222</f>
        <v>-8</v>
      </c>
    </row>
    <row r="223" spans="1:17" x14ac:dyDescent="0.25">
      <c r="A223" s="5">
        <v>3</v>
      </c>
      <c r="B223" s="41"/>
      <c r="C223" s="88"/>
      <c r="D223" s="88"/>
      <c r="E223" s="88"/>
      <c r="F223" s="88"/>
      <c r="G223" s="88"/>
      <c r="H223" s="41"/>
      <c r="I223" s="41"/>
      <c r="J223" s="49"/>
      <c r="K223" s="82"/>
      <c r="M223" s="69" t="s">
        <v>113</v>
      </c>
      <c r="N223" s="65">
        <f t="shared" ref="N223:N230" si="30">IF(B223="",$B$76,B223)</f>
        <v>-8</v>
      </c>
      <c r="O223" s="66">
        <f t="shared" ref="O223:O230" si="31">N223</f>
        <v>-8</v>
      </c>
    </row>
    <row r="224" spans="1:17" x14ac:dyDescent="0.25">
      <c r="A224" s="5">
        <v>4</v>
      </c>
      <c r="B224" s="41"/>
      <c r="C224" s="88"/>
      <c r="D224" s="88"/>
      <c r="E224" s="88"/>
      <c r="F224" s="88"/>
      <c r="G224" s="88"/>
      <c r="H224" s="41"/>
      <c r="I224" s="41"/>
      <c r="J224" s="49"/>
      <c r="K224" s="82"/>
      <c r="M224" s="69" t="s">
        <v>113</v>
      </c>
      <c r="N224" s="65">
        <f t="shared" si="30"/>
        <v>-8</v>
      </c>
      <c r="O224" s="66">
        <f t="shared" si="31"/>
        <v>-8</v>
      </c>
    </row>
    <row r="225" spans="1:17" x14ac:dyDescent="0.25">
      <c r="A225" s="5">
        <v>5</v>
      </c>
      <c r="B225" s="41"/>
      <c r="C225" s="88"/>
      <c r="D225" s="88"/>
      <c r="E225" s="88"/>
      <c r="F225" s="88"/>
      <c r="G225" s="88"/>
      <c r="H225" s="41"/>
      <c r="I225" s="41"/>
      <c r="J225" s="49"/>
      <c r="K225" s="82"/>
      <c r="M225" s="69" t="s">
        <v>113</v>
      </c>
      <c r="N225" s="65">
        <f t="shared" si="30"/>
        <v>-8</v>
      </c>
      <c r="O225" s="66">
        <f t="shared" si="31"/>
        <v>-8</v>
      </c>
    </row>
    <row r="226" spans="1:17" x14ac:dyDescent="0.25">
      <c r="A226" s="5">
        <v>6</v>
      </c>
      <c r="B226" s="41"/>
      <c r="C226" s="88"/>
      <c r="D226" s="88"/>
      <c r="E226" s="88"/>
      <c r="F226" s="88"/>
      <c r="G226" s="88"/>
      <c r="H226" s="41"/>
      <c r="I226" s="41"/>
      <c r="J226" s="49"/>
      <c r="K226" s="82"/>
      <c r="M226" s="69" t="s">
        <v>113</v>
      </c>
      <c r="N226" s="65">
        <f t="shared" si="30"/>
        <v>-8</v>
      </c>
      <c r="O226" s="66">
        <f t="shared" si="31"/>
        <v>-8</v>
      </c>
    </row>
    <row r="227" spans="1:17" x14ac:dyDescent="0.25">
      <c r="A227" s="5">
        <v>7</v>
      </c>
      <c r="B227" s="41"/>
      <c r="C227" s="88"/>
      <c r="D227" s="88"/>
      <c r="E227" s="88"/>
      <c r="F227" s="88"/>
      <c r="G227" s="88"/>
      <c r="H227" s="41"/>
      <c r="I227" s="41"/>
      <c r="J227" s="49"/>
      <c r="K227" s="82"/>
      <c r="M227" s="69" t="s">
        <v>113</v>
      </c>
      <c r="N227" s="65">
        <f t="shared" si="30"/>
        <v>-8</v>
      </c>
      <c r="O227" s="66">
        <f t="shared" si="31"/>
        <v>-8</v>
      </c>
    </row>
    <row r="228" spans="1:17" x14ac:dyDescent="0.25">
      <c r="A228" s="5">
        <v>8</v>
      </c>
      <c r="B228" s="41"/>
      <c r="C228" s="88"/>
      <c r="D228" s="88"/>
      <c r="E228" s="88"/>
      <c r="F228" s="88"/>
      <c r="G228" s="88"/>
      <c r="H228" s="41"/>
      <c r="I228" s="41"/>
      <c r="J228" s="49"/>
      <c r="K228" s="82"/>
      <c r="M228" s="69" t="s">
        <v>113</v>
      </c>
      <c r="N228" s="65">
        <f t="shared" si="30"/>
        <v>-8</v>
      </c>
      <c r="O228" s="66">
        <f t="shared" si="31"/>
        <v>-8</v>
      </c>
    </row>
    <row r="229" spans="1:17" x14ac:dyDescent="0.25">
      <c r="A229" s="5">
        <v>9</v>
      </c>
      <c r="B229" s="41"/>
      <c r="C229" s="88"/>
      <c r="D229" s="88"/>
      <c r="E229" s="88"/>
      <c r="F229" s="88"/>
      <c r="G229" s="88"/>
      <c r="H229" s="41"/>
      <c r="I229" s="41"/>
      <c r="J229" s="49"/>
      <c r="K229" s="82"/>
      <c r="M229" s="69" t="s">
        <v>113</v>
      </c>
      <c r="N229" s="65">
        <f t="shared" si="30"/>
        <v>-8</v>
      </c>
      <c r="O229" s="66">
        <f t="shared" si="31"/>
        <v>-8</v>
      </c>
    </row>
    <row r="230" spans="1:17" ht="15.75" thickBot="1" x14ac:dyDescent="0.3">
      <c r="A230" s="7">
        <v>10</v>
      </c>
      <c r="B230" s="43"/>
      <c r="C230" s="89"/>
      <c r="D230" s="89"/>
      <c r="E230" s="89"/>
      <c r="F230" s="89"/>
      <c r="G230" s="89"/>
      <c r="H230" s="43"/>
      <c r="I230" s="43"/>
      <c r="J230" s="74"/>
      <c r="K230" s="83"/>
      <c r="M230" s="70" t="s">
        <v>113</v>
      </c>
      <c r="N230" s="67">
        <f t="shared" si="30"/>
        <v>-8</v>
      </c>
      <c r="O230" s="68">
        <f t="shared" si="31"/>
        <v>-8</v>
      </c>
    </row>
    <row r="231" spans="1:17" ht="15.75" thickBot="1" x14ac:dyDescent="0.3">
      <c r="A231" s="55"/>
      <c r="B231" s="56"/>
      <c r="C231" s="56"/>
      <c r="D231" s="56"/>
      <c r="E231" s="56"/>
      <c r="F231" s="56"/>
      <c r="G231" s="56"/>
      <c r="H231" s="56"/>
      <c r="I231" s="56"/>
      <c r="J231" s="56"/>
      <c r="K231" s="57"/>
    </row>
    <row r="232" spans="1:17" ht="18.75" x14ac:dyDescent="0.3">
      <c r="A232" s="60" t="s">
        <v>163</v>
      </c>
      <c r="B232" s="23"/>
      <c r="C232" s="61" t="s">
        <v>164</v>
      </c>
      <c r="D232" s="23"/>
      <c r="E232" s="23"/>
      <c r="F232" s="23"/>
      <c r="G232" s="23"/>
      <c r="H232" s="23"/>
      <c r="I232" s="8" t="s">
        <v>193</v>
      </c>
      <c r="J232" s="140"/>
      <c r="K232" s="141"/>
    </row>
    <row r="233" spans="1:17" ht="15.75" thickBot="1" x14ac:dyDescent="0.3">
      <c r="A233" s="25" t="s">
        <v>11</v>
      </c>
      <c r="B233" s="26"/>
      <c r="C233" s="26"/>
      <c r="D233" s="26"/>
      <c r="E233" s="26"/>
      <c r="F233" s="26"/>
      <c r="G233" s="26"/>
      <c r="H233" s="26"/>
      <c r="I233" s="25"/>
      <c r="J233" s="142"/>
      <c r="K233" s="143"/>
    </row>
    <row r="234" spans="1:17" ht="15.75" thickBot="1" x14ac:dyDescent="0.3">
      <c r="A234" s="2" t="s">
        <v>48</v>
      </c>
      <c r="B234" s="13"/>
      <c r="C234" s="40">
        <v>0</v>
      </c>
      <c r="D234" s="2" t="s">
        <v>49</v>
      </c>
      <c r="E234" s="13"/>
      <c r="F234" s="40">
        <v>0</v>
      </c>
      <c r="G234" s="14" t="s">
        <v>53</v>
      </c>
      <c r="H234" s="26"/>
      <c r="I234" s="29"/>
      <c r="J234" s="144"/>
      <c r="K234" s="145"/>
    </row>
    <row r="235" spans="1:17" ht="15.75" thickBot="1" x14ac:dyDescent="0.3">
      <c r="A235" s="77"/>
      <c r="B235" s="78"/>
      <c r="C235" s="78"/>
      <c r="D235" s="79"/>
      <c r="E235" s="78"/>
      <c r="F235" s="78"/>
      <c r="G235" s="30"/>
      <c r="H235" s="30"/>
      <c r="I235" s="30"/>
      <c r="J235" s="30"/>
      <c r="K235" s="31"/>
    </row>
    <row r="236" spans="1:17" ht="15.75" thickBot="1" x14ac:dyDescent="0.3">
      <c r="A236" s="80" t="s">
        <v>2</v>
      </c>
      <c r="B236" s="75" t="s">
        <v>6</v>
      </c>
      <c r="C236" s="81" t="s">
        <v>54</v>
      </c>
      <c r="D236" s="81" t="s">
        <v>55</v>
      </c>
      <c r="E236" s="75" t="s">
        <v>137</v>
      </c>
      <c r="F236" s="75" t="s">
        <v>10</v>
      </c>
      <c r="G236" s="81" t="s">
        <v>138</v>
      </c>
      <c r="H236" s="75" t="s">
        <v>7</v>
      </c>
      <c r="I236" s="75" t="s">
        <v>8</v>
      </c>
      <c r="J236" s="75" t="s">
        <v>9</v>
      </c>
      <c r="K236" s="76" t="s">
        <v>131</v>
      </c>
      <c r="M236" s="71"/>
      <c r="N236" s="146" t="s">
        <v>2</v>
      </c>
      <c r="O236" s="147"/>
      <c r="P236" s="148" t="s">
        <v>111</v>
      </c>
      <c r="Q236" s="149"/>
    </row>
    <row r="237" spans="1:17" ht="15.75" thickBot="1" x14ac:dyDescent="0.3">
      <c r="A237" s="11" t="s">
        <v>50</v>
      </c>
      <c r="B237" s="12" t="s">
        <v>21</v>
      </c>
      <c r="C237" s="12" t="s">
        <v>51</v>
      </c>
      <c r="D237" s="12" t="s">
        <v>51</v>
      </c>
      <c r="E237" s="12" t="s">
        <v>52</v>
      </c>
      <c r="F237" s="12" t="s">
        <v>52</v>
      </c>
      <c r="G237" s="12" t="s">
        <v>53</v>
      </c>
      <c r="H237" s="12" t="s">
        <v>23</v>
      </c>
      <c r="I237" s="12" t="s">
        <v>23</v>
      </c>
      <c r="J237" s="12" t="s">
        <v>22</v>
      </c>
      <c r="K237" s="13" t="s">
        <v>132</v>
      </c>
      <c r="M237" s="69" t="s">
        <v>112</v>
      </c>
      <c r="N237" s="65">
        <v>5</v>
      </c>
      <c r="O237" s="66">
        <v>0</v>
      </c>
      <c r="P237" s="65">
        <v>0</v>
      </c>
      <c r="Q237" s="66">
        <v>0</v>
      </c>
    </row>
    <row r="238" spans="1:17" ht="15.75" thickBot="1" x14ac:dyDescent="0.3">
      <c r="A238" s="5">
        <v>1</v>
      </c>
      <c r="B238" s="41"/>
      <c r="C238" s="88"/>
      <c r="D238" s="88"/>
      <c r="E238" s="88"/>
      <c r="F238" s="49"/>
      <c r="G238" s="88"/>
      <c r="H238" s="41"/>
      <c r="I238" s="41"/>
      <c r="J238" s="49"/>
      <c r="K238" s="82"/>
      <c r="M238" s="69" t="s">
        <v>113</v>
      </c>
      <c r="N238" s="65">
        <f>O238+N237*TAN(C234/180*PI())</f>
        <v>0</v>
      </c>
      <c r="O238" s="66">
        <f>B238</f>
        <v>0</v>
      </c>
      <c r="P238" s="67">
        <f>MIN(O250:O259)-1/2*(MAX(O237:O247)-MIN(O249:O259))</f>
        <v>-13.125</v>
      </c>
      <c r="Q238" s="68">
        <f>MAX(O238:O247)</f>
        <v>2.25</v>
      </c>
    </row>
    <row r="239" spans="1:17" x14ac:dyDescent="0.25">
      <c r="A239" s="5">
        <v>2</v>
      </c>
      <c r="B239" s="41"/>
      <c r="C239" s="88"/>
      <c r="D239" s="88"/>
      <c r="E239" s="88"/>
      <c r="F239" s="49"/>
      <c r="G239" s="88"/>
      <c r="H239" s="41"/>
      <c r="I239" s="41"/>
      <c r="J239" s="49"/>
      <c r="K239" s="82"/>
      <c r="M239" s="69" t="s">
        <v>113</v>
      </c>
      <c r="N239" s="65">
        <f>IF(B239="",$B$64,B239)</f>
        <v>2.25</v>
      </c>
      <c r="O239" s="66">
        <f>N239</f>
        <v>2.25</v>
      </c>
    </row>
    <row r="240" spans="1:17" x14ac:dyDescent="0.25">
      <c r="A240" s="5">
        <v>3</v>
      </c>
      <c r="B240" s="41"/>
      <c r="C240" s="88"/>
      <c r="D240" s="88"/>
      <c r="E240" s="88"/>
      <c r="F240" s="49"/>
      <c r="G240" s="88"/>
      <c r="H240" s="41"/>
      <c r="I240" s="41"/>
      <c r="J240" s="49"/>
      <c r="K240" s="82"/>
      <c r="M240" s="69" t="s">
        <v>113</v>
      </c>
      <c r="N240" s="65">
        <f t="shared" ref="N240:N247" si="32">IF(B240="",$B$64,B240)</f>
        <v>2.25</v>
      </c>
      <c r="O240" s="66">
        <f t="shared" ref="O240:O247" si="33">N240</f>
        <v>2.25</v>
      </c>
    </row>
    <row r="241" spans="1:15" x14ac:dyDescent="0.25">
      <c r="A241" s="5">
        <v>4</v>
      </c>
      <c r="B241" s="41"/>
      <c r="C241" s="88"/>
      <c r="D241" s="88"/>
      <c r="E241" s="88"/>
      <c r="F241" s="49"/>
      <c r="G241" s="88"/>
      <c r="H241" s="41"/>
      <c r="I241" s="41"/>
      <c r="J241" s="49"/>
      <c r="K241" s="82"/>
      <c r="M241" s="69" t="s">
        <v>113</v>
      </c>
      <c r="N241" s="65">
        <f t="shared" si="32"/>
        <v>2.25</v>
      </c>
      <c r="O241" s="66">
        <f t="shared" si="33"/>
        <v>2.25</v>
      </c>
    </row>
    <row r="242" spans="1:15" x14ac:dyDescent="0.25">
      <c r="A242" s="5">
        <v>5</v>
      </c>
      <c r="B242" s="41"/>
      <c r="C242" s="88"/>
      <c r="D242" s="88"/>
      <c r="E242" s="88"/>
      <c r="F242" s="88"/>
      <c r="G242" s="88"/>
      <c r="H242" s="41"/>
      <c r="I242" s="41"/>
      <c r="J242" s="49"/>
      <c r="K242" s="82"/>
      <c r="M242" s="69" t="s">
        <v>113</v>
      </c>
      <c r="N242" s="65">
        <f t="shared" si="32"/>
        <v>2.25</v>
      </c>
      <c r="O242" s="66">
        <f t="shared" si="33"/>
        <v>2.25</v>
      </c>
    </row>
    <row r="243" spans="1:15" x14ac:dyDescent="0.25">
      <c r="A243" s="5">
        <v>6</v>
      </c>
      <c r="B243" s="41"/>
      <c r="C243" s="88"/>
      <c r="D243" s="88"/>
      <c r="E243" s="88"/>
      <c r="F243" s="88"/>
      <c r="G243" s="88"/>
      <c r="H243" s="41"/>
      <c r="I243" s="41"/>
      <c r="J243" s="49"/>
      <c r="K243" s="82"/>
      <c r="M243" s="69" t="s">
        <v>113</v>
      </c>
      <c r="N243" s="65">
        <f t="shared" si="32"/>
        <v>2.25</v>
      </c>
      <c r="O243" s="66">
        <f t="shared" si="33"/>
        <v>2.25</v>
      </c>
    </row>
    <row r="244" spans="1:15" x14ac:dyDescent="0.25">
      <c r="A244" s="5">
        <v>7</v>
      </c>
      <c r="B244" s="41"/>
      <c r="C244" s="88"/>
      <c r="D244" s="88"/>
      <c r="E244" s="88"/>
      <c r="F244" s="88"/>
      <c r="G244" s="88"/>
      <c r="H244" s="41"/>
      <c r="I244" s="41"/>
      <c r="J244" s="49"/>
      <c r="K244" s="82"/>
      <c r="M244" s="69" t="s">
        <v>113</v>
      </c>
      <c r="N244" s="65">
        <f t="shared" si="32"/>
        <v>2.25</v>
      </c>
      <c r="O244" s="66">
        <f t="shared" si="33"/>
        <v>2.25</v>
      </c>
    </row>
    <row r="245" spans="1:15" x14ac:dyDescent="0.25">
      <c r="A245" s="5">
        <v>8</v>
      </c>
      <c r="B245" s="41"/>
      <c r="C245" s="88"/>
      <c r="D245" s="88"/>
      <c r="E245" s="88"/>
      <c r="F245" s="88"/>
      <c r="G245" s="88"/>
      <c r="H245" s="41"/>
      <c r="I245" s="41"/>
      <c r="J245" s="49"/>
      <c r="K245" s="82"/>
      <c r="M245" s="69" t="s">
        <v>113</v>
      </c>
      <c r="N245" s="65">
        <f t="shared" si="32"/>
        <v>2.25</v>
      </c>
      <c r="O245" s="66">
        <f t="shared" si="33"/>
        <v>2.25</v>
      </c>
    </row>
    <row r="246" spans="1:15" x14ac:dyDescent="0.25">
      <c r="A246" s="5">
        <v>9</v>
      </c>
      <c r="B246" s="41"/>
      <c r="C246" s="88"/>
      <c r="D246" s="88"/>
      <c r="E246" s="88"/>
      <c r="F246" s="88"/>
      <c r="G246" s="88"/>
      <c r="H246" s="41"/>
      <c r="I246" s="41"/>
      <c r="J246" s="49"/>
      <c r="K246" s="82"/>
      <c r="M246" s="69" t="s">
        <v>113</v>
      </c>
      <c r="N246" s="65">
        <f t="shared" si="32"/>
        <v>2.25</v>
      </c>
      <c r="O246" s="66">
        <f t="shared" si="33"/>
        <v>2.25</v>
      </c>
    </row>
    <row r="247" spans="1:15" ht="15.75" thickBot="1" x14ac:dyDescent="0.3">
      <c r="A247" s="5">
        <v>10</v>
      </c>
      <c r="B247" s="41"/>
      <c r="C247" s="88"/>
      <c r="D247" s="88"/>
      <c r="E247" s="88"/>
      <c r="F247" s="88"/>
      <c r="G247" s="88"/>
      <c r="H247" s="41"/>
      <c r="I247" s="41"/>
      <c r="J247" s="49"/>
      <c r="K247" s="82"/>
      <c r="M247" s="69" t="s">
        <v>113</v>
      </c>
      <c r="N247" s="65">
        <f t="shared" si="32"/>
        <v>2.25</v>
      </c>
      <c r="O247" s="66">
        <f t="shared" si="33"/>
        <v>2.25</v>
      </c>
    </row>
    <row r="248" spans="1:15" ht="15.75" thickBot="1" x14ac:dyDescent="0.3">
      <c r="A248" s="2" t="s">
        <v>1</v>
      </c>
      <c r="B248" s="3" t="s">
        <v>6</v>
      </c>
      <c r="C248" s="15" t="s">
        <v>54</v>
      </c>
      <c r="D248" s="15" t="s">
        <v>55</v>
      </c>
      <c r="E248" s="3" t="s">
        <v>137</v>
      </c>
      <c r="F248" s="3" t="s">
        <v>10</v>
      </c>
      <c r="G248" s="3" t="s">
        <v>138</v>
      </c>
      <c r="H248" s="3" t="s">
        <v>7</v>
      </c>
      <c r="I248" s="3" t="s">
        <v>8</v>
      </c>
      <c r="J248" s="3" t="s">
        <v>9</v>
      </c>
      <c r="K248" s="4" t="s">
        <v>131</v>
      </c>
      <c r="M248" s="71"/>
      <c r="N248" s="146" t="s">
        <v>1</v>
      </c>
      <c r="O248" s="147"/>
    </row>
    <row r="249" spans="1:15" ht="15.75" thickBot="1" x14ac:dyDescent="0.3">
      <c r="A249" s="11" t="s">
        <v>50</v>
      </c>
      <c r="B249" s="12" t="s">
        <v>21</v>
      </c>
      <c r="C249" s="12" t="s">
        <v>51</v>
      </c>
      <c r="D249" s="12" t="s">
        <v>51</v>
      </c>
      <c r="E249" s="12" t="s">
        <v>52</v>
      </c>
      <c r="F249" s="12" t="s">
        <v>52</v>
      </c>
      <c r="G249" s="12" t="s">
        <v>53</v>
      </c>
      <c r="H249" s="12" t="s">
        <v>23</v>
      </c>
      <c r="I249" s="12" t="s">
        <v>23</v>
      </c>
      <c r="J249" s="12" t="s">
        <v>22</v>
      </c>
      <c r="K249" s="13" t="s">
        <v>132</v>
      </c>
      <c r="M249" s="69" t="s">
        <v>112</v>
      </c>
      <c r="N249" s="72">
        <v>-5</v>
      </c>
      <c r="O249" s="73">
        <v>0</v>
      </c>
    </row>
    <row r="250" spans="1:15" x14ac:dyDescent="0.25">
      <c r="A250" s="5">
        <v>1</v>
      </c>
      <c r="B250" s="41"/>
      <c r="C250" s="88"/>
      <c r="D250" s="88"/>
      <c r="E250" s="88"/>
      <c r="F250" s="88"/>
      <c r="G250" s="88"/>
      <c r="H250" s="41"/>
      <c r="I250" s="41"/>
      <c r="J250" s="49"/>
      <c r="K250" s="82"/>
      <c r="M250" s="69" t="s">
        <v>113</v>
      </c>
      <c r="N250" s="65">
        <f>O250-N249*TAN(F234/180*PI())</f>
        <v>0</v>
      </c>
      <c r="O250" s="66">
        <f>B250</f>
        <v>0</v>
      </c>
    </row>
    <row r="251" spans="1:15" x14ac:dyDescent="0.25">
      <c r="A251" s="5">
        <v>2</v>
      </c>
      <c r="B251" s="41"/>
      <c r="C251" s="88"/>
      <c r="D251" s="88"/>
      <c r="E251" s="88"/>
      <c r="F251" s="88"/>
      <c r="G251" s="88"/>
      <c r="H251" s="41"/>
      <c r="I251" s="41"/>
      <c r="J251" s="49"/>
      <c r="K251" s="82"/>
      <c r="M251" s="69" t="s">
        <v>113</v>
      </c>
      <c r="N251" s="65">
        <f>IF(B251="",$B$76,B251)</f>
        <v>-8</v>
      </c>
      <c r="O251" s="66">
        <f>N251</f>
        <v>-8</v>
      </c>
    </row>
    <row r="252" spans="1:15" x14ac:dyDescent="0.25">
      <c r="A252" s="5">
        <v>3</v>
      </c>
      <c r="B252" s="41"/>
      <c r="C252" s="88"/>
      <c r="D252" s="88"/>
      <c r="E252" s="88"/>
      <c r="F252" s="88"/>
      <c r="G252" s="88"/>
      <c r="H252" s="41"/>
      <c r="I252" s="41"/>
      <c r="J252" s="49"/>
      <c r="K252" s="82"/>
      <c r="M252" s="69" t="s">
        <v>113</v>
      </c>
      <c r="N252" s="65">
        <f t="shared" ref="N252:N259" si="34">IF(B252="",$B$76,B252)</f>
        <v>-8</v>
      </c>
      <c r="O252" s="66">
        <f t="shared" ref="O252:O259" si="35">N252</f>
        <v>-8</v>
      </c>
    </row>
    <row r="253" spans="1:15" x14ac:dyDescent="0.25">
      <c r="A253" s="5">
        <v>4</v>
      </c>
      <c r="B253" s="41"/>
      <c r="C253" s="88"/>
      <c r="D253" s="88"/>
      <c r="E253" s="88"/>
      <c r="F253" s="88"/>
      <c r="G253" s="88"/>
      <c r="H253" s="41"/>
      <c r="I253" s="41"/>
      <c r="J253" s="49"/>
      <c r="K253" s="82"/>
      <c r="M253" s="69" t="s">
        <v>113</v>
      </c>
      <c r="N253" s="65">
        <f t="shared" si="34"/>
        <v>-8</v>
      </c>
      <c r="O253" s="66">
        <f t="shared" si="35"/>
        <v>-8</v>
      </c>
    </row>
    <row r="254" spans="1:15" x14ac:dyDescent="0.25">
      <c r="A254" s="5">
        <v>5</v>
      </c>
      <c r="B254" s="41"/>
      <c r="C254" s="88"/>
      <c r="D254" s="88"/>
      <c r="E254" s="88"/>
      <c r="F254" s="88"/>
      <c r="G254" s="88"/>
      <c r="H254" s="41"/>
      <c r="I254" s="41"/>
      <c r="J254" s="49"/>
      <c r="K254" s="82"/>
      <c r="M254" s="69" t="s">
        <v>113</v>
      </c>
      <c r="N254" s="65">
        <f t="shared" si="34"/>
        <v>-8</v>
      </c>
      <c r="O254" s="66">
        <f t="shared" si="35"/>
        <v>-8</v>
      </c>
    </row>
    <row r="255" spans="1:15" x14ac:dyDescent="0.25">
      <c r="A255" s="5">
        <v>6</v>
      </c>
      <c r="B255" s="41"/>
      <c r="C255" s="88"/>
      <c r="D255" s="88"/>
      <c r="E255" s="88"/>
      <c r="F255" s="88"/>
      <c r="G255" s="88"/>
      <c r="H255" s="41"/>
      <c r="I255" s="41"/>
      <c r="J255" s="49"/>
      <c r="K255" s="82"/>
      <c r="M255" s="69" t="s">
        <v>113</v>
      </c>
      <c r="N255" s="65">
        <f t="shared" si="34"/>
        <v>-8</v>
      </c>
      <c r="O255" s="66">
        <f t="shared" si="35"/>
        <v>-8</v>
      </c>
    </row>
    <row r="256" spans="1:15" x14ac:dyDescent="0.25">
      <c r="A256" s="5">
        <v>7</v>
      </c>
      <c r="B256" s="41"/>
      <c r="C256" s="88"/>
      <c r="D256" s="88"/>
      <c r="E256" s="88"/>
      <c r="F256" s="88"/>
      <c r="G256" s="88"/>
      <c r="H256" s="41"/>
      <c r="I256" s="41"/>
      <c r="J256" s="49"/>
      <c r="K256" s="82"/>
      <c r="M256" s="69" t="s">
        <v>113</v>
      </c>
      <c r="N256" s="65">
        <f t="shared" si="34"/>
        <v>-8</v>
      </c>
      <c r="O256" s="66">
        <f t="shared" si="35"/>
        <v>-8</v>
      </c>
    </row>
    <row r="257" spans="1:17" x14ac:dyDescent="0.25">
      <c r="A257" s="5">
        <v>8</v>
      </c>
      <c r="B257" s="41"/>
      <c r="C257" s="88"/>
      <c r="D257" s="88"/>
      <c r="E257" s="88"/>
      <c r="F257" s="88"/>
      <c r="G257" s="88"/>
      <c r="H257" s="41"/>
      <c r="I257" s="41"/>
      <c r="J257" s="49"/>
      <c r="K257" s="82"/>
      <c r="M257" s="69" t="s">
        <v>113</v>
      </c>
      <c r="N257" s="65">
        <f t="shared" si="34"/>
        <v>-8</v>
      </c>
      <c r="O257" s="66">
        <f t="shared" si="35"/>
        <v>-8</v>
      </c>
    </row>
    <row r="258" spans="1:17" x14ac:dyDescent="0.25">
      <c r="A258" s="5">
        <v>9</v>
      </c>
      <c r="B258" s="41"/>
      <c r="C258" s="88"/>
      <c r="D258" s="88"/>
      <c r="E258" s="88"/>
      <c r="F258" s="88"/>
      <c r="G258" s="88"/>
      <c r="H258" s="41"/>
      <c r="I258" s="41"/>
      <c r="J258" s="49"/>
      <c r="K258" s="82"/>
      <c r="M258" s="69" t="s">
        <v>113</v>
      </c>
      <c r="N258" s="65">
        <f t="shared" si="34"/>
        <v>-8</v>
      </c>
      <c r="O258" s="66">
        <f t="shared" si="35"/>
        <v>-8</v>
      </c>
    </row>
    <row r="259" spans="1:17" ht="15.75" thickBot="1" x14ac:dyDescent="0.3">
      <c r="A259" s="7">
        <v>10</v>
      </c>
      <c r="B259" s="43"/>
      <c r="C259" s="89"/>
      <c r="D259" s="89"/>
      <c r="E259" s="89"/>
      <c r="F259" s="89"/>
      <c r="G259" s="89"/>
      <c r="H259" s="43"/>
      <c r="I259" s="43"/>
      <c r="J259" s="74"/>
      <c r="K259" s="83"/>
      <c r="M259" s="70" t="s">
        <v>113</v>
      </c>
      <c r="N259" s="67">
        <f t="shared" si="34"/>
        <v>-8</v>
      </c>
      <c r="O259" s="68">
        <f t="shared" si="35"/>
        <v>-8</v>
      </c>
    </row>
    <row r="260" spans="1:17" ht="15.75" thickBot="1" x14ac:dyDescent="0.3">
      <c r="A260" s="55"/>
      <c r="B260" s="56"/>
      <c r="C260" s="56"/>
      <c r="D260" s="56"/>
      <c r="E260" s="56"/>
      <c r="F260" s="56"/>
      <c r="G260" s="56"/>
      <c r="H260" s="56"/>
      <c r="I260" s="56"/>
      <c r="J260" s="56"/>
      <c r="K260" s="57"/>
    </row>
    <row r="261" spans="1:17" ht="18.75" x14ac:dyDescent="0.3">
      <c r="A261" s="60" t="s">
        <v>165</v>
      </c>
      <c r="B261" s="23"/>
      <c r="C261" s="61" t="s">
        <v>166</v>
      </c>
      <c r="D261" s="23"/>
      <c r="E261" s="23"/>
      <c r="F261" s="23"/>
      <c r="G261" s="23"/>
      <c r="H261" s="23"/>
      <c r="I261" s="8" t="s">
        <v>193</v>
      </c>
      <c r="J261" s="140"/>
      <c r="K261" s="141"/>
    </row>
    <row r="262" spans="1:17" ht="15.75" thickBot="1" x14ac:dyDescent="0.3">
      <c r="A262" s="25" t="s">
        <v>11</v>
      </c>
      <c r="B262" s="26"/>
      <c r="C262" s="26"/>
      <c r="D262" s="26"/>
      <c r="E262" s="26"/>
      <c r="F262" s="26"/>
      <c r="G262" s="26"/>
      <c r="H262" s="26"/>
      <c r="I262" s="25"/>
      <c r="J262" s="142"/>
      <c r="K262" s="143"/>
    </row>
    <row r="263" spans="1:17" ht="15.75" thickBot="1" x14ac:dyDescent="0.3">
      <c r="A263" s="2" t="s">
        <v>48</v>
      </c>
      <c r="B263" s="13"/>
      <c r="C263" s="40">
        <v>0</v>
      </c>
      <c r="D263" s="2" t="s">
        <v>49</v>
      </c>
      <c r="E263" s="13"/>
      <c r="F263" s="40">
        <v>0</v>
      </c>
      <c r="G263" s="14" t="s">
        <v>53</v>
      </c>
      <c r="H263" s="26"/>
      <c r="I263" s="29"/>
      <c r="J263" s="144"/>
      <c r="K263" s="145"/>
    </row>
    <row r="264" spans="1:17" ht="15.75" thickBot="1" x14ac:dyDescent="0.3">
      <c r="A264" s="77"/>
      <c r="B264" s="78"/>
      <c r="C264" s="78"/>
      <c r="D264" s="79"/>
      <c r="E264" s="78"/>
      <c r="F264" s="78"/>
      <c r="G264" s="30"/>
      <c r="H264" s="30"/>
      <c r="I264" s="30"/>
      <c r="J264" s="30"/>
      <c r="K264" s="31"/>
    </row>
    <row r="265" spans="1:17" ht="15.75" thickBot="1" x14ac:dyDescent="0.3">
      <c r="A265" s="80" t="s">
        <v>2</v>
      </c>
      <c r="B265" s="75" t="s">
        <v>6</v>
      </c>
      <c r="C265" s="81" t="s">
        <v>54</v>
      </c>
      <c r="D265" s="81" t="s">
        <v>55</v>
      </c>
      <c r="E265" s="75" t="s">
        <v>137</v>
      </c>
      <c r="F265" s="75" t="s">
        <v>10</v>
      </c>
      <c r="G265" s="81" t="s">
        <v>138</v>
      </c>
      <c r="H265" s="75" t="s">
        <v>7</v>
      </c>
      <c r="I265" s="75" t="s">
        <v>8</v>
      </c>
      <c r="J265" s="75" t="s">
        <v>9</v>
      </c>
      <c r="K265" s="76" t="s">
        <v>131</v>
      </c>
      <c r="M265" s="71"/>
      <c r="N265" s="146" t="s">
        <v>2</v>
      </c>
      <c r="O265" s="147"/>
      <c r="P265" s="148" t="s">
        <v>111</v>
      </c>
      <c r="Q265" s="149"/>
    </row>
    <row r="266" spans="1:17" ht="15.75" thickBot="1" x14ac:dyDescent="0.3">
      <c r="A266" s="11" t="s">
        <v>50</v>
      </c>
      <c r="B266" s="12" t="s">
        <v>21</v>
      </c>
      <c r="C266" s="12" t="s">
        <v>51</v>
      </c>
      <c r="D266" s="12" t="s">
        <v>51</v>
      </c>
      <c r="E266" s="12" t="s">
        <v>52</v>
      </c>
      <c r="F266" s="12" t="s">
        <v>52</v>
      </c>
      <c r="G266" s="12" t="s">
        <v>53</v>
      </c>
      <c r="H266" s="12" t="s">
        <v>23</v>
      </c>
      <c r="I266" s="12" t="s">
        <v>23</v>
      </c>
      <c r="J266" s="12" t="s">
        <v>22</v>
      </c>
      <c r="K266" s="13" t="s">
        <v>132</v>
      </c>
      <c r="M266" s="69" t="s">
        <v>112</v>
      </c>
      <c r="N266" s="65">
        <v>5</v>
      </c>
      <c r="O266" s="66">
        <v>0</v>
      </c>
      <c r="P266" s="65">
        <v>0</v>
      </c>
      <c r="Q266" s="66">
        <v>0</v>
      </c>
    </row>
    <row r="267" spans="1:17" ht="15.75" thickBot="1" x14ac:dyDescent="0.3">
      <c r="A267" s="5">
        <v>1</v>
      </c>
      <c r="B267" s="41"/>
      <c r="C267" s="88"/>
      <c r="D267" s="88"/>
      <c r="E267" s="88"/>
      <c r="F267" s="49"/>
      <c r="G267" s="88"/>
      <c r="H267" s="41"/>
      <c r="I267" s="41"/>
      <c r="J267" s="49"/>
      <c r="K267" s="82"/>
      <c r="M267" s="69" t="s">
        <v>113</v>
      </c>
      <c r="N267" s="65">
        <f>O267+N266*TAN(C263/180*PI())</f>
        <v>0</v>
      </c>
      <c r="O267" s="66">
        <f>B267</f>
        <v>0</v>
      </c>
      <c r="P267" s="67">
        <f>MIN(O279:O288)-1/2*(MAX(O266:O276)-MIN(O278:O288))</f>
        <v>-13.125</v>
      </c>
      <c r="Q267" s="68">
        <f>MAX(O267:O276)</f>
        <v>2.25</v>
      </c>
    </row>
    <row r="268" spans="1:17" x14ac:dyDescent="0.25">
      <c r="A268" s="5">
        <v>2</v>
      </c>
      <c r="B268" s="41"/>
      <c r="C268" s="88"/>
      <c r="D268" s="88"/>
      <c r="E268" s="88"/>
      <c r="F268" s="49"/>
      <c r="G268" s="88"/>
      <c r="H268" s="41"/>
      <c r="I268" s="41"/>
      <c r="J268" s="49"/>
      <c r="K268" s="82"/>
      <c r="M268" s="69" t="s">
        <v>113</v>
      </c>
      <c r="N268" s="65">
        <f>IF(B268="",$B$64,B268)</f>
        <v>2.25</v>
      </c>
      <c r="O268" s="66">
        <f>N268</f>
        <v>2.25</v>
      </c>
    </row>
    <row r="269" spans="1:17" x14ac:dyDescent="0.25">
      <c r="A269" s="5">
        <v>3</v>
      </c>
      <c r="B269" s="41"/>
      <c r="C269" s="88"/>
      <c r="D269" s="88"/>
      <c r="E269" s="88"/>
      <c r="F269" s="49"/>
      <c r="G269" s="88"/>
      <c r="H269" s="41"/>
      <c r="I269" s="41"/>
      <c r="J269" s="49"/>
      <c r="K269" s="82"/>
      <c r="M269" s="69" t="s">
        <v>113</v>
      </c>
      <c r="N269" s="65">
        <f t="shared" ref="N269:N276" si="36">IF(B269="",$B$64,B269)</f>
        <v>2.25</v>
      </c>
      <c r="O269" s="66">
        <f t="shared" ref="O269:O276" si="37">N269</f>
        <v>2.25</v>
      </c>
    </row>
    <row r="270" spans="1:17" x14ac:dyDescent="0.25">
      <c r="A270" s="5">
        <v>4</v>
      </c>
      <c r="B270" s="41"/>
      <c r="C270" s="88"/>
      <c r="D270" s="88"/>
      <c r="E270" s="88"/>
      <c r="F270" s="49"/>
      <c r="G270" s="88"/>
      <c r="H270" s="41"/>
      <c r="I270" s="41"/>
      <c r="J270" s="49"/>
      <c r="K270" s="82"/>
      <c r="M270" s="69" t="s">
        <v>113</v>
      </c>
      <c r="N270" s="65">
        <f t="shared" si="36"/>
        <v>2.25</v>
      </c>
      <c r="O270" s="66">
        <f t="shared" si="37"/>
        <v>2.25</v>
      </c>
    </row>
    <row r="271" spans="1:17" x14ac:dyDescent="0.25">
      <c r="A271" s="5">
        <v>5</v>
      </c>
      <c r="B271" s="41"/>
      <c r="C271" s="88"/>
      <c r="D271" s="88"/>
      <c r="E271" s="88"/>
      <c r="F271" s="88"/>
      <c r="G271" s="88"/>
      <c r="H271" s="41"/>
      <c r="I271" s="41"/>
      <c r="J271" s="49"/>
      <c r="K271" s="82"/>
      <c r="M271" s="69" t="s">
        <v>113</v>
      </c>
      <c r="N271" s="65">
        <f t="shared" si="36"/>
        <v>2.25</v>
      </c>
      <c r="O271" s="66">
        <f t="shared" si="37"/>
        <v>2.25</v>
      </c>
    </row>
    <row r="272" spans="1:17" x14ac:dyDescent="0.25">
      <c r="A272" s="5">
        <v>6</v>
      </c>
      <c r="B272" s="41"/>
      <c r="C272" s="88"/>
      <c r="D272" s="88"/>
      <c r="E272" s="88"/>
      <c r="F272" s="88"/>
      <c r="G272" s="88"/>
      <c r="H272" s="41"/>
      <c r="I272" s="41"/>
      <c r="J272" s="49"/>
      <c r="K272" s="82"/>
      <c r="M272" s="69" t="s">
        <v>113</v>
      </c>
      <c r="N272" s="65">
        <f t="shared" si="36"/>
        <v>2.25</v>
      </c>
      <c r="O272" s="66">
        <f t="shared" si="37"/>
        <v>2.25</v>
      </c>
    </row>
    <row r="273" spans="1:15" x14ac:dyDescent="0.25">
      <c r="A273" s="5">
        <v>7</v>
      </c>
      <c r="B273" s="41"/>
      <c r="C273" s="88"/>
      <c r="D273" s="88"/>
      <c r="E273" s="88"/>
      <c r="F273" s="88"/>
      <c r="G273" s="88"/>
      <c r="H273" s="41"/>
      <c r="I273" s="41"/>
      <c r="J273" s="49"/>
      <c r="K273" s="82"/>
      <c r="M273" s="69" t="s">
        <v>113</v>
      </c>
      <c r="N273" s="65">
        <f t="shared" si="36"/>
        <v>2.25</v>
      </c>
      <c r="O273" s="66">
        <f t="shared" si="37"/>
        <v>2.25</v>
      </c>
    </row>
    <row r="274" spans="1:15" x14ac:dyDescent="0.25">
      <c r="A274" s="5">
        <v>8</v>
      </c>
      <c r="B274" s="41"/>
      <c r="C274" s="88"/>
      <c r="D274" s="88"/>
      <c r="E274" s="88"/>
      <c r="F274" s="88"/>
      <c r="G274" s="88"/>
      <c r="H274" s="41"/>
      <c r="I274" s="41"/>
      <c r="J274" s="49"/>
      <c r="K274" s="82"/>
      <c r="M274" s="69" t="s">
        <v>113</v>
      </c>
      <c r="N274" s="65">
        <f t="shared" si="36"/>
        <v>2.25</v>
      </c>
      <c r="O274" s="66">
        <f t="shared" si="37"/>
        <v>2.25</v>
      </c>
    </row>
    <row r="275" spans="1:15" x14ac:dyDescent="0.25">
      <c r="A275" s="5">
        <v>9</v>
      </c>
      <c r="B275" s="41"/>
      <c r="C275" s="88"/>
      <c r="D275" s="88"/>
      <c r="E275" s="88"/>
      <c r="F275" s="88"/>
      <c r="G275" s="88"/>
      <c r="H275" s="41"/>
      <c r="I275" s="41"/>
      <c r="J275" s="49"/>
      <c r="K275" s="82"/>
      <c r="M275" s="69" t="s">
        <v>113</v>
      </c>
      <c r="N275" s="65">
        <f t="shared" si="36"/>
        <v>2.25</v>
      </c>
      <c r="O275" s="66">
        <f t="shared" si="37"/>
        <v>2.25</v>
      </c>
    </row>
    <row r="276" spans="1:15" ht="15.75" thickBot="1" x14ac:dyDescent="0.3">
      <c r="A276" s="5">
        <v>10</v>
      </c>
      <c r="B276" s="41"/>
      <c r="C276" s="88"/>
      <c r="D276" s="88"/>
      <c r="E276" s="88"/>
      <c r="F276" s="88"/>
      <c r="G276" s="88"/>
      <c r="H276" s="41"/>
      <c r="I276" s="41"/>
      <c r="J276" s="49"/>
      <c r="K276" s="82"/>
      <c r="M276" s="69" t="s">
        <v>113</v>
      </c>
      <c r="N276" s="65">
        <f t="shared" si="36"/>
        <v>2.25</v>
      </c>
      <c r="O276" s="66">
        <f t="shared" si="37"/>
        <v>2.25</v>
      </c>
    </row>
    <row r="277" spans="1:15" ht="15.75" thickBot="1" x14ac:dyDescent="0.3">
      <c r="A277" s="2" t="s">
        <v>1</v>
      </c>
      <c r="B277" s="3" t="s">
        <v>6</v>
      </c>
      <c r="C277" s="15" t="s">
        <v>54</v>
      </c>
      <c r="D277" s="15" t="s">
        <v>55</v>
      </c>
      <c r="E277" s="3" t="s">
        <v>137</v>
      </c>
      <c r="F277" s="3" t="s">
        <v>10</v>
      </c>
      <c r="G277" s="3" t="s">
        <v>138</v>
      </c>
      <c r="H277" s="3" t="s">
        <v>7</v>
      </c>
      <c r="I277" s="3" t="s">
        <v>8</v>
      </c>
      <c r="J277" s="3" t="s">
        <v>9</v>
      </c>
      <c r="K277" s="4" t="s">
        <v>131</v>
      </c>
      <c r="M277" s="71"/>
      <c r="N277" s="146" t="s">
        <v>1</v>
      </c>
      <c r="O277" s="147"/>
    </row>
    <row r="278" spans="1:15" ht="15.75" thickBot="1" x14ac:dyDescent="0.3">
      <c r="A278" s="11" t="s">
        <v>50</v>
      </c>
      <c r="B278" s="12" t="s">
        <v>21</v>
      </c>
      <c r="C278" s="12" t="s">
        <v>51</v>
      </c>
      <c r="D278" s="12" t="s">
        <v>51</v>
      </c>
      <c r="E278" s="12" t="s">
        <v>52</v>
      </c>
      <c r="F278" s="12" t="s">
        <v>52</v>
      </c>
      <c r="G278" s="12" t="s">
        <v>53</v>
      </c>
      <c r="H278" s="12" t="s">
        <v>23</v>
      </c>
      <c r="I278" s="12" t="s">
        <v>23</v>
      </c>
      <c r="J278" s="12" t="s">
        <v>22</v>
      </c>
      <c r="K278" s="13" t="s">
        <v>132</v>
      </c>
      <c r="M278" s="69" t="s">
        <v>112</v>
      </c>
      <c r="N278" s="72">
        <v>-5</v>
      </c>
      <c r="O278" s="73">
        <v>0</v>
      </c>
    </row>
    <row r="279" spans="1:15" x14ac:dyDescent="0.25">
      <c r="A279" s="5">
        <v>1</v>
      </c>
      <c r="B279" s="41"/>
      <c r="C279" s="88"/>
      <c r="D279" s="88"/>
      <c r="E279" s="88"/>
      <c r="F279" s="88"/>
      <c r="G279" s="88"/>
      <c r="H279" s="41"/>
      <c r="I279" s="41"/>
      <c r="J279" s="49"/>
      <c r="K279" s="82"/>
      <c r="M279" s="69" t="s">
        <v>113</v>
      </c>
      <c r="N279" s="65">
        <f>O279-N278*TAN(F263/180*PI())</f>
        <v>0</v>
      </c>
      <c r="O279" s="66">
        <f>B279</f>
        <v>0</v>
      </c>
    </row>
    <row r="280" spans="1:15" x14ac:dyDescent="0.25">
      <c r="A280" s="5">
        <v>2</v>
      </c>
      <c r="B280" s="41"/>
      <c r="C280" s="88"/>
      <c r="D280" s="88"/>
      <c r="E280" s="88"/>
      <c r="F280" s="88"/>
      <c r="G280" s="88"/>
      <c r="H280" s="41"/>
      <c r="I280" s="41"/>
      <c r="J280" s="49"/>
      <c r="K280" s="82"/>
      <c r="M280" s="69" t="s">
        <v>113</v>
      </c>
      <c r="N280" s="65">
        <f>IF(B280="",$B$76,B280)</f>
        <v>-8</v>
      </c>
      <c r="O280" s="66">
        <f>N280</f>
        <v>-8</v>
      </c>
    </row>
    <row r="281" spans="1:15" x14ac:dyDescent="0.25">
      <c r="A281" s="5">
        <v>3</v>
      </c>
      <c r="B281" s="41"/>
      <c r="C281" s="88"/>
      <c r="D281" s="88"/>
      <c r="E281" s="88"/>
      <c r="F281" s="88"/>
      <c r="G281" s="88"/>
      <c r="H281" s="41"/>
      <c r="I281" s="41"/>
      <c r="J281" s="49"/>
      <c r="K281" s="82"/>
      <c r="M281" s="69" t="s">
        <v>113</v>
      </c>
      <c r="N281" s="65">
        <f t="shared" ref="N281:N288" si="38">IF(B281="",$B$76,B281)</f>
        <v>-8</v>
      </c>
      <c r="O281" s="66">
        <f t="shared" ref="O281:O288" si="39">N281</f>
        <v>-8</v>
      </c>
    </row>
    <row r="282" spans="1:15" x14ac:dyDescent="0.25">
      <c r="A282" s="5">
        <v>4</v>
      </c>
      <c r="B282" s="41"/>
      <c r="C282" s="88"/>
      <c r="D282" s="88"/>
      <c r="E282" s="88"/>
      <c r="F282" s="88"/>
      <c r="G282" s="88"/>
      <c r="H282" s="41"/>
      <c r="I282" s="41"/>
      <c r="J282" s="49"/>
      <c r="K282" s="82"/>
      <c r="M282" s="69" t="s">
        <v>113</v>
      </c>
      <c r="N282" s="65">
        <f t="shared" si="38"/>
        <v>-8</v>
      </c>
      <c r="O282" s="66">
        <f t="shared" si="39"/>
        <v>-8</v>
      </c>
    </row>
    <row r="283" spans="1:15" x14ac:dyDescent="0.25">
      <c r="A283" s="5">
        <v>5</v>
      </c>
      <c r="B283" s="41"/>
      <c r="C283" s="88"/>
      <c r="D283" s="88"/>
      <c r="E283" s="88"/>
      <c r="F283" s="88"/>
      <c r="G283" s="88"/>
      <c r="H283" s="41"/>
      <c r="I283" s="41"/>
      <c r="J283" s="49"/>
      <c r="K283" s="82"/>
      <c r="M283" s="69" t="s">
        <v>113</v>
      </c>
      <c r="N283" s="65">
        <f t="shared" si="38"/>
        <v>-8</v>
      </c>
      <c r="O283" s="66">
        <f t="shared" si="39"/>
        <v>-8</v>
      </c>
    </row>
    <row r="284" spans="1:15" x14ac:dyDescent="0.25">
      <c r="A284" s="5">
        <v>6</v>
      </c>
      <c r="B284" s="41"/>
      <c r="C284" s="88"/>
      <c r="D284" s="88"/>
      <c r="E284" s="88"/>
      <c r="F284" s="88"/>
      <c r="G284" s="88"/>
      <c r="H284" s="41"/>
      <c r="I284" s="41"/>
      <c r="J284" s="49"/>
      <c r="K284" s="82"/>
      <c r="M284" s="69" t="s">
        <v>113</v>
      </c>
      <c r="N284" s="65">
        <f t="shared" si="38"/>
        <v>-8</v>
      </c>
      <c r="O284" s="66">
        <f t="shared" si="39"/>
        <v>-8</v>
      </c>
    </row>
    <row r="285" spans="1:15" x14ac:dyDescent="0.25">
      <c r="A285" s="5">
        <v>7</v>
      </c>
      <c r="B285" s="41"/>
      <c r="C285" s="88"/>
      <c r="D285" s="88"/>
      <c r="E285" s="88"/>
      <c r="F285" s="88"/>
      <c r="G285" s="88"/>
      <c r="H285" s="41"/>
      <c r="I285" s="41"/>
      <c r="J285" s="49"/>
      <c r="K285" s="82"/>
      <c r="M285" s="69" t="s">
        <v>113</v>
      </c>
      <c r="N285" s="65">
        <f t="shared" si="38"/>
        <v>-8</v>
      </c>
      <c r="O285" s="66">
        <f t="shared" si="39"/>
        <v>-8</v>
      </c>
    </row>
    <row r="286" spans="1:15" x14ac:dyDescent="0.25">
      <c r="A286" s="5">
        <v>8</v>
      </c>
      <c r="B286" s="41"/>
      <c r="C286" s="88"/>
      <c r="D286" s="88"/>
      <c r="E286" s="88"/>
      <c r="F286" s="88"/>
      <c r="G286" s="88"/>
      <c r="H286" s="41"/>
      <c r="I286" s="41"/>
      <c r="J286" s="49"/>
      <c r="K286" s="82"/>
      <c r="M286" s="69" t="s">
        <v>113</v>
      </c>
      <c r="N286" s="65">
        <f t="shared" si="38"/>
        <v>-8</v>
      </c>
      <c r="O286" s="66">
        <f t="shared" si="39"/>
        <v>-8</v>
      </c>
    </row>
    <row r="287" spans="1:15" x14ac:dyDescent="0.25">
      <c r="A287" s="5">
        <v>9</v>
      </c>
      <c r="B287" s="41"/>
      <c r="C287" s="88"/>
      <c r="D287" s="88"/>
      <c r="E287" s="88"/>
      <c r="F287" s="88"/>
      <c r="G287" s="88"/>
      <c r="H287" s="41"/>
      <c r="I287" s="41"/>
      <c r="J287" s="49"/>
      <c r="K287" s="82"/>
      <c r="M287" s="69" t="s">
        <v>113</v>
      </c>
      <c r="N287" s="65">
        <f t="shared" si="38"/>
        <v>-8</v>
      </c>
      <c r="O287" s="66">
        <f t="shared" si="39"/>
        <v>-8</v>
      </c>
    </row>
    <row r="288" spans="1:15" ht="15.75" thickBot="1" x14ac:dyDescent="0.3">
      <c r="A288" s="7">
        <v>10</v>
      </c>
      <c r="B288" s="43"/>
      <c r="C288" s="89"/>
      <c r="D288" s="89"/>
      <c r="E288" s="89"/>
      <c r="F288" s="89"/>
      <c r="G288" s="89"/>
      <c r="H288" s="43"/>
      <c r="I288" s="43"/>
      <c r="J288" s="74"/>
      <c r="K288" s="83"/>
      <c r="M288" s="70" t="s">
        <v>113</v>
      </c>
      <c r="N288" s="67">
        <f t="shared" si="38"/>
        <v>-8</v>
      </c>
      <c r="O288" s="68">
        <f t="shared" si="39"/>
        <v>-8</v>
      </c>
    </row>
    <row r="289" spans="1:11" ht="15.75" thickBot="1" x14ac:dyDescent="0.3">
      <c r="A289" s="55"/>
      <c r="B289" s="56"/>
      <c r="C289" s="56"/>
      <c r="D289" s="56"/>
      <c r="E289" s="56"/>
      <c r="F289" s="56"/>
      <c r="G289" s="56"/>
      <c r="H289" s="56"/>
      <c r="I289" s="56"/>
      <c r="J289" s="56"/>
      <c r="K289" s="57"/>
    </row>
  </sheetData>
  <mergeCells count="40">
    <mergeCell ref="N248:O248"/>
    <mergeCell ref="N265:O265"/>
    <mergeCell ref="P265:Q265"/>
    <mergeCell ref="N277:O277"/>
    <mergeCell ref="N190:O190"/>
    <mergeCell ref="N207:O207"/>
    <mergeCell ref="P207:Q207"/>
    <mergeCell ref="N219:O219"/>
    <mergeCell ref="N236:O236"/>
    <mergeCell ref="P236:Q236"/>
    <mergeCell ref="N132:O132"/>
    <mergeCell ref="N149:O149"/>
    <mergeCell ref="P149:Q149"/>
    <mergeCell ref="N161:O161"/>
    <mergeCell ref="N178:O178"/>
    <mergeCell ref="P178:Q178"/>
    <mergeCell ref="N91:O91"/>
    <mergeCell ref="P91:Q91"/>
    <mergeCell ref="N103:O103"/>
    <mergeCell ref="N120:O120"/>
    <mergeCell ref="P120:Q120"/>
    <mergeCell ref="N46:O46"/>
    <mergeCell ref="N62:O62"/>
    <mergeCell ref="P62:Q62"/>
    <mergeCell ref="N74:O74"/>
    <mergeCell ref="N6:O6"/>
    <mergeCell ref="P6:Q6"/>
    <mergeCell ref="N18:O18"/>
    <mergeCell ref="N34:O34"/>
    <mergeCell ref="P34:Q34"/>
    <mergeCell ref="J2:K4"/>
    <mergeCell ref="J30:K32"/>
    <mergeCell ref="J58:K60"/>
    <mergeCell ref="J87:K89"/>
    <mergeCell ref="J116:K118"/>
    <mergeCell ref="J145:K147"/>
    <mergeCell ref="J174:K176"/>
    <mergeCell ref="J203:K205"/>
    <mergeCell ref="J232:K234"/>
    <mergeCell ref="J261:K263"/>
  </mergeCells>
  <dataValidations count="1">
    <dataValidation type="list" allowBlank="1" showDropDown="1" showInputMessage="1" showErrorMessage="1" sqref="K279:K288 K105:K114 K163:K172 K122:K131 K8:K17 K20:K29 K192:K201 K76:K85 K48:K57 K64:K73 K93:K102 K36:K45 K151:K160 K180:K189 K209:K218 K221:K230 K238:K247 K250:K259 K267:K276 K134:K143" xr:uid="{1E753B39-05C6-4AE7-A2A9-3A904D9BCDEE}">
      <formula1>"Yes,No"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E1EFB-B350-4026-BC1D-5EC8245530AA}">
  <sheetPr codeName="Sheet4"/>
  <dimension ref="A1:XFC8"/>
  <sheetViews>
    <sheetView workbookViewId="0">
      <selection activeCell="A5" sqref="A5"/>
    </sheetView>
  </sheetViews>
  <sheetFormatPr defaultColWidth="0" defaultRowHeight="15" zeroHeight="1" x14ac:dyDescent="0.25"/>
  <cols>
    <col min="1" max="1" width="8.7109375" customWidth="1"/>
    <col min="2" max="2" width="21.42578125" bestFit="1" customWidth="1"/>
    <col min="3" max="3" width="13" customWidth="1"/>
    <col min="4" max="16383" width="8.7109375" hidden="1"/>
    <col min="16384" max="16384" width="1.5703125" hidden="1"/>
  </cols>
  <sheetData>
    <row r="1" spans="1:3" ht="21" x14ac:dyDescent="0.35">
      <c r="A1" s="32" t="s">
        <v>37</v>
      </c>
      <c r="B1" s="26"/>
      <c r="C1" s="26"/>
    </row>
    <row r="2" spans="1:3" ht="15.75" thickBot="1" x14ac:dyDescent="0.3">
      <c r="A2" s="25"/>
      <c r="B2" s="26"/>
      <c r="C2" s="26"/>
    </row>
    <row r="3" spans="1:3" ht="15.75" thickBot="1" x14ac:dyDescent="0.3">
      <c r="A3" s="10" t="s">
        <v>38</v>
      </c>
      <c r="B3" s="10" t="s">
        <v>141</v>
      </c>
      <c r="C3" s="26"/>
    </row>
    <row r="4" spans="1:3" ht="15.75" thickBot="1" x14ac:dyDescent="0.3">
      <c r="A4" s="44">
        <v>2.5</v>
      </c>
      <c r="B4" s="93">
        <v>110</v>
      </c>
      <c r="C4" s="26"/>
    </row>
    <row r="5" spans="1:3" x14ac:dyDescent="0.25">
      <c r="A5" s="94"/>
      <c r="B5" s="95"/>
      <c r="C5" s="26"/>
    </row>
    <row r="6" spans="1:3" x14ac:dyDescent="0.25">
      <c r="A6" s="94"/>
      <c r="B6" s="95"/>
      <c r="C6" s="26"/>
    </row>
    <row r="7" spans="1:3" x14ac:dyDescent="0.25">
      <c r="A7" s="94"/>
      <c r="B7" s="95"/>
      <c r="C7" s="26"/>
    </row>
    <row r="8" spans="1:3" x14ac:dyDescent="0.25">
      <c r="A8" s="26"/>
      <c r="B8" s="26"/>
      <c r="C8" s="26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8BE5-EFF9-482E-BC3F-890B8B1E7712}">
  <sheetPr codeName="Sheet5"/>
  <dimension ref="A1:B5"/>
  <sheetViews>
    <sheetView workbookViewId="0">
      <selection activeCell="A3" sqref="A3"/>
    </sheetView>
  </sheetViews>
  <sheetFormatPr defaultColWidth="0" defaultRowHeight="15" zeroHeight="1" x14ac:dyDescent="0.25"/>
  <cols>
    <col min="1" max="1" width="17" bestFit="1" customWidth="1"/>
    <col min="2" max="2" width="4.140625" style="26" customWidth="1"/>
    <col min="3" max="16384" width="8.7109375" hidden="1"/>
  </cols>
  <sheetData>
    <row r="1" spans="1:1" ht="21" x14ac:dyDescent="0.35">
      <c r="A1" s="1" t="s">
        <v>95</v>
      </c>
    </row>
    <row r="2" spans="1:1" ht="15.75" thickBot="1" x14ac:dyDescent="0.3">
      <c r="A2" s="26"/>
    </row>
    <row r="3" spans="1:1" ht="15.75" thickBot="1" x14ac:dyDescent="0.3">
      <c r="A3" s="10" t="s">
        <v>56</v>
      </c>
    </row>
    <row r="4" spans="1:1" ht="15.75" thickBot="1" x14ac:dyDescent="0.3">
      <c r="A4" s="44">
        <v>10</v>
      </c>
    </row>
    <row r="5" spans="1:1" x14ac:dyDescent="0.25"/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950A-2952-4794-B719-BE5B26F05C29}">
  <sheetPr codeName="Sheet6"/>
  <dimension ref="A1:K114"/>
  <sheetViews>
    <sheetView topLeftCell="A32" zoomScale="110" zoomScaleNormal="110" workbookViewId="0">
      <selection activeCell="D38" sqref="D38:D46"/>
    </sheetView>
  </sheetViews>
  <sheetFormatPr defaultColWidth="0" defaultRowHeight="15" zeroHeight="1" x14ac:dyDescent="0.25"/>
  <cols>
    <col min="1" max="2" width="8.7109375" style="26" customWidth="1"/>
    <col min="3" max="3" width="10.140625" style="26" bestFit="1" customWidth="1"/>
    <col min="4" max="4" width="22.28515625" style="26" customWidth="1"/>
    <col min="5" max="5" width="5.28515625" style="26" customWidth="1"/>
    <col min="6" max="11" width="8.7109375" style="26" customWidth="1"/>
    <col min="12" max="16384" width="8.7109375" hidden="1"/>
  </cols>
  <sheetData>
    <row r="1" spans="1:8" ht="21" x14ac:dyDescent="0.35">
      <c r="A1" s="34" t="s">
        <v>24</v>
      </c>
    </row>
    <row r="2" spans="1:8" x14ac:dyDescent="0.25">
      <c r="A2" s="26" t="s">
        <v>71</v>
      </c>
    </row>
    <row r="3" spans="1:8" ht="15.75" thickBot="1" x14ac:dyDescent="0.3"/>
    <row r="4" spans="1:8" ht="15.75" thickBot="1" x14ac:dyDescent="0.3">
      <c r="A4" s="2" t="s">
        <v>25</v>
      </c>
      <c r="B4" s="12" t="s">
        <v>26</v>
      </c>
      <c r="C4" s="13" t="s">
        <v>27</v>
      </c>
      <c r="D4" s="97" t="s">
        <v>194</v>
      </c>
    </row>
    <row r="5" spans="1:8" ht="15.75" thickBot="1" x14ac:dyDescent="0.3">
      <c r="A5" s="5">
        <v>1</v>
      </c>
      <c r="B5" s="41">
        <v>2.48</v>
      </c>
      <c r="C5" s="45">
        <v>0</v>
      </c>
      <c r="D5" s="150" t="s">
        <v>269</v>
      </c>
    </row>
    <row r="6" spans="1:8" x14ac:dyDescent="0.25">
      <c r="A6" s="5">
        <v>2</v>
      </c>
      <c r="B6" s="41">
        <v>2.48</v>
      </c>
      <c r="C6" s="45">
        <v>191.5</v>
      </c>
      <c r="D6" s="150"/>
      <c r="G6" s="152" t="s">
        <v>37</v>
      </c>
      <c r="H6" s="153"/>
    </row>
    <row r="7" spans="1:8" x14ac:dyDescent="0.25">
      <c r="A7" s="5">
        <v>3</v>
      </c>
      <c r="B7" s="41">
        <v>2.38</v>
      </c>
      <c r="C7" s="45">
        <v>191.5</v>
      </c>
      <c r="D7" s="150"/>
      <c r="G7" s="5">
        <v>0</v>
      </c>
      <c r="H7" s="62">
        <f>Wall!A4</f>
        <v>2.5</v>
      </c>
    </row>
    <row r="8" spans="1:8" ht="15.75" thickBot="1" x14ac:dyDescent="0.3">
      <c r="A8" s="5">
        <v>4</v>
      </c>
      <c r="B8" s="41">
        <v>2.38</v>
      </c>
      <c r="C8" s="45">
        <v>0</v>
      </c>
      <c r="D8" s="150"/>
      <c r="G8" s="7">
        <v>0</v>
      </c>
      <c r="H8" s="63">
        <f>Stratification!B20-5</f>
        <v>-13</v>
      </c>
    </row>
    <row r="9" spans="1:8" x14ac:dyDescent="0.25">
      <c r="A9" s="5">
        <v>5</v>
      </c>
      <c r="B9" s="132">
        <v>2.2999999999999998</v>
      </c>
      <c r="C9" s="41">
        <v>0</v>
      </c>
      <c r="D9" s="150"/>
    </row>
    <row r="10" spans="1:8" x14ac:dyDescent="0.25">
      <c r="A10" s="5">
        <v>6</v>
      </c>
      <c r="B10" s="41">
        <v>1.7</v>
      </c>
      <c r="C10" s="45">
        <v>114.96255181507638</v>
      </c>
      <c r="D10" s="150"/>
    </row>
    <row r="11" spans="1:8" x14ac:dyDescent="0.25">
      <c r="A11" s="5">
        <v>7</v>
      </c>
      <c r="B11" s="41">
        <v>0</v>
      </c>
      <c r="C11" s="45">
        <v>21.403558306802093</v>
      </c>
      <c r="D11" s="150"/>
    </row>
    <row r="12" spans="1:8" x14ac:dyDescent="0.25">
      <c r="A12" s="5">
        <v>8</v>
      </c>
      <c r="B12" s="41">
        <v>-1</v>
      </c>
      <c r="C12" s="45">
        <v>5.017572563677267</v>
      </c>
      <c r="D12" s="150"/>
    </row>
    <row r="13" spans="1:8" ht="15.75" thickBot="1" x14ac:dyDescent="0.3">
      <c r="A13" s="7">
        <v>9</v>
      </c>
      <c r="B13" s="43">
        <v>-2</v>
      </c>
      <c r="C13" s="46">
        <v>0.44846504303026097</v>
      </c>
      <c r="D13" s="151"/>
    </row>
    <row r="14" spans="1:8" ht="15.75" thickBot="1" x14ac:dyDescent="0.3"/>
    <row r="15" spans="1:8" ht="15.75" thickBot="1" x14ac:dyDescent="0.3">
      <c r="A15" s="2" t="s">
        <v>28</v>
      </c>
      <c r="B15" s="12" t="s">
        <v>26</v>
      </c>
      <c r="C15" s="13" t="s">
        <v>27</v>
      </c>
      <c r="D15" s="97" t="s">
        <v>194</v>
      </c>
    </row>
    <row r="16" spans="1:8" x14ac:dyDescent="0.25">
      <c r="A16" s="5">
        <v>1</v>
      </c>
      <c r="B16" s="41">
        <v>2.48</v>
      </c>
      <c r="C16" s="45">
        <v>0</v>
      </c>
      <c r="D16" s="150" t="s">
        <v>270</v>
      </c>
    </row>
    <row r="17" spans="1:4" x14ac:dyDescent="0.25">
      <c r="A17" s="5">
        <v>2</v>
      </c>
      <c r="B17" s="41">
        <v>2.48</v>
      </c>
      <c r="C17" s="45">
        <v>95.75</v>
      </c>
      <c r="D17" s="150"/>
    </row>
    <row r="18" spans="1:4" x14ac:dyDescent="0.25">
      <c r="A18" s="5">
        <v>3</v>
      </c>
      <c r="B18" s="41">
        <v>2.38</v>
      </c>
      <c r="C18" s="45">
        <v>95.75</v>
      </c>
      <c r="D18" s="150"/>
    </row>
    <row r="19" spans="1:4" x14ac:dyDescent="0.25">
      <c r="A19" s="5">
        <v>4</v>
      </c>
      <c r="B19" s="41">
        <v>2.38</v>
      </c>
      <c r="C19" s="45">
        <v>0</v>
      </c>
      <c r="D19" s="150"/>
    </row>
    <row r="20" spans="1:4" x14ac:dyDescent="0.25">
      <c r="A20" s="5">
        <v>5</v>
      </c>
      <c r="B20" s="41">
        <v>2.2999999999999998</v>
      </c>
      <c r="C20" s="45">
        <v>0</v>
      </c>
      <c r="D20" s="150"/>
    </row>
    <row r="21" spans="1:4" x14ac:dyDescent="0.25">
      <c r="A21" s="5">
        <v>6</v>
      </c>
      <c r="B21" s="41">
        <v>1.7</v>
      </c>
      <c r="C21" s="45">
        <v>153.49030957248721</v>
      </c>
      <c r="D21" s="150"/>
    </row>
    <row r="22" spans="1:4" x14ac:dyDescent="0.25">
      <c r="A22" s="5">
        <v>7</v>
      </c>
      <c r="B22" s="41">
        <v>0</v>
      </c>
      <c r="C22" s="45">
        <v>29.325654495024644</v>
      </c>
      <c r="D22" s="150"/>
    </row>
    <row r="23" spans="1:4" x14ac:dyDescent="0.25">
      <c r="A23" s="5">
        <v>8</v>
      </c>
      <c r="B23" s="41">
        <v>-2</v>
      </c>
      <c r="C23" s="45">
        <v>1.8364603763361387</v>
      </c>
      <c r="D23" s="150"/>
    </row>
    <row r="24" spans="1:4" ht="15.75" thickBot="1" x14ac:dyDescent="0.3">
      <c r="A24" s="7">
        <v>9</v>
      </c>
      <c r="B24" s="43">
        <v>-6</v>
      </c>
      <c r="C24" s="46">
        <v>2.0234066158553916</v>
      </c>
      <c r="D24" s="151"/>
    </row>
    <row r="25" spans="1:4" ht="15.75" thickBot="1" x14ac:dyDescent="0.3"/>
    <row r="26" spans="1:4" ht="15.75" thickBot="1" x14ac:dyDescent="0.3">
      <c r="A26" s="2" t="s">
        <v>29</v>
      </c>
      <c r="B26" s="12" t="s">
        <v>26</v>
      </c>
      <c r="C26" s="13" t="s">
        <v>27</v>
      </c>
      <c r="D26" s="97" t="s">
        <v>194</v>
      </c>
    </row>
    <row r="27" spans="1:4" x14ac:dyDescent="0.25">
      <c r="A27" s="5">
        <v>1</v>
      </c>
      <c r="B27" s="41">
        <v>2.48</v>
      </c>
      <c r="C27" s="45">
        <v>0</v>
      </c>
      <c r="D27" s="150" t="s">
        <v>272</v>
      </c>
    </row>
    <row r="28" spans="1:4" x14ac:dyDescent="0.25">
      <c r="A28" s="5">
        <v>2</v>
      </c>
      <c r="B28" s="41">
        <v>2.48</v>
      </c>
      <c r="C28" s="45">
        <v>95.75</v>
      </c>
      <c r="D28" s="150"/>
    </row>
    <row r="29" spans="1:4" x14ac:dyDescent="0.25">
      <c r="A29" s="5">
        <v>3</v>
      </c>
      <c r="B29" s="41">
        <v>2.38</v>
      </c>
      <c r="C29" s="45">
        <v>95.75</v>
      </c>
      <c r="D29" s="150"/>
    </row>
    <row r="30" spans="1:4" x14ac:dyDescent="0.25">
      <c r="A30" s="5">
        <v>4</v>
      </c>
      <c r="B30" s="41">
        <v>2.38</v>
      </c>
      <c r="C30" s="45">
        <v>0</v>
      </c>
      <c r="D30" s="150"/>
    </row>
    <row r="31" spans="1:4" x14ac:dyDescent="0.25">
      <c r="A31" s="5">
        <v>5</v>
      </c>
      <c r="B31" s="41">
        <v>2.2999999999999998</v>
      </c>
      <c r="C31" s="45">
        <v>0</v>
      </c>
      <c r="D31" s="150"/>
    </row>
    <row r="32" spans="1:4" x14ac:dyDescent="0.25">
      <c r="A32" s="5">
        <v>6</v>
      </c>
      <c r="B32" s="41">
        <v>1.7</v>
      </c>
      <c r="C32" s="45">
        <v>114.96255181507638</v>
      </c>
      <c r="D32" s="150"/>
    </row>
    <row r="33" spans="1:4" x14ac:dyDescent="0.25">
      <c r="A33" s="5">
        <v>7</v>
      </c>
      <c r="B33" s="41">
        <v>0</v>
      </c>
      <c r="C33" s="45">
        <v>21.403558306802093</v>
      </c>
      <c r="D33" s="150"/>
    </row>
    <row r="34" spans="1:4" x14ac:dyDescent="0.25">
      <c r="A34" s="5">
        <v>8</v>
      </c>
      <c r="B34" s="41">
        <v>-1</v>
      </c>
      <c r="C34" s="45">
        <v>5.017572563677267</v>
      </c>
      <c r="D34" s="150"/>
    </row>
    <row r="35" spans="1:4" ht="15.75" thickBot="1" x14ac:dyDescent="0.3">
      <c r="A35" s="7">
        <v>9</v>
      </c>
      <c r="B35" s="43">
        <v>-2</v>
      </c>
      <c r="C35" s="46">
        <v>0.44846504303026097</v>
      </c>
      <c r="D35" s="151"/>
    </row>
    <row r="36" spans="1:4" ht="15.75" thickBot="1" x14ac:dyDescent="0.3"/>
    <row r="37" spans="1:4" ht="15.75" thickBot="1" x14ac:dyDescent="0.3">
      <c r="A37" s="2" t="s">
        <v>168</v>
      </c>
      <c r="B37" s="12" t="s">
        <v>26</v>
      </c>
      <c r="C37" s="13" t="s">
        <v>27</v>
      </c>
      <c r="D37" s="97" t="s">
        <v>194</v>
      </c>
    </row>
    <row r="38" spans="1:4" x14ac:dyDescent="0.25">
      <c r="A38" s="5">
        <v>1</v>
      </c>
      <c r="B38" s="41">
        <v>2.48</v>
      </c>
      <c r="C38" s="45">
        <v>0</v>
      </c>
      <c r="D38" s="150" t="s">
        <v>271</v>
      </c>
    </row>
    <row r="39" spans="1:4" x14ac:dyDescent="0.25">
      <c r="A39" s="5">
        <v>2</v>
      </c>
      <c r="B39" s="41">
        <v>2.48</v>
      </c>
      <c r="C39" s="45">
        <v>95.75</v>
      </c>
      <c r="D39" s="150"/>
    </row>
    <row r="40" spans="1:4" x14ac:dyDescent="0.25">
      <c r="A40" s="5">
        <v>3</v>
      </c>
      <c r="B40" s="41">
        <v>2.38</v>
      </c>
      <c r="C40" s="45">
        <v>95.75</v>
      </c>
      <c r="D40" s="150"/>
    </row>
    <row r="41" spans="1:4" x14ac:dyDescent="0.25">
      <c r="A41" s="5">
        <v>4</v>
      </c>
      <c r="B41" s="41">
        <v>2.38</v>
      </c>
      <c r="C41" s="45">
        <v>0</v>
      </c>
      <c r="D41" s="150"/>
    </row>
    <row r="42" spans="1:4" x14ac:dyDescent="0.25">
      <c r="A42" s="5">
        <v>5</v>
      </c>
      <c r="B42" s="41"/>
      <c r="C42" s="45"/>
      <c r="D42" s="150"/>
    </row>
    <row r="43" spans="1:4" x14ac:dyDescent="0.25">
      <c r="A43" s="5">
        <v>6</v>
      </c>
      <c r="B43" s="41"/>
      <c r="C43" s="45"/>
      <c r="D43" s="150"/>
    </row>
    <row r="44" spans="1:4" x14ac:dyDescent="0.25">
      <c r="A44" s="5">
        <v>7</v>
      </c>
      <c r="B44" s="41"/>
      <c r="C44" s="45"/>
      <c r="D44" s="150"/>
    </row>
    <row r="45" spans="1:4" x14ac:dyDescent="0.25">
      <c r="A45" s="5">
        <v>8</v>
      </c>
      <c r="B45" s="41"/>
      <c r="C45" s="45"/>
      <c r="D45" s="150"/>
    </row>
    <row r="46" spans="1:4" ht="15.75" thickBot="1" x14ac:dyDescent="0.3">
      <c r="A46" s="7">
        <v>9</v>
      </c>
      <c r="B46" s="43"/>
      <c r="C46" s="46"/>
      <c r="D46" s="151"/>
    </row>
    <row r="47" spans="1:4" ht="15.75" thickBot="1" x14ac:dyDescent="0.3"/>
    <row r="48" spans="1:4" ht="15.75" thickBot="1" x14ac:dyDescent="0.3">
      <c r="A48" s="2" t="s">
        <v>169</v>
      </c>
      <c r="B48" s="12" t="s">
        <v>26</v>
      </c>
      <c r="C48" s="13" t="s">
        <v>27</v>
      </c>
      <c r="D48" s="97" t="s">
        <v>194</v>
      </c>
    </row>
    <row r="49" spans="1:4" x14ac:dyDescent="0.25">
      <c r="A49" s="5">
        <v>1</v>
      </c>
      <c r="B49" s="41">
        <v>2.48</v>
      </c>
      <c r="C49" s="45">
        <v>0</v>
      </c>
      <c r="D49" s="150" t="s">
        <v>273</v>
      </c>
    </row>
    <row r="50" spans="1:4" x14ac:dyDescent="0.25">
      <c r="A50" s="5">
        <v>2</v>
      </c>
      <c r="B50" s="41">
        <v>2.48</v>
      </c>
      <c r="C50" s="45">
        <v>191.5</v>
      </c>
      <c r="D50" s="150"/>
    </row>
    <row r="51" spans="1:4" x14ac:dyDescent="0.25">
      <c r="A51" s="5">
        <v>3</v>
      </c>
      <c r="B51" s="41">
        <v>2.38</v>
      </c>
      <c r="C51" s="45">
        <v>191.5</v>
      </c>
      <c r="D51" s="150"/>
    </row>
    <row r="52" spans="1:4" x14ac:dyDescent="0.25">
      <c r="A52" s="5">
        <v>4</v>
      </c>
      <c r="B52" s="41">
        <v>2.38</v>
      </c>
      <c r="C52" s="45">
        <v>0</v>
      </c>
      <c r="D52" s="150"/>
    </row>
    <row r="53" spans="1:4" x14ac:dyDescent="0.25">
      <c r="A53" s="5">
        <v>5</v>
      </c>
      <c r="B53" s="41"/>
      <c r="C53" s="45"/>
      <c r="D53" s="150"/>
    </row>
    <row r="54" spans="1:4" x14ac:dyDescent="0.25">
      <c r="A54" s="5">
        <v>6</v>
      </c>
      <c r="B54" s="41"/>
      <c r="C54" s="45"/>
      <c r="D54" s="150"/>
    </row>
    <row r="55" spans="1:4" x14ac:dyDescent="0.25">
      <c r="A55" s="5">
        <v>7</v>
      </c>
      <c r="B55" s="41"/>
      <c r="C55" s="45"/>
      <c r="D55" s="150"/>
    </row>
    <row r="56" spans="1:4" x14ac:dyDescent="0.25">
      <c r="A56" s="5">
        <v>8</v>
      </c>
      <c r="B56" s="41"/>
      <c r="C56" s="45"/>
      <c r="D56" s="150"/>
    </row>
    <row r="57" spans="1:4" ht="15.75" thickBot="1" x14ac:dyDescent="0.3">
      <c r="A57" s="7">
        <v>9</v>
      </c>
      <c r="B57" s="43"/>
      <c r="C57" s="46"/>
      <c r="D57" s="151"/>
    </row>
    <row r="58" spans="1:4" ht="15.75" thickBot="1" x14ac:dyDescent="0.3"/>
    <row r="59" spans="1:4" ht="15.75" thickBot="1" x14ac:dyDescent="0.3">
      <c r="A59" s="2" t="s">
        <v>170</v>
      </c>
      <c r="B59" s="12" t="s">
        <v>26</v>
      </c>
      <c r="C59" s="13" t="s">
        <v>27</v>
      </c>
      <c r="D59" s="97" t="s">
        <v>194</v>
      </c>
    </row>
    <row r="60" spans="1:4" x14ac:dyDescent="0.25">
      <c r="A60" s="5">
        <v>1</v>
      </c>
      <c r="B60" s="41"/>
      <c r="C60" s="45"/>
      <c r="D60" s="150"/>
    </row>
    <row r="61" spans="1:4" x14ac:dyDescent="0.25">
      <c r="A61" s="5">
        <v>2</v>
      </c>
      <c r="B61" s="41"/>
      <c r="C61" s="45"/>
      <c r="D61" s="150"/>
    </row>
    <row r="62" spans="1:4" x14ac:dyDescent="0.25">
      <c r="A62" s="5">
        <v>3</v>
      </c>
      <c r="B62" s="41"/>
      <c r="C62" s="45"/>
      <c r="D62" s="150"/>
    </row>
    <row r="63" spans="1:4" x14ac:dyDescent="0.25">
      <c r="A63" s="5">
        <v>4</v>
      </c>
      <c r="B63" s="41"/>
      <c r="C63" s="45"/>
      <c r="D63" s="150"/>
    </row>
    <row r="64" spans="1:4" x14ac:dyDescent="0.25">
      <c r="A64" s="5">
        <v>5</v>
      </c>
      <c r="B64" s="41"/>
      <c r="C64" s="45"/>
      <c r="D64" s="150"/>
    </row>
    <row r="65" spans="1:4" x14ac:dyDescent="0.25">
      <c r="A65" s="5">
        <v>6</v>
      </c>
      <c r="B65" s="41"/>
      <c r="C65" s="45"/>
      <c r="D65" s="150"/>
    </row>
    <row r="66" spans="1:4" x14ac:dyDescent="0.25">
      <c r="A66" s="5">
        <v>7</v>
      </c>
      <c r="B66" s="41"/>
      <c r="C66" s="45"/>
      <c r="D66" s="150"/>
    </row>
    <row r="67" spans="1:4" x14ac:dyDescent="0.25">
      <c r="A67" s="5">
        <v>8</v>
      </c>
      <c r="B67" s="41"/>
      <c r="C67" s="45"/>
      <c r="D67" s="150"/>
    </row>
    <row r="68" spans="1:4" ht="15.75" thickBot="1" x14ac:dyDescent="0.3">
      <c r="A68" s="7">
        <v>9</v>
      </c>
      <c r="B68" s="43"/>
      <c r="C68" s="46"/>
      <c r="D68" s="151"/>
    </row>
    <row r="69" spans="1:4" ht="15.75" thickBot="1" x14ac:dyDescent="0.3"/>
    <row r="70" spans="1:4" ht="15.75" thickBot="1" x14ac:dyDescent="0.3">
      <c r="A70" s="2" t="s">
        <v>171</v>
      </c>
      <c r="B70" s="12" t="s">
        <v>26</v>
      </c>
      <c r="C70" s="13" t="s">
        <v>27</v>
      </c>
      <c r="D70" s="97" t="s">
        <v>194</v>
      </c>
    </row>
    <row r="71" spans="1:4" x14ac:dyDescent="0.25">
      <c r="A71" s="5">
        <v>1</v>
      </c>
      <c r="B71" s="41"/>
      <c r="C71" s="45"/>
      <c r="D71" s="150"/>
    </row>
    <row r="72" spans="1:4" x14ac:dyDescent="0.25">
      <c r="A72" s="5">
        <v>2</v>
      </c>
      <c r="B72" s="41"/>
      <c r="C72" s="45"/>
      <c r="D72" s="150"/>
    </row>
    <row r="73" spans="1:4" x14ac:dyDescent="0.25">
      <c r="A73" s="5">
        <v>3</v>
      </c>
      <c r="B73" s="41"/>
      <c r="C73" s="45"/>
      <c r="D73" s="150"/>
    </row>
    <row r="74" spans="1:4" x14ac:dyDescent="0.25">
      <c r="A74" s="5">
        <v>4</v>
      </c>
      <c r="B74" s="41"/>
      <c r="C74" s="45"/>
      <c r="D74" s="150"/>
    </row>
    <row r="75" spans="1:4" x14ac:dyDescent="0.25">
      <c r="A75" s="5">
        <v>5</v>
      </c>
      <c r="B75" s="41"/>
      <c r="C75" s="45"/>
      <c r="D75" s="150"/>
    </row>
    <row r="76" spans="1:4" x14ac:dyDescent="0.25">
      <c r="A76" s="5">
        <v>6</v>
      </c>
      <c r="B76" s="41"/>
      <c r="C76" s="45"/>
      <c r="D76" s="150"/>
    </row>
    <row r="77" spans="1:4" x14ac:dyDescent="0.25">
      <c r="A77" s="5">
        <v>7</v>
      </c>
      <c r="B77" s="41"/>
      <c r="C77" s="45"/>
      <c r="D77" s="150"/>
    </row>
    <row r="78" spans="1:4" x14ac:dyDescent="0.25">
      <c r="A78" s="5">
        <v>8</v>
      </c>
      <c r="B78" s="41"/>
      <c r="C78" s="45"/>
      <c r="D78" s="150"/>
    </row>
    <row r="79" spans="1:4" ht="15.75" thickBot="1" x14ac:dyDescent="0.3">
      <c r="A79" s="7">
        <v>9</v>
      </c>
      <c r="B79" s="43"/>
      <c r="C79" s="46"/>
      <c r="D79" s="151"/>
    </row>
    <row r="80" spans="1:4" ht="15.75" thickBot="1" x14ac:dyDescent="0.3"/>
    <row r="81" spans="1:4" ht="15.75" thickBot="1" x14ac:dyDescent="0.3">
      <c r="A81" s="2" t="s">
        <v>172</v>
      </c>
      <c r="B81" s="12" t="s">
        <v>26</v>
      </c>
      <c r="C81" s="13" t="s">
        <v>27</v>
      </c>
      <c r="D81" s="97" t="s">
        <v>194</v>
      </c>
    </row>
    <row r="82" spans="1:4" x14ac:dyDescent="0.25">
      <c r="A82" s="5">
        <v>1</v>
      </c>
      <c r="B82" s="41"/>
      <c r="C82" s="45"/>
      <c r="D82" s="150"/>
    </row>
    <row r="83" spans="1:4" x14ac:dyDescent="0.25">
      <c r="A83" s="5">
        <v>2</v>
      </c>
      <c r="B83" s="41"/>
      <c r="C83" s="45"/>
      <c r="D83" s="150"/>
    </row>
    <row r="84" spans="1:4" x14ac:dyDescent="0.25">
      <c r="A84" s="5">
        <v>3</v>
      </c>
      <c r="B84" s="41"/>
      <c r="C84" s="45"/>
      <c r="D84" s="150"/>
    </row>
    <row r="85" spans="1:4" x14ac:dyDescent="0.25">
      <c r="A85" s="5">
        <v>4</v>
      </c>
      <c r="B85" s="41"/>
      <c r="C85" s="45"/>
      <c r="D85" s="150"/>
    </row>
    <row r="86" spans="1:4" x14ac:dyDescent="0.25">
      <c r="A86" s="5">
        <v>5</v>
      </c>
      <c r="B86" s="41"/>
      <c r="C86" s="45"/>
      <c r="D86" s="150"/>
    </row>
    <row r="87" spans="1:4" x14ac:dyDescent="0.25">
      <c r="A87" s="5">
        <v>6</v>
      </c>
      <c r="B87" s="41"/>
      <c r="C87" s="45"/>
      <c r="D87" s="150"/>
    </row>
    <row r="88" spans="1:4" x14ac:dyDescent="0.25">
      <c r="A88" s="5">
        <v>7</v>
      </c>
      <c r="B88" s="41"/>
      <c r="C88" s="45"/>
      <c r="D88" s="150"/>
    </row>
    <row r="89" spans="1:4" x14ac:dyDescent="0.25">
      <c r="A89" s="5">
        <v>8</v>
      </c>
      <c r="B89" s="41"/>
      <c r="C89" s="45"/>
      <c r="D89" s="150"/>
    </row>
    <row r="90" spans="1:4" ht="15.75" thickBot="1" x14ac:dyDescent="0.3">
      <c r="A90" s="7">
        <v>9</v>
      </c>
      <c r="B90" s="43"/>
      <c r="C90" s="46"/>
      <c r="D90" s="151"/>
    </row>
    <row r="91" spans="1:4" ht="15.75" thickBot="1" x14ac:dyDescent="0.3"/>
    <row r="92" spans="1:4" ht="15.75" thickBot="1" x14ac:dyDescent="0.3">
      <c r="A92" s="2" t="s">
        <v>173</v>
      </c>
      <c r="B92" s="12" t="s">
        <v>26</v>
      </c>
      <c r="C92" s="13" t="s">
        <v>27</v>
      </c>
      <c r="D92" s="97" t="s">
        <v>194</v>
      </c>
    </row>
    <row r="93" spans="1:4" x14ac:dyDescent="0.25">
      <c r="A93" s="5">
        <v>1</v>
      </c>
      <c r="B93" s="41"/>
      <c r="C93" s="45"/>
      <c r="D93" s="150"/>
    </row>
    <row r="94" spans="1:4" x14ac:dyDescent="0.25">
      <c r="A94" s="5">
        <v>2</v>
      </c>
      <c r="B94" s="41"/>
      <c r="C94" s="45"/>
      <c r="D94" s="150"/>
    </row>
    <row r="95" spans="1:4" x14ac:dyDescent="0.25">
      <c r="A95" s="5">
        <v>3</v>
      </c>
      <c r="B95" s="41"/>
      <c r="C95" s="45"/>
      <c r="D95" s="150"/>
    </row>
    <row r="96" spans="1:4" x14ac:dyDescent="0.25">
      <c r="A96" s="5">
        <v>4</v>
      </c>
      <c r="B96" s="41"/>
      <c r="C96" s="45"/>
      <c r="D96" s="150"/>
    </row>
    <row r="97" spans="1:4" x14ac:dyDescent="0.25">
      <c r="A97" s="5">
        <v>5</v>
      </c>
      <c r="B97" s="41"/>
      <c r="C97" s="45"/>
      <c r="D97" s="150"/>
    </row>
    <row r="98" spans="1:4" x14ac:dyDescent="0.25">
      <c r="A98" s="5">
        <v>6</v>
      </c>
      <c r="B98" s="41"/>
      <c r="C98" s="45"/>
      <c r="D98" s="150"/>
    </row>
    <row r="99" spans="1:4" x14ac:dyDescent="0.25">
      <c r="A99" s="5">
        <v>7</v>
      </c>
      <c r="B99" s="41"/>
      <c r="C99" s="45"/>
      <c r="D99" s="150"/>
    </row>
    <row r="100" spans="1:4" x14ac:dyDescent="0.25">
      <c r="A100" s="5">
        <v>8</v>
      </c>
      <c r="B100" s="41"/>
      <c r="C100" s="45"/>
      <c r="D100" s="150"/>
    </row>
    <row r="101" spans="1:4" ht="15.75" thickBot="1" x14ac:dyDescent="0.3">
      <c r="A101" s="7">
        <v>9</v>
      </c>
      <c r="B101" s="43"/>
      <c r="C101" s="46"/>
      <c r="D101" s="151"/>
    </row>
    <row r="102" spans="1:4" ht="15.75" thickBot="1" x14ac:dyDescent="0.3"/>
    <row r="103" spans="1:4" ht="15.75" thickBot="1" x14ac:dyDescent="0.3">
      <c r="A103" s="2" t="s">
        <v>174</v>
      </c>
      <c r="B103" s="12" t="s">
        <v>26</v>
      </c>
      <c r="C103" s="13" t="s">
        <v>27</v>
      </c>
      <c r="D103" s="97" t="s">
        <v>194</v>
      </c>
    </row>
    <row r="104" spans="1:4" x14ac:dyDescent="0.25">
      <c r="A104" s="5">
        <v>1</v>
      </c>
      <c r="B104" s="41"/>
      <c r="C104" s="45"/>
      <c r="D104" s="150"/>
    </row>
    <row r="105" spans="1:4" x14ac:dyDescent="0.25">
      <c r="A105" s="5">
        <v>2</v>
      </c>
      <c r="B105" s="41"/>
      <c r="C105" s="45"/>
      <c r="D105" s="150"/>
    </row>
    <row r="106" spans="1:4" x14ac:dyDescent="0.25">
      <c r="A106" s="5">
        <v>3</v>
      </c>
      <c r="B106" s="41"/>
      <c r="C106" s="45"/>
      <c r="D106" s="150"/>
    </row>
    <row r="107" spans="1:4" x14ac:dyDescent="0.25">
      <c r="A107" s="5">
        <v>4</v>
      </c>
      <c r="B107" s="41"/>
      <c r="C107" s="45"/>
      <c r="D107" s="150"/>
    </row>
    <row r="108" spans="1:4" x14ac:dyDescent="0.25">
      <c r="A108" s="5">
        <v>5</v>
      </c>
      <c r="B108" s="41"/>
      <c r="C108" s="45"/>
      <c r="D108" s="150"/>
    </row>
    <row r="109" spans="1:4" x14ac:dyDescent="0.25">
      <c r="A109" s="5">
        <v>6</v>
      </c>
      <c r="B109" s="41"/>
      <c r="C109" s="45"/>
      <c r="D109" s="150"/>
    </row>
    <row r="110" spans="1:4" x14ac:dyDescent="0.25">
      <c r="A110" s="5">
        <v>7</v>
      </c>
      <c r="B110" s="41"/>
      <c r="C110" s="45"/>
      <c r="D110" s="150"/>
    </row>
    <row r="111" spans="1:4" x14ac:dyDescent="0.25">
      <c r="A111" s="5">
        <v>8</v>
      </c>
      <c r="B111" s="41"/>
      <c r="C111" s="45"/>
      <c r="D111" s="150"/>
    </row>
    <row r="112" spans="1:4" ht="15.75" thickBot="1" x14ac:dyDescent="0.3">
      <c r="A112" s="7">
        <v>9</v>
      </c>
      <c r="B112" s="43"/>
      <c r="C112" s="46"/>
      <c r="D112" s="151"/>
    </row>
    <row r="113" x14ac:dyDescent="0.25"/>
    <row r="114" x14ac:dyDescent="0.25"/>
  </sheetData>
  <sheetProtection algorithmName="SHA-512" hashValue="R8Gpp/aqedF6NLCNs+xnnGaGheHp/qD12fjaDfBrD3YXpntzd8SgQjXnX03DDBdCClECUgdM0LZiNcMGumVDFg==" saltValue="UJLXI0NxmBMU+KwMp9sGVw==" spinCount="100000" sheet="1" objects="1" scenarios="1"/>
  <mergeCells count="11">
    <mergeCell ref="G6:H6"/>
    <mergeCell ref="D5:D13"/>
    <mergeCell ref="D16:D24"/>
    <mergeCell ref="D27:D35"/>
    <mergeCell ref="D38:D46"/>
    <mergeCell ref="D104:D112"/>
    <mergeCell ref="D49:D57"/>
    <mergeCell ref="D60:D68"/>
    <mergeCell ref="D71:D79"/>
    <mergeCell ref="D82:D90"/>
    <mergeCell ref="D93:D10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B4E2E-3229-49CE-BF0C-CFD9A515565E}">
  <sheetPr codeName="Sheet7"/>
  <dimension ref="A1:CC56"/>
  <sheetViews>
    <sheetView zoomScale="70" zoomScaleNormal="70" workbookViewId="0">
      <selection activeCell="F33" sqref="F33"/>
    </sheetView>
  </sheetViews>
  <sheetFormatPr defaultColWidth="0" defaultRowHeight="15" zeroHeight="1" x14ac:dyDescent="0.25"/>
  <cols>
    <col min="1" max="1" width="41.42578125" bestFit="1" customWidth="1"/>
    <col min="2" max="2" width="21.5703125" customWidth="1"/>
    <col min="3" max="3" width="19.7109375" bestFit="1" customWidth="1"/>
    <col min="4" max="5" width="8.7109375" customWidth="1"/>
    <col min="6" max="6" width="25.42578125" bestFit="1" customWidth="1"/>
    <col min="7" max="7" width="17" bestFit="1" customWidth="1"/>
    <col min="8" max="8" width="12.28515625" customWidth="1"/>
    <col min="9" max="11" width="8.7109375" customWidth="1"/>
    <col min="12" max="12" width="19.140625" bestFit="1" customWidth="1"/>
    <col min="13" max="13" width="18.7109375" bestFit="1" customWidth="1"/>
    <col min="14" max="19" width="8.7109375" customWidth="1"/>
    <col min="20" max="20" width="9.5703125" bestFit="1" customWidth="1"/>
    <col min="21" max="21" width="11.7109375" bestFit="1" customWidth="1"/>
    <col min="22" max="28" width="8.7109375" customWidth="1"/>
    <col min="29" max="16384" width="8.7109375" hidden="1"/>
  </cols>
  <sheetData>
    <row r="1" spans="1:81" ht="24" thickBot="1" x14ac:dyDescent="0.4">
      <c r="A1" s="33" t="s">
        <v>12</v>
      </c>
      <c r="B1" s="33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 spans="1:81" ht="15.75" thickBot="1" x14ac:dyDescent="0.3">
      <c r="A2" s="8"/>
      <c r="B2" s="59" t="s">
        <v>104</v>
      </c>
      <c r="C2" s="21" t="s">
        <v>96</v>
      </c>
      <c r="D2" s="155" t="s">
        <v>73</v>
      </c>
      <c r="E2" s="156"/>
      <c r="F2" s="155" t="s">
        <v>82</v>
      </c>
      <c r="G2" s="157"/>
      <c r="H2" s="156"/>
      <c r="I2" s="155" t="s">
        <v>74</v>
      </c>
      <c r="J2" s="157"/>
      <c r="K2" s="157"/>
      <c r="L2" s="157"/>
      <c r="M2" s="156"/>
      <c r="N2" s="155" t="s">
        <v>75</v>
      </c>
      <c r="O2" s="157"/>
      <c r="P2" s="157"/>
      <c r="Q2" s="158" t="s">
        <v>140</v>
      </c>
      <c r="R2" s="159"/>
      <c r="S2" s="159"/>
      <c r="T2" s="159"/>
      <c r="U2" s="160"/>
      <c r="V2" s="152" t="s">
        <v>33</v>
      </c>
      <c r="W2" s="154"/>
      <c r="X2" s="153"/>
      <c r="Y2" s="152" t="s">
        <v>43</v>
      </c>
      <c r="Z2" s="154"/>
      <c r="AA2" s="153"/>
      <c r="AB2" s="26"/>
      <c r="CC2" t="s">
        <v>204</v>
      </c>
    </row>
    <row r="3" spans="1:81" x14ac:dyDescent="0.25">
      <c r="A3" s="16" t="s">
        <v>13</v>
      </c>
      <c r="B3" s="17" t="s">
        <v>103</v>
      </c>
      <c r="C3" s="17" t="s">
        <v>78</v>
      </c>
      <c r="D3" s="17" t="s">
        <v>14</v>
      </c>
      <c r="E3" s="17" t="s">
        <v>15</v>
      </c>
      <c r="F3" s="125" t="s">
        <v>16</v>
      </c>
      <c r="G3" s="17" t="s">
        <v>79</v>
      </c>
      <c r="H3" s="17" t="s">
        <v>81</v>
      </c>
      <c r="I3" s="17" t="s">
        <v>84</v>
      </c>
      <c r="J3" s="17" t="s">
        <v>85</v>
      </c>
      <c r="K3" s="17" t="s">
        <v>134</v>
      </c>
      <c r="L3" s="17" t="s">
        <v>17</v>
      </c>
      <c r="M3" s="125" t="s">
        <v>260</v>
      </c>
      <c r="N3" s="17" t="s">
        <v>40</v>
      </c>
      <c r="O3" s="17" t="s">
        <v>41</v>
      </c>
      <c r="P3" s="17" t="s">
        <v>42</v>
      </c>
      <c r="Q3" s="16" t="s">
        <v>18</v>
      </c>
      <c r="R3" s="17" t="s">
        <v>19</v>
      </c>
      <c r="S3" s="17" t="s">
        <v>47</v>
      </c>
      <c r="T3" s="17" t="s">
        <v>139</v>
      </c>
      <c r="U3" s="20" t="s">
        <v>86</v>
      </c>
      <c r="V3" s="17" t="s">
        <v>34</v>
      </c>
      <c r="W3" s="17" t="s">
        <v>35</v>
      </c>
      <c r="X3" s="20" t="s">
        <v>36</v>
      </c>
      <c r="Y3" s="16" t="s">
        <v>44</v>
      </c>
      <c r="Z3" s="17" t="s">
        <v>45</v>
      </c>
      <c r="AA3" s="20" t="s">
        <v>46</v>
      </c>
      <c r="AB3" s="26"/>
      <c r="CC3" t="s">
        <v>250</v>
      </c>
    </row>
    <row r="4" spans="1:81" ht="15.75" thickBot="1" x14ac:dyDescent="0.3">
      <c r="A4" s="18" t="s">
        <v>22</v>
      </c>
      <c r="B4" s="9" t="s">
        <v>167</v>
      </c>
      <c r="C4" s="9" t="s">
        <v>20</v>
      </c>
      <c r="D4" s="9" t="s">
        <v>21</v>
      </c>
      <c r="E4" s="9" t="s">
        <v>21</v>
      </c>
      <c r="F4" s="9" t="s">
        <v>184</v>
      </c>
      <c r="G4" s="9" t="s">
        <v>80</v>
      </c>
      <c r="H4" s="9" t="s">
        <v>23</v>
      </c>
      <c r="I4" s="9" t="s">
        <v>57</v>
      </c>
      <c r="J4" s="9" t="s">
        <v>57</v>
      </c>
      <c r="K4" s="9" t="s">
        <v>21</v>
      </c>
      <c r="L4" s="9" t="s">
        <v>175</v>
      </c>
      <c r="M4" s="9" t="s">
        <v>83</v>
      </c>
      <c r="N4" s="9" t="s">
        <v>23</v>
      </c>
      <c r="O4" s="9" t="s">
        <v>23</v>
      </c>
      <c r="P4" s="9" t="s">
        <v>23</v>
      </c>
      <c r="Q4" s="18" t="s">
        <v>21</v>
      </c>
      <c r="R4" s="9" t="s">
        <v>21</v>
      </c>
      <c r="S4" s="9" t="s">
        <v>21</v>
      </c>
      <c r="T4" s="9" t="s">
        <v>53</v>
      </c>
      <c r="U4" s="19" t="s">
        <v>83</v>
      </c>
      <c r="V4" s="9" t="s">
        <v>21</v>
      </c>
      <c r="W4" s="9" t="s">
        <v>21</v>
      </c>
      <c r="X4" s="19" t="s">
        <v>21</v>
      </c>
      <c r="Y4" s="18" t="s">
        <v>23</v>
      </c>
      <c r="Z4" s="9" t="s">
        <v>23</v>
      </c>
      <c r="AA4" s="19" t="s">
        <v>23</v>
      </c>
      <c r="AB4" s="26"/>
    </row>
    <row r="5" spans="1:81" x14ac:dyDescent="0.25">
      <c r="A5" s="48" t="s">
        <v>278</v>
      </c>
      <c r="B5" s="49" t="s">
        <v>275</v>
      </c>
      <c r="C5" s="49" t="s">
        <v>266</v>
      </c>
      <c r="D5" s="41">
        <v>-0.5</v>
      </c>
      <c r="E5" s="41">
        <v>0</v>
      </c>
      <c r="F5" s="41" t="s">
        <v>267</v>
      </c>
      <c r="G5" s="49" t="s">
        <v>76</v>
      </c>
      <c r="H5" s="41">
        <v>1</v>
      </c>
      <c r="I5" s="41">
        <v>0</v>
      </c>
      <c r="J5" s="41">
        <v>30</v>
      </c>
      <c r="K5" s="41">
        <v>2.25</v>
      </c>
      <c r="L5" s="41" t="s">
        <v>168</v>
      </c>
      <c r="M5" s="41">
        <v>0</v>
      </c>
      <c r="N5" s="41">
        <v>0</v>
      </c>
      <c r="O5" s="41">
        <v>0</v>
      </c>
      <c r="P5" s="41">
        <v>1</v>
      </c>
      <c r="Q5" s="50">
        <v>0.25</v>
      </c>
      <c r="R5" s="41">
        <v>0.25</v>
      </c>
      <c r="S5" s="41"/>
      <c r="T5" s="41"/>
      <c r="U5" s="47"/>
      <c r="V5" s="42"/>
      <c r="W5" s="42"/>
      <c r="X5" s="47"/>
      <c r="Y5" s="85"/>
      <c r="Z5" s="86"/>
      <c r="AA5" s="87"/>
      <c r="AB5" s="26"/>
    </row>
    <row r="6" spans="1:81" x14ac:dyDescent="0.25">
      <c r="A6" s="48" t="s">
        <v>279</v>
      </c>
      <c r="B6" s="49" t="s">
        <v>281</v>
      </c>
      <c r="C6" s="49" t="s">
        <v>266</v>
      </c>
      <c r="D6" s="41">
        <v>-1</v>
      </c>
      <c r="E6" s="41">
        <v>0</v>
      </c>
      <c r="F6" s="41" t="s">
        <v>262</v>
      </c>
      <c r="G6" s="49" t="s">
        <v>76</v>
      </c>
      <c r="H6" s="41">
        <v>1</v>
      </c>
      <c r="I6" s="41">
        <v>0</v>
      </c>
      <c r="J6" s="41">
        <v>30</v>
      </c>
      <c r="K6" s="41">
        <v>2.25</v>
      </c>
      <c r="L6" s="41" t="s">
        <v>168</v>
      </c>
      <c r="M6" s="41">
        <v>0</v>
      </c>
      <c r="N6" s="41">
        <v>0</v>
      </c>
      <c r="O6" s="41">
        <v>0</v>
      </c>
      <c r="P6" s="41">
        <v>1</v>
      </c>
      <c r="Q6" s="50">
        <v>0.25</v>
      </c>
      <c r="R6" s="41">
        <v>0.25</v>
      </c>
      <c r="S6" s="41"/>
      <c r="T6" s="41"/>
      <c r="U6" s="45"/>
      <c r="V6" s="41"/>
      <c r="W6" s="41"/>
      <c r="X6" s="45"/>
      <c r="Y6" s="85"/>
      <c r="Z6" s="86"/>
      <c r="AA6" s="87"/>
      <c r="AB6" s="26"/>
    </row>
    <row r="7" spans="1:81" x14ac:dyDescent="0.25">
      <c r="A7" s="48" t="s">
        <v>280</v>
      </c>
      <c r="B7" s="49" t="s">
        <v>275</v>
      </c>
      <c r="C7" s="49" t="s">
        <v>266</v>
      </c>
      <c r="D7" s="41">
        <v>-0.5</v>
      </c>
      <c r="E7" s="41">
        <v>0</v>
      </c>
      <c r="F7" s="41" t="s">
        <v>261</v>
      </c>
      <c r="G7" s="49" t="s">
        <v>76</v>
      </c>
      <c r="H7" s="41">
        <v>1</v>
      </c>
      <c r="I7" s="41">
        <v>0</v>
      </c>
      <c r="J7" s="41">
        <v>30</v>
      </c>
      <c r="K7" s="41">
        <v>2.25</v>
      </c>
      <c r="L7" s="41" t="s">
        <v>169</v>
      </c>
      <c r="M7" s="41">
        <v>0</v>
      </c>
      <c r="N7" s="41">
        <v>0</v>
      </c>
      <c r="O7" s="41">
        <v>0</v>
      </c>
      <c r="P7" s="41">
        <v>1</v>
      </c>
      <c r="Q7" s="50">
        <v>0.25</v>
      </c>
      <c r="R7" s="41">
        <v>0.25</v>
      </c>
      <c r="S7" s="41"/>
      <c r="T7" s="41"/>
      <c r="U7" s="45"/>
      <c r="V7" s="41"/>
      <c r="W7" s="41"/>
      <c r="X7" s="45"/>
      <c r="Y7" s="85"/>
      <c r="Z7" s="86"/>
      <c r="AA7" s="87"/>
      <c r="AB7" s="26"/>
    </row>
    <row r="8" spans="1:81" x14ac:dyDescent="0.25">
      <c r="A8" s="48" t="s">
        <v>284</v>
      </c>
      <c r="B8" s="49" t="s">
        <v>283</v>
      </c>
      <c r="C8" s="49" t="s">
        <v>266</v>
      </c>
      <c r="D8" s="41">
        <v>-1</v>
      </c>
      <c r="E8" s="41">
        <v>0</v>
      </c>
      <c r="F8" s="41" t="s">
        <v>262</v>
      </c>
      <c r="G8" s="49" t="s">
        <v>76</v>
      </c>
      <c r="H8" s="41">
        <v>1</v>
      </c>
      <c r="I8" s="41">
        <v>0</v>
      </c>
      <c r="J8" s="41">
        <v>30</v>
      </c>
      <c r="K8" s="41">
        <v>0.25</v>
      </c>
      <c r="L8" s="41" t="s">
        <v>170</v>
      </c>
      <c r="M8" s="41">
        <v>0</v>
      </c>
      <c r="N8" s="41">
        <v>0</v>
      </c>
      <c r="O8" s="41">
        <v>0</v>
      </c>
      <c r="P8" s="41">
        <v>1</v>
      </c>
      <c r="Q8" s="50">
        <v>0.25</v>
      </c>
      <c r="R8" s="41">
        <v>0.25</v>
      </c>
      <c r="S8" s="41"/>
      <c r="T8" s="49"/>
      <c r="U8" s="45"/>
      <c r="V8" s="41"/>
      <c r="W8" s="41"/>
      <c r="X8" s="45"/>
      <c r="Y8" s="85"/>
      <c r="Z8" s="86"/>
      <c r="AA8" s="87"/>
      <c r="AB8" s="26"/>
    </row>
    <row r="9" spans="1:81" x14ac:dyDescent="0.25">
      <c r="A9" s="48" t="s">
        <v>285</v>
      </c>
      <c r="B9" s="49" t="s">
        <v>286</v>
      </c>
      <c r="C9" s="49" t="s">
        <v>266</v>
      </c>
      <c r="D9" s="41">
        <v>-0.5</v>
      </c>
      <c r="E9" s="41">
        <v>0</v>
      </c>
      <c r="F9" s="41" t="s">
        <v>267</v>
      </c>
      <c r="G9" s="49" t="s">
        <v>76</v>
      </c>
      <c r="H9" s="41">
        <v>1</v>
      </c>
      <c r="I9" s="41">
        <v>0</v>
      </c>
      <c r="J9" s="41">
        <v>30</v>
      </c>
      <c r="K9" s="41">
        <v>0.25</v>
      </c>
      <c r="L9" s="41" t="s">
        <v>170</v>
      </c>
      <c r="M9" s="41">
        <v>0</v>
      </c>
      <c r="N9" s="41">
        <v>0</v>
      </c>
      <c r="O9" s="41">
        <v>0</v>
      </c>
      <c r="P9" s="41">
        <v>1</v>
      </c>
      <c r="Q9" s="50">
        <v>0.25</v>
      </c>
      <c r="R9" s="41">
        <v>0.25</v>
      </c>
      <c r="S9" s="41"/>
      <c r="T9" s="49"/>
      <c r="U9" s="45"/>
      <c r="V9" s="41"/>
      <c r="W9" s="41"/>
      <c r="X9" s="45"/>
      <c r="Y9" s="85"/>
      <c r="Z9" s="86"/>
      <c r="AA9" s="87"/>
      <c r="AB9" s="26"/>
    </row>
    <row r="10" spans="1:81" x14ac:dyDescent="0.25">
      <c r="A10" s="48" t="s">
        <v>287</v>
      </c>
      <c r="B10" s="49" t="s">
        <v>275</v>
      </c>
      <c r="C10" s="49" t="s">
        <v>266</v>
      </c>
      <c r="D10" s="41">
        <v>-0.5</v>
      </c>
      <c r="E10" s="41">
        <v>0</v>
      </c>
      <c r="F10" s="41" t="s">
        <v>267</v>
      </c>
      <c r="G10" s="49" t="s">
        <v>76</v>
      </c>
      <c r="H10" s="41">
        <v>1</v>
      </c>
      <c r="I10" s="41">
        <v>0</v>
      </c>
      <c r="J10" s="41">
        <v>20</v>
      </c>
      <c r="K10" s="41">
        <v>2.25</v>
      </c>
      <c r="L10" s="41" t="s">
        <v>168</v>
      </c>
      <c r="M10" s="41">
        <v>0</v>
      </c>
      <c r="N10" s="41">
        <v>0</v>
      </c>
      <c r="O10" s="41">
        <v>0</v>
      </c>
      <c r="P10" s="41">
        <v>1</v>
      </c>
      <c r="Q10" s="50">
        <v>0.25</v>
      </c>
      <c r="R10" s="41">
        <v>0.25</v>
      </c>
      <c r="S10" s="41"/>
      <c r="T10" s="41"/>
      <c r="U10" s="45"/>
      <c r="V10" s="41"/>
      <c r="W10" s="41"/>
      <c r="X10" s="45"/>
      <c r="Y10" s="85"/>
      <c r="Z10" s="86"/>
      <c r="AA10" s="87"/>
      <c r="AB10" s="26"/>
    </row>
    <row r="11" spans="1:81" x14ac:dyDescent="0.25">
      <c r="A11" s="48" t="s">
        <v>288</v>
      </c>
      <c r="B11" s="49" t="s">
        <v>281</v>
      </c>
      <c r="C11" s="49" t="s">
        <v>266</v>
      </c>
      <c r="D11" s="41">
        <v>-1</v>
      </c>
      <c r="E11" s="41">
        <v>0</v>
      </c>
      <c r="F11" s="41" t="s">
        <v>262</v>
      </c>
      <c r="G11" s="49" t="s">
        <v>76</v>
      </c>
      <c r="H11" s="41">
        <v>1</v>
      </c>
      <c r="I11" s="41">
        <v>0</v>
      </c>
      <c r="J11" s="41">
        <v>20</v>
      </c>
      <c r="K11" s="41">
        <v>2.25</v>
      </c>
      <c r="L11" s="41" t="s">
        <v>168</v>
      </c>
      <c r="M11" s="41">
        <v>0</v>
      </c>
      <c r="N11" s="41">
        <v>0</v>
      </c>
      <c r="O11" s="41">
        <v>0</v>
      </c>
      <c r="P11" s="41">
        <v>1</v>
      </c>
      <c r="Q11" s="50">
        <v>0.25</v>
      </c>
      <c r="R11" s="41">
        <v>0.25</v>
      </c>
      <c r="S11" s="41"/>
      <c r="T11" s="49"/>
      <c r="U11" s="45"/>
      <c r="V11" s="41"/>
      <c r="W11" s="41"/>
      <c r="X11" s="45"/>
      <c r="Y11" s="85"/>
      <c r="Z11" s="86"/>
      <c r="AA11" s="87"/>
      <c r="AB11" s="26"/>
    </row>
    <row r="12" spans="1:81" x14ac:dyDescent="0.25">
      <c r="A12" s="48" t="s">
        <v>289</v>
      </c>
      <c r="B12" s="49" t="s">
        <v>275</v>
      </c>
      <c r="C12" s="49" t="s">
        <v>266</v>
      </c>
      <c r="D12" s="41">
        <v>-0.5</v>
      </c>
      <c r="E12" s="41">
        <v>0</v>
      </c>
      <c r="F12" s="41" t="s">
        <v>261</v>
      </c>
      <c r="G12" s="49" t="s">
        <v>76</v>
      </c>
      <c r="H12" s="41">
        <v>1</v>
      </c>
      <c r="I12" s="41">
        <v>0</v>
      </c>
      <c r="J12" s="41">
        <v>20</v>
      </c>
      <c r="K12" s="41">
        <v>2.25</v>
      </c>
      <c r="L12" s="41" t="s">
        <v>169</v>
      </c>
      <c r="M12" s="41">
        <v>0</v>
      </c>
      <c r="N12" s="41">
        <v>0</v>
      </c>
      <c r="O12" s="41">
        <v>0</v>
      </c>
      <c r="P12" s="41">
        <v>1</v>
      </c>
      <c r="Q12" s="50">
        <v>0.25</v>
      </c>
      <c r="R12" s="41">
        <v>0.25</v>
      </c>
      <c r="S12" s="41"/>
      <c r="T12" s="41"/>
      <c r="U12" s="45"/>
      <c r="V12" s="41"/>
      <c r="W12" s="41"/>
      <c r="X12" s="45"/>
      <c r="Y12" s="85"/>
      <c r="Z12" s="86"/>
      <c r="AA12" s="87"/>
      <c r="AB12" s="26"/>
    </row>
    <row r="13" spans="1:81" x14ac:dyDescent="0.25">
      <c r="A13" s="48" t="s">
        <v>284</v>
      </c>
      <c r="B13" s="49" t="s">
        <v>283</v>
      </c>
      <c r="C13" s="49" t="s">
        <v>266</v>
      </c>
      <c r="D13" s="41">
        <v>-1</v>
      </c>
      <c r="E13" s="41">
        <v>0</v>
      </c>
      <c r="F13" s="41" t="s">
        <v>262</v>
      </c>
      <c r="G13" s="49" t="s">
        <v>76</v>
      </c>
      <c r="H13" s="41">
        <v>1</v>
      </c>
      <c r="I13" s="41">
        <v>0</v>
      </c>
      <c r="J13" s="41">
        <v>20</v>
      </c>
      <c r="K13" s="41">
        <v>0.25</v>
      </c>
      <c r="L13" s="41" t="s">
        <v>170</v>
      </c>
      <c r="M13" s="41">
        <v>0</v>
      </c>
      <c r="N13" s="41">
        <v>0</v>
      </c>
      <c r="O13" s="41">
        <v>0</v>
      </c>
      <c r="P13" s="41">
        <v>1</v>
      </c>
      <c r="Q13" s="50">
        <v>0.25</v>
      </c>
      <c r="R13" s="41">
        <v>0.25</v>
      </c>
      <c r="S13" s="41"/>
      <c r="T13" s="41"/>
      <c r="U13" s="45"/>
      <c r="V13" s="41"/>
      <c r="W13" s="41"/>
      <c r="X13" s="45"/>
      <c r="Y13" s="85"/>
      <c r="Z13" s="86"/>
      <c r="AA13" s="87"/>
      <c r="AB13" s="26"/>
    </row>
    <row r="14" spans="1:81" x14ac:dyDescent="0.25">
      <c r="A14" s="48" t="s">
        <v>285</v>
      </c>
      <c r="B14" s="49" t="s">
        <v>286</v>
      </c>
      <c r="C14" s="49" t="s">
        <v>266</v>
      </c>
      <c r="D14" s="41">
        <v>-0.5</v>
      </c>
      <c r="E14" s="41">
        <v>0</v>
      </c>
      <c r="F14" s="41" t="s">
        <v>267</v>
      </c>
      <c r="G14" s="49" t="s">
        <v>76</v>
      </c>
      <c r="H14" s="41">
        <v>1</v>
      </c>
      <c r="I14" s="41">
        <v>0</v>
      </c>
      <c r="J14" s="41">
        <v>20</v>
      </c>
      <c r="K14" s="41">
        <v>0.25</v>
      </c>
      <c r="L14" s="41" t="s">
        <v>170</v>
      </c>
      <c r="M14" s="41">
        <v>0</v>
      </c>
      <c r="N14" s="41">
        <v>0</v>
      </c>
      <c r="O14" s="41">
        <v>0</v>
      </c>
      <c r="P14" s="41">
        <v>1</v>
      </c>
      <c r="Q14" s="50">
        <v>0.25</v>
      </c>
      <c r="R14" s="41">
        <v>0.25</v>
      </c>
      <c r="S14" s="41"/>
      <c r="T14" s="41"/>
      <c r="U14" s="45"/>
      <c r="V14" s="41"/>
      <c r="W14" s="41"/>
      <c r="X14" s="45"/>
      <c r="Y14" s="85"/>
      <c r="Z14" s="86"/>
      <c r="AA14" s="87"/>
      <c r="AB14" s="26"/>
    </row>
    <row r="15" spans="1:81" x14ac:dyDescent="0.25">
      <c r="A15" s="48"/>
      <c r="B15" s="49"/>
      <c r="C15" s="49"/>
      <c r="D15" s="41"/>
      <c r="E15" s="41"/>
      <c r="F15" s="41"/>
      <c r="G15" s="49"/>
      <c r="H15" s="41"/>
      <c r="I15" s="41"/>
      <c r="J15" s="41"/>
      <c r="K15" s="41"/>
      <c r="L15" s="41"/>
      <c r="M15" s="41"/>
      <c r="N15" s="41"/>
      <c r="O15" s="41"/>
      <c r="P15" s="41"/>
      <c r="Q15" s="50"/>
      <c r="R15" s="41"/>
      <c r="S15" s="41"/>
      <c r="T15" s="41"/>
      <c r="U15" s="45"/>
      <c r="V15" s="41"/>
      <c r="W15" s="41"/>
      <c r="X15" s="45"/>
      <c r="Y15" s="85"/>
      <c r="Z15" s="86"/>
      <c r="AA15" s="87"/>
      <c r="AB15" s="26"/>
    </row>
    <row r="16" spans="1:81" x14ac:dyDescent="0.25">
      <c r="A16" s="48"/>
      <c r="B16" s="49"/>
      <c r="C16" s="49"/>
      <c r="D16" s="41"/>
      <c r="E16" s="41"/>
      <c r="F16" s="41"/>
      <c r="G16" s="49"/>
      <c r="H16" s="41"/>
      <c r="I16" s="41"/>
      <c r="J16" s="41"/>
      <c r="K16" s="41"/>
      <c r="L16" s="41"/>
      <c r="M16" s="41"/>
      <c r="N16" s="41"/>
      <c r="O16" s="41"/>
      <c r="P16" s="41"/>
      <c r="Q16" s="50"/>
      <c r="R16" s="41"/>
      <c r="S16" s="41"/>
      <c r="T16" s="41"/>
      <c r="U16" s="45"/>
      <c r="V16" s="41"/>
      <c r="W16" s="41"/>
      <c r="X16" s="45"/>
      <c r="Y16" s="85"/>
      <c r="Z16" s="86"/>
      <c r="AA16" s="87"/>
      <c r="AB16" s="26"/>
    </row>
    <row r="17" spans="1:28" x14ac:dyDescent="0.25">
      <c r="A17" s="48"/>
      <c r="B17" s="49"/>
      <c r="C17" s="49"/>
      <c r="D17" s="41"/>
      <c r="E17" s="41"/>
      <c r="F17" s="41"/>
      <c r="G17" s="49"/>
      <c r="H17" s="41"/>
      <c r="I17" s="41"/>
      <c r="J17" s="41"/>
      <c r="K17" s="41"/>
      <c r="L17" s="41"/>
      <c r="M17" s="41"/>
      <c r="N17" s="41"/>
      <c r="O17" s="41"/>
      <c r="P17" s="41"/>
      <c r="Q17" s="50"/>
      <c r="R17" s="41"/>
      <c r="S17" s="41"/>
      <c r="U17" s="6"/>
      <c r="Y17" s="85"/>
      <c r="Z17" s="86"/>
      <c r="AA17" s="87"/>
      <c r="AB17" s="26"/>
    </row>
    <row r="18" spans="1:28" x14ac:dyDescent="0.25">
      <c r="A18" s="48"/>
      <c r="B18" s="49"/>
      <c r="C18" s="49"/>
      <c r="D18" s="41"/>
      <c r="E18" s="41"/>
      <c r="F18" s="41"/>
      <c r="G18" s="49"/>
      <c r="H18" s="41"/>
      <c r="I18" s="41"/>
      <c r="J18" s="41"/>
      <c r="K18" s="41"/>
      <c r="L18" s="41"/>
      <c r="M18" s="41"/>
      <c r="N18" s="41"/>
      <c r="O18" s="41"/>
      <c r="P18" s="41"/>
      <c r="Q18" s="50"/>
      <c r="R18" s="41"/>
      <c r="S18" s="41"/>
      <c r="T18" s="41"/>
      <c r="U18" s="45"/>
      <c r="V18" s="41"/>
      <c r="W18" s="41"/>
      <c r="X18" s="45"/>
      <c r="Y18" s="85"/>
      <c r="Z18" s="86"/>
      <c r="AA18" s="87"/>
      <c r="AB18" s="26"/>
    </row>
    <row r="19" spans="1:28" x14ac:dyDescent="0.25">
      <c r="A19" s="48"/>
      <c r="B19" s="49"/>
      <c r="C19" s="49"/>
      <c r="D19" s="41"/>
      <c r="E19" s="41"/>
      <c r="F19" s="41"/>
      <c r="G19" s="49"/>
      <c r="H19" s="41"/>
      <c r="I19" s="41"/>
      <c r="J19" s="41"/>
      <c r="K19" s="41"/>
      <c r="L19" s="41"/>
      <c r="M19" s="41"/>
      <c r="N19" s="41"/>
      <c r="O19" s="41"/>
      <c r="P19" s="41"/>
      <c r="Q19" s="50"/>
      <c r="R19" s="41"/>
      <c r="S19" s="41"/>
      <c r="T19" s="41"/>
      <c r="U19" s="45"/>
      <c r="V19" s="41"/>
      <c r="W19" s="41"/>
      <c r="X19" s="45"/>
      <c r="Y19" s="85"/>
      <c r="Z19" s="86"/>
      <c r="AA19" s="87"/>
      <c r="AB19" s="26"/>
    </row>
    <row r="20" spans="1:28" x14ac:dyDescent="0.25">
      <c r="A20" s="48"/>
      <c r="B20" s="49"/>
      <c r="C20" s="49"/>
      <c r="D20" s="41"/>
      <c r="E20" s="41"/>
      <c r="F20" s="41"/>
      <c r="G20" s="49"/>
      <c r="H20" s="41"/>
      <c r="I20" s="41"/>
      <c r="J20" s="41"/>
      <c r="K20" s="41"/>
      <c r="L20" s="41"/>
      <c r="M20" s="41"/>
      <c r="N20" s="41"/>
      <c r="O20" s="41"/>
      <c r="P20" s="41"/>
      <c r="Q20" s="50"/>
      <c r="R20" s="41"/>
      <c r="S20" s="41"/>
      <c r="T20" s="41"/>
      <c r="U20" s="45"/>
      <c r="V20" s="41"/>
      <c r="W20" s="41"/>
      <c r="X20" s="45"/>
      <c r="Y20" s="85"/>
      <c r="Z20" s="86"/>
      <c r="AA20" s="87"/>
      <c r="AB20" s="26"/>
    </row>
    <row r="21" spans="1:28" x14ac:dyDescent="0.25">
      <c r="A21" s="48"/>
      <c r="B21" s="49"/>
      <c r="C21" s="49"/>
      <c r="D21" s="41"/>
      <c r="E21" s="41"/>
      <c r="F21" s="41"/>
      <c r="G21" s="49"/>
      <c r="H21" s="41"/>
      <c r="I21" s="41"/>
      <c r="J21" s="41"/>
      <c r="K21" s="41"/>
      <c r="L21" s="41"/>
      <c r="M21" s="41"/>
      <c r="N21" s="41"/>
      <c r="O21" s="41"/>
      <c r="P21" s="41"/>
      <c r="Q21" s="50"/>
      <c r="R21" s="41"/>
      <c r="S21" s="41"/>
      <c r="T21" s="41"/>
      <c r="U21" s="45"/>
      <c r="V21" s="41"/>
      <c r="W21" s="41"/>
      <c r="X21" s="45"/>
      <c r="Y21" s="85"/>
      <c r="Z21" s="86"/>
      <c r="AA21" s="87"/>
      <c r="AB21" s="26"/>
    </row>
    <row r="22" spans="1:28" x14ac:dyDescent="0.25">
      <c r="A22" s="48"/>
      <c r="B22" s="49"/>
      <c r="C22" s="49"/>
      <c r="D22" s="41"/>
      <c r="E22" s="41"/>
      <c r="F22" s="41"/>
      <c r="G22" s="49"/>
      <c r="H22" s="41"/>
      <c r="I22" s="41"/>
      <c r="J22" s="41"/>
      <c r="K22" s="41"/>
      <c r="L22" s="41"/>
      <c r="M22" s="41"/>
      <c r="N22" s="41"/>
      <c r="O22" s="41"/>
      <c r="P22" s="41"/>
      <c r="Q22" s="50"/>
      <c r="R22" s="41"/>
      <c r="S22" s="41"/>
      <c r="T22" s="41"/>
      <c r="U22" s="45"/>
      <c r="V22" s="41"/>
      <c r="W22" s="41"/>
      <c r="X22" s="45"/>
      <c r="Y22" s="85"/>
      <c r="Z22" s="86"/>
      <c r="AA22" s="87"/>
      <c r="AB22" s="26"/>
    </row>
    <row r="23" spans="1:28" x14ac:dyDescent="0.25">
      <c r="A23" s="48"/>
      <c r="B23" s="49"/>
      <c r="C23" s="49"/>
      <c r="D23" s="41"/>
      <c r="E23" s="41"/>
      <c r="F23" s="41"/>
      <c r="G23" s="49"/>
      <c r="H23" s="41"/>
      <c r="I23" s="41"/>
      <c r="J23" s="41"/>
      <c r="K23" s="41"/>
      <c r="L23" s="41"/>
      <c r="M23" s="41"/>
      <c r="N23" s="41"/>
      <c r="O23" s="41"/>
      <c r="P23" s="41"/>
      <c r="Q23" s="50"/>
      <c r="R23" s="41"/>
      <c r="S23" s="41"/>
      <c r="T23" s="41"/>
      <c r="U23" s="45"/>
      <c r="V23" s="41"/>
      <c r="W23" s="41"/>
      <c r="X23" s="45"/>
      <c r="Y23" s="85"/>
      <c r="Z23" s="86"/>
      <c r="AA23" s="87"/>
      <c r="AB23" s="26"/>
    </row>
    <row r="24" spans="1:28" x14ac:dyDescent="0.25">
      <c r="A24" s="48"/>
      <c r="B24" s="49"/>
      <c r="C24" s="49"/>
      <c r="D24" s="41"/>
      <c r="E24" s="41"/>
      <c r="F24" s="41"/>
      <c r="G24" s="49"/>
      <c r="H24" s="41"/>
      <c r="I24" s="41"/>
      <c r="J24" s="41"/>
      <c r="K24" s="41"/>
      <c r="L24" s="41"/>
      <c r="M24" s="41"/>
      <c r="N24" s="41"/>
      <c r="O24" s="41"/>
      <c r="P24" s="41"/>
      <c r="Q24" s="50"/>
      <c r="R24" s="41"/>
      <c r="S24" s="41"/>
      <c r="T24" s="41"/>
      <c r="U24" s="45"/>
      <c r="V24" s="41"/>
      <c r="W24" s="41"/>
      <c r="X24" s="45"/>
      <c r="Y24" s="85"/>
      <c r="Z24" s="86"/>
      <c r="AA24" s="87"/>
      <c r="AB24" s="26"/>
    </row>
    <row r="25" spans="1:28" x14ac:dyDescent="0.25">
      <c r="A25" s="48"/>
      <c r="B25" s="49"/>
      <c r="C25" s="49"/>
      <c r="D25" s="41"/>
      <c r="E25" s="41"/>
      <c r="F25" s="41"/>
      <c r="G25" s="49"/>
      <c r="H25" s="41"/>
      <c r="I25" s="41"/>
      <c r="J25" s="41"/>
      <c r="K25" s="41"/>
      <c r="L25" s="41"/>
      <c r="M25" s="41"/>
      <c r="N25" s="41"/>
      <c r="O25" s="41"/>
      <c r="P25" s="41"/>
      <c r="Q25" s="50"/>
      <c r="R25" s="41"/>
      <c r="S25" s="41"/>
      <c r="T25" s="41"/>
      <c r="U25" s="45"/>
      <c r="V25" s="41"/>
      <c r="W25" s="41"/>
      <c r="X25" s="45"/>
      <c r="Y25" s="85"/>
      <c r="Z25" s="86"/>
      <c r="AA25" s="87"/>
      <c r="AB25" s="26"/>
    </row>
    <row r="26" spans="1:28" x14ac:dyDescent="0.25">
      <c r="A26" s="48"/>
      <c r="B26" s="49"/>
      <c r="C26" s="49"/>
      <c r="D26" s="41"/>
      <c r="E26" s="41"/>
      <c r="F26" s="41"/>
      <c r="G26" s="49"/>
      <c r="H26" s="41"/>
      <c r="I26" s="41"/>
      <c r="J26" s="41"/>
      <c r="K26" s="41"/>
      <c r="L26" s="41"/>
      <c r="M26" s="41"/>
      <c r="N26" s="41"/>
      <c r="O26" s="41"/>
      <c r="P26" s="41"/>
      <c r="Q26" s="50"/>
      <c r="R26" s="41"/>
      <c r="S26" s="41"/>
      <c r="T26" s="41"/>
      <c r="U26" s="45"/>
      <c r="V26" s="41"/>
      <c r="W26" s="41"/>
      <c r="X26" s="45"/>
      <c r="Y26" s="85"/>
      <c r="Z26" s="86"/>
      <c r="AA26" s="87"/>
      <c r="AB26" s="26"/>
    </row>
    <row r="27" spans="1:28" x14ac:dyDescent="0.25">
      <c r="A27" s="48"/>
      <c r="B27" s="49"/>
      <c r="C27" s="49"/>
      <c r="D27" s="41"/>
      <c r="E27" s="41"/>
      <c r="F27" s="41"/>
      <c r="G27" s="49"/>
      <c r="H27" s="41"/>
      <c r="I27" s="41"/>
      <c r="J27" s="41"/>
      <c r="K27" s="41"/>
      <c r="L27" s="41"/>
      <c r="M27" s="41"/>
      <c r="N27" s="41"/>
      <c r="O27" s="41"/>
      <c r="P27" s="41"/>
      <c r="Q27" s="50"/>
      <c r="R27" s="41"/>
      <c r="S27" s="41"/>
      <c r="T27" s="41"/>
      <c r="U27" s="45"/>
      <c r="V27" s="41"/>
      <c r="W27" s="41"/>
      <c r="X27" s="45"/>
      <c r="Y27" s="85"/>
      <c r="Z27" s="86"/>
      <c r="AA27" s="87"/>
      <c r="AB27" s="26"/>
    </row>
    <row r="28" spans="1:28" x14ac:dyDescent="0.25">
      <c r="A28" s="48"/>
      <c r="B28" s="49"/>
      <c r="C28" s="49"/>
      <c r="D28" s="41"/>
      <c r="E28" s="41"/>
      <c r="F28" s="41"/>
      <c r="G28" s="49"/>
      <c r="H28" s="41"/>
      <c r="I28" s="41"/>
      <c r="J28" s="41"/>
      <c r="K28" s="41"/>
      <c r="L28" s="41"/>
      <c r="M28" s="41"/>
      <c r="N28" s="41"/>
      <c r="O28" s="41"/>
      <c r="P28" s="41"/>
      <c r="Q28" s="50"/>
      <c r="R28" s="41"/>
      <c r="S28" s="41"/>
      <c r="T28" s="41"/>
      <c r="U28" s="45"/>
      <c r="V28" s="41"/>
      <c r="W28" s="41"/>
      <c r="X28" s="45"/>
      <c r="Y28" s="85"/>
      <c r="Z28" s="86"/>
      <c r="AA28" s="87"/>
      <c r="AB28" s="26"/>
    </row>
    <row r="29" spans="1:28" x14ac:dyDescent="0.25">
      <c r="A29" s="48"/>
      <c r="B29" s="49"/>
      <c r="C29" s="49"/>
      <c r="D29" s="41"/>
      <c r="E29" s="41"/>
      <c r="F29" s="41"/>
      <c r="G29" s="49"/>
      <c r="H29" s="41"/>
      <c r="I29" s="41"/>
      <c r="J29" s="41"/>
      <c r="K29" s="41"/>
      <c r="L29" s="41"/>
      <c r="M29" s="41"/>
      <c r="N29" s="41"/>
      <c r="O29" s="41"/>
      <c r="P29" s="41"/>
      <c r="Q29" s="50"/>
      <c r="R29" s="41"/>
      <c r="S29" s="41"/>
      <c r="T29" s="41"/>
      <c r="U29" s="45"/>
      <c r="V29" s="41"/>
      <c r="W29" s="41"/>
      <c r="X29" s="45"/>
      <c r="Y29" s="85"/>
      <c r="Z29" s="86"/>
      <c r="AA29" s="87"/>
      <c r="AB29" s="26"/>
    </row>
    <row r="30" spans="1:28" x14ac:dyDescent="0.25">
      <c r="A30" s="48"/>
      <c r="B30" s="49"/>
      <c r="C30" s="49"/>
      <c r="D30" s="41"/>
      <c r="E30" s="41"/>
      <c r="F30" s="41"/>
      <c r="G30" s="49"/>
      <c r="H30" s="41"/>
      <c r="I30" s="41"/>
      <c r="J30" s="41"/>
      <c r="K30" s="41"/>
      <c r="L30" s="41"/>
      <c r="M30" s="41"/>
      <c r="N30" s="41"/>
      <c r="O30" s="41"/>
      <c r="P30" s="41"/>
      <c r="Q30" s="50"/>
      <c r="R30" s="41"/>
      <c r="S30" s="41"/>
      <c r="T30" s="41"/>
      <c r="U30" s="45"/>
      <c r="V30" s="41"/>
      <c r="W30" s="41"/>
      <c r="X30" s="45"/>
      <c r="Y30" s="85"/>
      <c r="Z30" s="86"/>
      <c r="AA30" s="87"/>
      <c r="AB30" s="26"/>
    </row>
    <row r="31" spans="1:28" x14ac:dyDescent="0.25">
      <c r="A31" s="48"/>
      <c r="B31" s="49"/>
      <c r="C31" s="49"/>
      <c r="D31" s="41"/>
      <c r="E31" s="41"/>
      <c r="F31" s="41"/>
      <c r="G31" s="49"/>
      <c r="H31" s="41"/>
      <c r="I31" s="41"/>
      <c r="J31" s="41"/>
      <c r="K31" s="41"/>
      <c r="L31" s="41"/>
      <c r="M31" s="41"/>
      <c r="N31" s="41"/>
      <c r="O31" s="41"/>
      <c r="P31" s="41"/>
      <c r="Q31" s="50"/>
      <c r="R31" s="41"/>
      <c r="S31" s="41"/>
      <c r="T31" s="41"/>
      <c r="U31" s="45"/>
      <c r="V31" s="41"/>
      <c r="W31" s="41"/>
      <c r="X31" s="45"/>
      <c r="Y31" s="85"/>
      <c r="Z31" s="86"/>
      <c r="AA31" s="87"/>
      <c r="AB31" s="26"/>
    </row>
    <row r="32" spans="1:28" x14ac:dyDescent="0.25">
      <c r="A32" s="48"/>
      <c r="B32" s="49"/>
      <c r="C32" s="49"/>
      <c r="D32" s="41"/>
      <c r="E32" s="41"/>
      <c r="F32" s="41"/>
      <c r="G32" s="49"/>
      <c r="H32" s="41"/>
      <c r="I32" s="41"/>
      <c r="J32" s="41"/>
      <c r="K32" s="41"/>
      <c r="L32" s="41"/>
      <c r="M32" s="41"/>
      <c r="N32" s="41"/>
      <c r="O32" s="41"/>
      <c r="P32" s="41"/>
      <c r="Q32" s="50"/>
      <c r="R32" s="41"/>
      <c r="S32" s="41"/>
      <c r="T32" s="41"/>
      <c r="U32" s="45"/>
      <c r="V32" s="41"/>
      <c r="W32" s="41"/>
      <c r="X32" s="45"/>
      <c r="Y32" s="85"/>
      <c r="Z32" s="86"/>
      <c r="AA32" s="87"/>
      <c r="AB32" s="26"/>
    </row>
    <row r="33" spans="1:28" x14ac:dyDescent="0.25">
      <c r="A33" s="48"/>
      <c r="B33" s="49"/>
      <c r="C33" s="49"/>
      <c r="D33" s="41"/>
      <c r="E33" s="41"/>
      <c r="F33" s="41"/>
      <c r="G33" s="49"/>
      <c r="H33" s="41"/>
      <c r="I33" s="41"/>
      <c r="J33" s="41"/>
      <c r="K33" s="41"/>
      <c r="L33" s="41"/>
      <c r="M33" s="41"/>
      <c r="N33" s="41"/>
      <c r="O33" s="41"/>
      <c r="P33" s="41"/>
      <c r="Q33" s="50"/>
      <c r="R33" s="41"/>
      <c r="S33" s="41"/>
      <c r="T33" s="41"/>
      <c r="U33" s="45"/>
      <c r="V33" s="41"/>
      <c r="W33" s="41"/>
      <c r="X33" s="45"/>
      <c r="Y33" s="85"/>
      <c r="Z33" s="86"/>
      <c r="AA33" s="87"/>
      <c r="AB33" s="26"/>
    </row>
    <row r="34" spans="1:28" x14ac:dyDescent="0.25">
      <c r="A34" s="48"/>
      <c r="B34" s="49"/>
      <c r="C34" s="49"/>
      <c r="D34" s="41"/>
      <c r="E34" s="41"/>
      <c r="F34" s="41"/>
      <c r="G34" s="49"/>
      <c r="H34" s="41"/>
      <c r="I34" s="41"/>
      <c r="J34" s="41"/>
      <c r="K34" s="41"/>
      <c r="L34" s="41"/>
      <c r="M34" s="41"/>
      <c r="N34" s="41"/>
      <c r="O34" s="41"/>
      <c r="P34" s="41"/>
      <c r="Q34" s="50"/>
      <c r="R34" s="41"/>
      <c r="S34" s="41"/>
      <c r="T34" s="41"/>
      <c r="U34" s="45"/>
      <c r="V34" s="41"/>
      <c r="W34" s="41"/>
      <c r="X34" s="45"/>
      <c r="Y34" s="85"/>
      <c r="Z34" s="86"/>
      <c r="AA34" s="87"/>
      <c r="AB34" s="26"/>
    </row>
    <row r="35" spans="1:28" x14ac:dyDescent="0.25">
      <c r="A35" s="48"/>
      <c r="B35" s="49"/>
      <c r="C35" s="49"/>
      <c r="D35" s="41"/>
      <c r="E35" s="41"/>
      <c r="F35" s="41"/>
      <c r="G35" s="49"/>
      <c r="H35" s="41"/>
      <c r="I35" s="41"/>
      <c r="J35" s="41"/>
      <c r="K35" s="41"/>
      <c r="L35" s="41"/>
      <c r="M35" s="41"/>
      <c r="N35" s="41"/>
      <c r="O35" s="41"/>
      <c r="P35" s="41"/>
      <c r="Q35" s="50"/>
      <c r="R35" s="41"/>
      <c r="S35" s="41"/>
      <c r="T35" s="41"/>
      <c r="U35" s="45"/>
      <c r="V35" s="41"/>
      <c r="W35" s="41"/>
      <c r="X35" s="45"/>
      <c r="Y35" s="85"/>
      <c r="Z35" s="86"/>
      <c r="AA35" s="87"/>
      <c r="AB35" s="26"/>
    </row>
    <row r="36" spans="1:28" x14ac:dyDescent="0.25">
      <c r="A36" s="48"/>
      <c r="B36" s="49"/>
      <c r="C36" s="49"/>
      <c r="D36" s="41"/>
      <c r="E36" s="41"/>
      <c r="F36" s="41"/>
      <c r="G36" s="49"/>
      <c r="H36" s="41"/>
      <c r="I36" s="41"/>
      <c r="J36" s="41"/>
      <c r="K36" s="41"/>
      <c r="L36" s="41"/>
      <c r="M36" s="41"/>
      <c r="N36" s="41"/>
      <c r="O36" s="41"/>
      <c r="P36" s="41"/>
      <c r="Q36" s="50"/>
      <c r="R36" s="41"/>
      <c r="S36" s="41"/>
      <c r="T36" s="41"/>
      <c r="U36" s="45"/>
      <c r="V36" s="41"/>
      <c r="W36" s="41"/>
      <c r="X36" s="45"/>
      <c r="Y36" s="85"/>
      <c r="Z36" s="86"/>
      <c r="AA36" s="87"/>
      <c r="AB36" s="26"/>
    </row>
    <row r="37" spans="1:28" x14ac:dyDescent="0.25">
      <c r="A37" s="48"/>
      <c r="B37" s="49"/>
      <c r="C37" s="49"/>
      <c r="D37" s="41"/>
      <c r="E37" s="41"/>
      <c r="F37" s="41"/>
      <c r="G37" s="49"/>
      <c r="H37" s="41"/>
      <c r="I37" s="41"/>
      <c r="J37" s="41"/>
      <c r="K37" s="41"/>
      <c r="L37" s="41"/>
      <c r="M37" s="41"/>
      <c r="N37" s="41"/>
      <c r="O37" s="41"/>
      <c r="P37" s="41"/>
      <c r="Q37" s="50"/>
      <c r="R37" s="41"/>
      <c r="S37" s="41"/>
      <c r="T37" s="41"/>
      <c r="U37" s="45"/>
      <c r="V37" s="41"/>
      <c r="W37" s="41"/>
      <c r="X37" s="45"/>
      <c r="Y37" s="85"/>
      <c r="Z37" s="86"/>
      <c r="AA37" s="87"/>
      <c r="AB37" s="26"/>
    </row>
    <row r="38" spans="1:28" x14ac:dyDescent="0.25">
      <c r="A38" s="48"/>
      <c r="B38" s="49"/>
      <c r="C38" s="49"/>
      <c r="D38" s="41"/>
      <c r="E38" s="41"/>
      <c r="F38" s="41"/>
      <c r="G38" s="49"/>
      <c r="H38" s="41"/>
      <c r="I38" s="41"/>
      <c r="J38" s="41"/>
      <c r="K38" s="41"/>
      <c r="L38" s="41"/>
      <c r="M38" s="41"/>
      <c r="N38" s="41"/>
      <c r="O38" s="41"/>
      <c r="P38" s="41"/>
      <c r="Q38" s="50"/>
      <c r="R38" s="41"/>
      <c r="S38" s="41"/>
      <c r="T38" s="41"/>
      <c r="U38" s="45"/>
      <c r="V38" s="41"/>
      <c r="W38" s="41"/>
      <c r="X38" s="45"/>
      <c r="Y38" s="85"/>
      <c r="Z38" s="86"/>
      <c r="AA38" s="87"/>
      <c r="AB38" s="26"/>
    </row>
    <row r="39" spans="1:28" x14ac:dyDescent="0.25">
      <c r="A39" s="48"/>
      <c r="B39" s="49"/>
      <c r="C39" s="49"/>
      <c r="D39" s="41"/>
      <c r="E39" s="41"/>
      <c r="F39" s="41"/>
      <c r="G39" s="49"/>
      <c r="H39" s="41"/>
      <c r="I39" s="41"/>
      <c r="J39" s="41"/>
      <c r="K39" s="41"/>
      <c r="L39" s="41"/>
      <c r="M39" s="41"/>
      <c r="N39" s="41"/>
      <c r="O39" s="41"/>
      <c r="P39" s="41"/>
      <c r="Q39" s="50"/>
      <c r="R39" s="41"/>
      <c r="S39" s="41"/>
      <c r="T39" s="41"/>
      <c r="U39" s="45"/>
      <c r="V39" s="41"/>
      <c r="W39" s="41"/>
      <c r="X39" s="45"/>
      <c r="Y39" s="85"/>
      <c r="Z39" s="86"/>
      <c r="AA39" s="87"/>
      <c r="AB39" s="26"/>
    </row>
    <row r="40" spans="1:28" x14ac:dyDescent="0.25">
      <c r="A40" s="48"/>
      <c r="B40" s="49"/>
      <c r="C40" s="49"/>
      <c r="D40" s="41"/>
      <c r="E40" s="41"/>
      <c r="F40" s="41"/>
      <c r="G40" s="49"/>
      <c r="H40" s="41"/>
      <c r="I40" s="41"/>
      <c r="J40" s="41"/>
      <c r="K40" s="41"/>
      <c r="L40" s="41"/>
      <c r="M40" s="41"/>
      <c r="N40" s="41"/>
      <c r="O40" s="41"/>
      <c r="P40" s="41"/>
      <c r="Q40" s="50"/>
      <c r="R40" s="41"/>
      <c r="S40" s="41"/>
      <c r="T40" s="41"/>
      <c r="U40" s="45"/>
      <c r="V40" s="41"/>
      <c r="W40" s="41"/>
      <c r="X40" s="45"/>
      <c r="Y40" s="85"/>
      <c r="Z40" s="86"/>
      <c r="AA40" s="87"/>
      <c r="AB40" s="26"/>
    </row>
    <row r="41" spans="1:28" x14ac:dyDescent="0.25">
      <c r="A41" s="48"/>
      <c r="B41" s="49"/>
      <c r="C41" s="49"/>
      <c r="D41" s="41"/>
      <c r="E41" s="41"/>
      <c r="F41" s="41"/>
      <c r="G41" s="49"/>
      <c r="H41" s="41"/>
      <c r="I41" s="41"/>
      <c r="J41" s="41"/>
      <c r="K41" s="41"/>
      <c r="L41" s="41"/>
      <c r="M41" s="41"/>
      <c r="N41" s="41"/>
      <c r="O41" s="41"/>
      <c r="P41" s="41"/>
      <c r="Q41" s="50"/>
      <c r="R41" s="41"/>
      <c r="S41" s="41"/>
      <c r="T41" s="41"/>
      <c r="U41" s="45"/>
      <c r="V41" s="41"/>
      <c r="W41" s="41"/>
      <c r="X41" s="45"/>
      <c r="Y41" s="85"/>
      <c r="Z41" s="86"/>
      <c r="AA41" s="87"/>
      <c r="AB41" s="26"/>
    </row>
    <row r="42" spans="1:28" x14ac:dyDescent="0.25">
      <c r="A42" s="48"/>
      <c r="B42" s="49"/>
      <c r="C42" s="49"/>
      <c r="D42" s="41"/>
      <c r="E42" s="41"/>
      <c r="F42" s="41"/>
      <c r="G42" s="49"/>
      <c r="H42" s="41"/>
      <c r="I42" s="41"/>
      <c r="J42" s="41"/>
      <c r="K42" s="41"/>
      <c r="L42" s="41"/>
      <c r="M42" s="41"/>
      <c r="N42" s="41"/>
      <c r="O42" s="41"/>
      <c r="P42" s="41"/>
      <c r="Q42" s="50"/>
      <c r="R42" s="41"/>
      <c r="S42" s="41"/>
      <c r="T42" s="41"/>
      <c r="U42" s="45"/>
      <c r="V42" s="41"/>
      <c r="W42" s="41"/>
      <c r="X42" s="45"/>
      <c r="Y42" s="85"/>
      <c r="Z42" s="86"/>
      <c r="AA42" s="87"/>
      <c r="AB42" s="26"/>
    </row>
    <row r="43" spans="1:28" x14ac:dyDescent="0.25">
      <c r="A43" s="48"/>
      <c r="B43" s="49"/>
      <c r="C43" s="49"/>
      <c r="D43" s="41"/>
      <c r="E43" s="41"/>
      <c r="F43" s="41"/>
      <c r="G43" s="49"/>
      <c r="H43" s="41"/>
      <c r="I43" s="41"/>
      <c r="J43" s="41"/>
      <c r="K43" s="41"/>
      <c r="L43" s="41"/>
      <c r="M43" s="41"/>
      <c r="N43" s="41"/>
      <c r="O43" s="41"/>
      <c r="P43" s="41"/>
      <c r="Q43" s="50"/>
      <c r="R43" s="41"/>
      <c r="S43" s="41"/>
      <c r="T43" s="41"/>
      <c r="U43" s="45"/>
      <c r="V43" s="41"/>
      <c r="W43" s="41"/>
      <c r="X43" s="45"/>
      <c r="Y43" s="85"/>
      <c r="Z43" s="86"/>
      <c r="AA43" s="87"/>
      <c r="AB43" s="26"/>
    </row>
    <row r="44" spans="1:28" x14ac:dyDescent="0.25">
      <c r="A44" s="48"/>
      <c r="B44" s="49"/>
      <c r="C44" s="49"/>
      <c r="D44" s="41"/>
      <c r="E44" s="41"/>
      <c r="F44" s="41"/>
      <c r="G44" s="49"/>
      <c r="H44" s="41"/>
      <c r="I44" s="41"/>
      <c r="J44" s="41"/>
      <c r="K44" s="41"/>
      <c r="L44" s="41"/>
      <c r="M44" s="41"/>
      <c r="N44" s="41"/>
      <c r="O44" s="41"/>
      <c r="P44" s="41"/>
      <c r="Q44" s="50"/>
      <c r="R44" s="41"/>
      <c r="S44" s="41"/>
      <c r="T44" s="41"/>
      <c r="U44" s="45"/>
      <c r="V44" s="41"/>
      <c r="W44" s="41"/>
      <c r="X44" s="45"/>
      <c r="Y44" s="85"/>
      <c r="Z44" s="86"/>
      <c r="AA44" s="87"/>
      <c r="AB44" s="26"/>
    </row>
    <row r="45" spans="1:28" x14ac:dyDescent="0.25">
      <c r="A45" s="48"/>
      <c r="B45" s="49"/>
      <c r="C45" s="49"/>
      <c r="D45" s="41"/>
      <c r="E45" s="41"/>
      <c r="F45" s="41"/>
      <c r="G45" s="49"/>
      <c r="H45" s="41"/>
      <c r="I45" s="41"/>
      <c r="J45" s="41"/>
      <c r="K45" s="41"/>
      <c r="L45" s="41"/>
      <c r="M45" s="41"/>
      <c r="N45" s="41"/>
      <c r="O45" s="41"/>
      <c r="P45" s="41"/>
      <c r="Q45" s="50"/>
      <c r="R45" s="41"/>
      <c r="S45" s="41"/>
      <c r="T45" s="41"/>
      <c r="U45" s="45"/>
      <c r="V45" s="41"/>
      <c r="W45" s="41"/>
      <c r="X45" s="45"/>
      <c r="Y45" s="85"/>
      <c r="Z45" s="86"/>
      <c r="AA45" s="87"/>
      <c r="AB45" s="26"/>
    </row>
    <row r="46" spans="1:28" x14ac:dyDescent="0.25">
      <c r="A46" s="48"/>
      <c r="B46" s="49"/>
      <c r="C46" s="49"/>
      <c r="D46" s="41"/>
      <c r="E46" s="41"/>
      <c r="F46" s="41"/>
      <c r="G46" s="49"/>
      <c r="H46" s="41"/>
      <c r="I46" s="41"/>
      <c r="J46" s="41"/>
      <c r="K46" s="41"/>
      <c r="L46" s="41"/>
      <c r="M46" s="41"/>
      <c r="N46" s="41"/>
      <c r="O46" s="41"/>
      <c r="P46" s="41"/>
      <c r="Q46" s="50"/>
      <c r="R46" s="41"/>
      <c r="S46" s="41"/>
      <c r="T46" s="41"/>
      <c r="U46" s="45"/>
      <c r="V46" s="41"/>
      <c r="W46" s="41"/>
      <c r="X46" s="45"/>
      <c r="Y46" s="85"/>
      <c r="Z46" s="86"/>
      <c r="AA46" s="87"/>
      <c r="AB46" s="26"/>
    </row>
    <row r="47" spans="1:28" x14ac:dyDescent="0.25">
      <c r="A47" s="48"/>
      <c r="B47" s="49"/>
      <c r="C47" s="49"/>
      <c r="D47" s="41"/>
      <c r="E47" s="41"/>
      <c r="F47" s="41"/>
      <c r="G47" s="49"/>
      <c r="H47" s="41"/>
      <c r="I47" s="41"/>
      <c r="J47" s="41"/>
      <c r="K47" s="41"/>
      <c r="L47" s="41"/>
      <c r="M47" s="41"/>
      <c r="N47" s="41"/>
      <c r="O47" s="41"/>
      <c r="P47" s="41"/>
      <c r="Q47" s="50"/>
      <c r="R47" s="41"/>
      <c r="S47" s="41"/>
      <c r="T47" s="41"/>
      <c r="U47" s="45"/>
      <c r="V47" s="41"/>
      <c r="W47" s="41"/>
      <c r="X47" s="45"/>
      <c r="Y47" s="85"/>
      <c r="Z47" s="86"/>
      <c r="AA47" s="87"/>
      <c r="AB47" s="26"/>
    </row>
    <row r="48" spans="1:28" x14ac:dyDescent="0.25">
      <c r="A48" s="48"/>
      <c r="B48" s="49"/>
      <c r="C48" s="49"/>
      <c r="D48" s="41"/>
      <c r="E48" s="41"/>
      <c r="F48" s="41"/>
      <c r="G48" s="49"/>
      <c r="H48" s="41"/>
      <c r="I48" s="41"/>
      <c r="J48" s="41"/>
      <c r="K48" s="41"/>
      <c r="L48" s="41"/>
      <c r="M48" s="41"/>
      <c r="N48" s="41"/>
      <c r="O48" s="41"/>
      <c r="P48" s="41"/>
      <c r="Q48" s="50"/>
      <c r="R48" s="41"/>
      <c r="S48" s="41"/>
      <c r="T48" s="41"/>
      <c r="U48" s="45"/>
      <c r="V48" s="41"/>
      <c r="W48" s="41"/>
      <c r="X48" s="45"/>
      <c r="Y48" s="85"/>
      <c r="Z48" s="86"/>
      <c r="AA48" s="87"/>
      <c r="AB48" s="26"/>
    </row>
    <row r="49" spans="1:28" x14ac:dyDescent="0.25">
      <c r="A49" s="48"/>
      <c r="B49" s="49"/>
      <c r="C49" s="49"/>
      <c r="D49" s="41"/>
      <c r="E49" s="41"/>
      <c r="F49" s="41"/>
      <c r="G49" s="49"/>
      <c r="H49" s="41"/>
      <c r="I49" s="41"/>
      <c r="J49" s="41"/>
      <c r="K49" s="41"/>
      <c r="L49" s="41"/>
      <c r="M49" s="41"/>
      <c r="N49" s="41"/>
      <c r="O49" s="41"/>
      <c r="P49" s="41"/>
      <c r="Q49" s="50"/>
      <c r="R49" s="41"/>
      <c r="S49" s="41"/>
      <c r="T49" s="41"/>
      <c r="U49" s="45"/>
      <c r="V49" s="41"/>
      <c r="W49" s="41"/>
      <c r="X49" s="45"/>
      <c r="Y49" s="85"/>
      <c r="Z49" s="86"/>
      <c r="AA49" s="87"/>
      <c r="AB49" s="26"/>
    </row>
    <row r="50" spans="1:28" x14ac:dyDescent="0.25">
      <c r="A50" s="48"/>
      <c r="B50" s="49"/>
      <c r="C50" s="49"/>
      <c r="D50" s="41"/>
      <c r="E50" s="41"/>
      <c r="F50" s="41"/>
      <c r="G50" s="49"/>
      <c r="H50" s="41"/>
      <c r="I50" s="41"/>
      <c r="J50" s="41"/>
      <c r="K50" s="41"/>
      <c r="L50" s="41"/>
      <c r="M50" s="41"/>
      <c r="N50" s="41"/>
      <c r="O50" s="41"/>
      <c r="P50" s="41"/>
      <c r="Q50" s="50"/>
      <c r="R50" s="41"/>
      <c r="S50" s="41"/>
      <c r="T50" s="41"/>
      <c r="U50" s="45"/>
      <c r="V50" s="41"/>
      <c r="W50" s="41"/>
      <c r="X50" s="45"/>
      <c r="Y50" s="85"/>
      <c r="Z50" s="86"/>
      <c r="AA50" s="87"/>
      <c r="AB50" s="26"/>
    </row>
    <row r="51" spans="1:28" x14ac:dyDescent="0.25">
      <c r="A51" s="48"/>
      <c r="B51" s="49"/>
      <c r="C51" s="49"/>
      <c r="D51" s="41"/>
      <c r="E51" s="41"/>
      <c r="F51" s="41"/>
      <c r="G51" s="49"/>
      <c r="H51" s="41"/>
      <c r="I51" s="41"/>
      <c r="J51" s="41"/>
      <c r="K51" s="41"/>
      <c r="L51" s="41"/>
      <c r="M51" s="41"/>
      <c r="N51" s="41"/>
      <c r="O51" s="41"/>
      <c r="P51" s="41"/>
      <c r="Q51" s="50"/>
      <c r="R51" s="41"/>
      <c r="S51" s="41"/>
      <c r="T51" s="41"/>
      <c r="U51" s="45"/>
      <c r="V51" s="41"/>
      <c r="W51" s="41"/>
      <c r="X51" s="45"/>
      <c r="Y51" s="85"/>
      <c r="Z51" s="86"/>
      <c r="AA51" s="87"/>
      <c r="AB51" s="26"/>
    </row>
    <row r="52" spans="1:28" x14ac:dyDescent="0.25">
      <c r="A52" s="48"/>
      <c r="B52" s="49"/>
      <c r="C52" s="49"/>
      <c r="D52" s="41"/>
      <c r="E52" s="41"/>
      <c r="F52" s="41"/>
      <c r="G52" s="49"/>
      <c r="H52" s="41"/>
      <c r="I52" s="41"/>
      <c r="J52" s="41"/>
      <c r="K52" s="41"/>
      <c r="L52" s="41"/>
      <c r="M52" s="41"/>
      <c r="N52" s="41"/>
      <c r="O52" s="41"/>
      <c r="P52" s="41"/>
      <c r="Q52" s="50"/>
      <c r="R52" s="41"/>
      <c r="S52" s="41"/>
      <c r="T52" s="41"/>
      <c r="U52" s="45"/>
      <c r="V52" s="41"/>
      <c r="W52" s="41"/>
      <c r="X52" s="45"/>
      <c r="Y52" s="85"/>
      <c r="Z52" s="86"/>
      <c r="AA52" s="87"/>
      <c r="AB52" s="26"/>
    </row>
    <row r="53" spans="1:28" x14ac:dyDescent="0.25">
      <c r="A53" s="48"/>
      <c r="B53" s="49"/>
      <c r="C53" s="49"/>
      <c r="D53" s="41"/>
      <c r="E53" s="41"/>
      <c r="F53" s="41"/>
      <c r="G53" s="49"/>
      <c r="H53" s="41"/>
      <c r="I53" s="41"/>
      <c r="J53" s="41"/>
      <c r="K53" s="41"/>
      <c r="L53" s="41"/>
      <c r="M53" s="41"/>
      <c r="N53" s="41"/>
      <c r="O53" s="41"/>
      <c r="P53" s="41"/>
      <c r="Q53" s="50"/>
      <c r="R53" s="41"/>
      <c r="S53" s="41"/>
      <c r="T53" s="41"/>
      <c r="U53" s="45"/>
      <c r="V53" s="41"/>
      <c r="W53" s="41"/>
      <c r="X53" s="45"/>
      <c r="Y53" s="85"/>
      <c r="Z53" s="86"/>
      <c r="AA53" s="87"/>
      <c r="AB53" s="26"/>
    </row>
    <row r="54" spans="1:28" x14ac:dyDescent="0.25">
      <c r="A54" s="48"/>
      <c r="B54" s="49"/>
      <c r="C54" s="49"/>
      <c r="D54" s="41"/>
      <c r="E54" s="41"/>
      <c r="F54" s="41"/>
      <c r="G54" s="49"/>
      <c r="H54" s="41"/>
      <c r="I54" s="41"/>
      <c r="J54" s="41"/>
      <c r="K54" s="41"/>
      <c r="L54" s="41"/>
      <c r="M54" s="41"/>
      <c r="N54" s="41"/>
      <c r="O54" s="41"/>
      <c r="P54" s="41"/>
      <c r="Q54" s="50"/>
      <c r="R54" s="41"/>
      <c r="S54" s="41"/>
      <c r="T54" s="41"/>
      <c r="U54" s="45"/>
      <c r="V54" s="41"/>
      <c r="W54" s="41"/>
      <c r="X54" s="45"/>
      <c r="Y54" s="85"/>
      <c r="Z54" s="86"/>
      <c r="AA54" s="87"/>
      <c r="AB54" s="26"/>
    </row>
    <row r="55" spans="1:28" ht="15.75" thickBot="1" x14ac:dyDescent="0.3">
      <c r="A55" s="48"/>
      <c r="B55" s="49"/>
      <c r="C55" s="49"/>
      <c r="D55" s="41"/>
      <c r="E55" s="41"/>
      <c r="F55" s="41"/>
      <c r="G55" s="49"/>
      <c r="H55" s="41"/>
      <c r="I55" s="41"/>
      <c r="J55" s="41"/>
      <c r="K55" s="41"/>
      <c r="L55" s="41"/>
      <c r="M55" s="41"/>
      <c r="N55" s="41"/>
      <c r="O55" s="41"/>
      <c r="P55" s="41"/>
      <c r="Q55" s="84"/>
      <c r="R55" s="43"/>
      <c r="S55" s="43"/>
      <c r="T55" s="43"/>
      <c r="U55" s="46"/>
      <c r="V55" s="43"/>
      <c r="W55" s="43"/>
      <c r="X55" s="46"/>
      <c r="Y55" s="85"/>
      <c r="Z55" s="86"/>
      <c r="AA55" s="87"/>
      <c r="AB55" s="26"/>
    </row>
    <row r="56" spans="1:28" ht="15.75" thickBot="1" x14ac:dyDescent="0.3">
      <c r="A56" s="51"/>
      <c r="B56" s="52"/>
      <c r="C56" s="52"/>
      <c r="D56" s="53"/>
      <c r="E56" s="53"/>
      <c r="F56" s="52"/>
      <c r="G56" s="52"/>
      <c r="H56" s="53"/>
      <c r="I56" s="53"/>
      <c r="J56" s="53"/>
      <c r="K56" s="53"/>
      <c r="L56" s="52"/>
      <c r="M56" s="52"/>
      <c r="N56" s="53"/>
      <c r="O56" s="53"/>
      <c r="P56" s="53"/>
      <c r="Q56" s="91"/>
      <c r="R56" s="92"/>
      <c r="S56" s="92"/>
      <c r="T56" s="90"/>
      <c r="U56" s="90"/>
      <c r="V56" s="53"/>
      <c r="W56" s="53"/>
      <c r="X56" s="54"/>
      <c r="Y56" s="55"/>
      <c r="Z56" s="56"/>
      <c r="AA56" s="57"/>
      <c r="AB56" s="26"/>
    </row>
  </sheetData>
  <mergeCells count="7">
    <mergeCell ref="V2:X2"/>
    <mergeCell ref="Y2:AA2"/>
    <mergeCell ref="D2:E2"/>
    <mergeCell ref="N2:P2"/>
    <mergeCell ref="F2:H2"/>
    <mergeCell ref="Q2:U2"/>
    <mergeCell ref="I2:M2"/>
  </mergeCells>
  <phoneticPr fontId="9" type="noConversion"/>
  <dataValidations count="7">
    <dataValidation type="list" allowBlank="1" showInputMessage="1" showErrorMessage="1" sqref="B5:B55" xr:uid="{F98BBB8E-338E-4977-B474-9AD256811CA1}">
      <formula1>"SP1, SP2, SP3, SP4, SP5, SP6, SP7, SP8, SP9, SP10"</formula1>
    </dataValidation>
    <dataValidation type="list" allowBlank="1" showInputMessage="1" showErrorMessage="1" sqref="L5:L55" xr:uid="{52DF36F8-9997-44C1-99E4-810EFD2078C1}">
      <formula1>"AP1, AP2, AP3, AP4,AP5,AP6,AP7,AP8,AP9,AP10"</formula1>
    </dataValidation>
    <dataValidation type="list" allowBlank="1" showInputMessage="1" showErrorMessage="1" sqref="G5:G55" xr:uid="{23245F76-1613-4E9A-A6EA-8F12204F9F31}">
      <formula1>"CC2, CC3"</formula1>
    </dataValidation>
    <dataValidation type="list" showInputMessage="1" showErrorMessage="1" sqref="C37:C55" xr:uid="{3497E308-7585-4EB8-804F-63835AEA1016}">
      <formula1>"Drained, Undrained"</formula1>
    </dataValidation>
    <dataValidation type="list" allowBlank="1" showInputMessage="1" showErrorMessage="1" sqref="F45:F55" xr:uid="{8B4A3A53-2CAD-4FFD-9852-AB500AAE5F36}">
      <formula1>INDIRECT(INDIRECT(G45))</formula1>
    </dataValidation>
    <dataValidation type="list" allowBlank="1" showDropDown="1" showInputMessage="1" showErrorMessage="1" sqref="C5:C36" xr:uid="{D57B1F59-81CE-47A3-A698-522DB07BAB7F}">
      <formula1>"Drained, Undrained"</formula1>
    </dataValidation>
    <dataValidation type="list" allowBlank="1" showInputMessage="1" showErrorMessage="1" sqref="F5:F44" xr:uid="{23F4EBFD-4720-4B69-A33C-8E4145891883}">
      <formula1>Normal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3254B2D-95D3-4564-BAED-603078F10CF1}">
            <xm:f>AND(G6="CC3",ISNA(VLOOKUP(F6,Load_combinations!$A$25:$A$41,1,FALSE)))</xm:f>
            <x14:dxf>
              <font>
                <color rgb="FFFF0000"/>
              </font>
            </x14:dxf>
          </x14:cfRule>
          <x14:cfRule type="expression" priority="2" id="{9C7FA374-E4CF-4083-8D5A-BA33E232F115}">
            <xm:f>AND(G6="CC2",ISNA(VLOOKUP(F6,Load_combinations!$A$5:$A$21,1,FALSE)))</xm:f>
            <x14:dxf>
              <font>
                <color rgb="FFFF0000"/>
              </font>
            </x14:dxf>
          </x14:cfRule>
          <xm:sqref>F6:F7 F9 F11:F12 F14:F55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4BB8-F6EF-42A7-845F-DCED7B8832F4}">
  <sheetPr codeName="Sheet8"/>
  <dimension ref="A1:AC42"/>
  <sheetViews>
    <sheetView workbookViewId="0">
      <selection activeCell="B11" sqref="B11:M11"/>
    </sheetView>
  </sheetViews>
  <sheetFormatPr defaultColWidth="0" defaultRowHeight="15" customHeight="1" zeroHeight="1" x14ac:dyDescent="0.25"/>
  <cols>
    <col min="1" max="1" width="21.42578125" customWidth="1"/>
    <col min="2" max="7" width="8.7109375" customWidth="1"/>
    <col min="8" max="8" width="12.85546875" bestFit="1" customWidth="1"/>
    <col min="9" max="13" width="8.7109375" customWidth="1"/>
    <col min="14" max="16" width="15.7109375" customWidth="1"/>
    <col min="17" max="17" width="8.7109375" style="26" customWidth="1"/>
    <col min="18" max="29" width="0" hidden="1" customWidth="1"/>
    <col min="30" max="16384" width="8.7109375" hidden="1"/>
  </cols>
  <sheetData>
    <row r="1" spans="1:17" ht="21" x14ac:dyDescent="0.35">
      <c r="A1" s="34" t="s">
        <v>30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7" ht="15.75" thickBot="1" x14ac:dyDescent="0.3">
      <c r="A2" s="28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7" ht="19.5" thickBot="1" x14ac:dyDescent="0.35">
      <c r="A3" s="112" t="s">
        <v>76</v>
      </c>
      <c r="B3" s="161" t="s">
        <v>31</v>
      </c>
      <c r="C3" s="162"/>
      <c r="D3" s="162"/>
      <c r="E3" s="162"/>
      <c r="F3" s="163"/>
      <c r="G3" s="14" t="s">
        <v>39</v>
      </c>
      <c r="H3" s="14" t="s">
        <v>72</v>
      </c>
      <c r="I3" s="161" t="s">
        <v>32</v>
      </c>
      <c r="J3" s="162"/>
      <c r="K3" s="162"/>
      <c r="L3" s="162"/>
      <c r="M3" s="163"/>
      <c r="N3" s="158" t="s">
        <v>246</v>
      </c>
      <c r="O3" s="159"/>
      <c r="P3" s="160"/>
      <c r="Q3" s="113"/>
    </row>
    <row r="4" spans="1:17" ht="15.75" thickBot="1" x14ac:dyDescent="0.3">
      <c r="A4" s="114" t="s">
        <v>16</v>
      </c>
      <c r="B4" s="18" t="s">
        <v>59</v>
      </c>
      <c r="C4" s="9" t="s">
        <v>60</v>
      </c>
      <c r="D4" s="9" t="s">
        <v>61</v>
      </c>
      <c r="E4" s="9" t="s">
        <v>62</v>
      </c>
      <c r="F4" s="19" t="s">
        <v>63</v>
      </c>
      <c r="G4" s="9" t="s">
        <v>64</v>
      </c>
      <c r="H4" s="114" t="s">
        <v>70</v>
      </c>
      <c r="I4" s="18" t="s">
        <v>65</v>
      </c>
      <c r="J4" s="9" t="s">
        <v>66</v>
      </c>
      <c r="K4" s="9" t="s">
        <v>68</v>
      </c>
      <c r="L4" s="9" t="s">
        <v>67</v>
      </c>
      <c r="M4" s="19" t="s">
        <v>69</v>
      </c>
      <c r="N4" s="14" t="s">
        <v>247</v>
      </c>
      <c r="O4" s="14" t="s">
        <v>248</v>
      </c>
      <c r="P4" s="14" t="s">
        <v>72</v>
      </c>
      <c r="Q4" s="113"/>
    </row>
    <row r="5" spans="1:17" ht="15.75" thickBot="1" x14ac:dyDescent="0.3">
      <c r="A5" s="36" t="s">
        <v>261</v>
      </c>
      <c r="B5" s="130">
        <v>1</v>
      </c>
      <c r="C5" s="130">
        <v>1</v>
      </c>
      <c r="D5" s="130">
        <v>1.2</v>
      </c>
      <c r="E5" s="130">
        <v>1.8</v>
      </c>
      <c r="F5" s="130">
        <v>1.2</v>
      </c>
      <c r="G5" s="130">
        <v>1</v>
      </c>
      <c r="H5" s="130">
        <v>1</v>
      </c>
      <c r="I5" s="130">
        <v>1</v>
      </c>
      <c r="J5" s="130">
        <v>1.05</v>
      </c>
      <c r="K5" s="130">
        <v>1.2</v>
      </c>
      <c r="L5" s="130">
        <v>1.8</v>
      </c>
      <c r="M5" s="130">
        <v>1.2</v>
      </c>
      <c r="N5" s="124"/>
      <c r="O5" s="122"/>
      <c r="P5" s="47"/>
      <c r="Q5" s="115"/>
    </row>
    <row r="6" spans="1:17" x14ac:dyDescent="0.25">
      <c r="A6" s="120" t="s">
        <v>262</v>
      </c>
      <c r="B6" s="131">
        <v>1</v>
      </c>
      <c r="C6" s="131">
        <v>1</v>
      </c>
      <c r="D6" s="131">
        <v>1.2</v>
      </c>
      <c r="E6" s="131">
        <v>1.8</v>
      </c>
      <c r="F6" s="131">
        <v>1.2</v>
      </c>
      <c r="G6" s="131">
        <v>1</v>
      </c>
      <c r="H6" s="41">
        <v>1</v>
      </c>
      <c r="I6" s="41">
        <v>1</v>
      </c>
      <c r="J6" s="41">
        <v>1.05</v>
      </c>
      <c r="K6" s="41">
        <v>1.2</v>
      </c>
      <c r="L6" s="131">
        <v>1.8</v>
      </c>
      <c r="M6" s="131">
        <v>1.2</v>
      </c>
      <c r="N6" s="50"/>
      <c r="O6" s="123"/>
      <c r="P6" s="45"/>
      <c r="Q6" s="116"/>
    </row>
    <row r="7" spans="1:17" x14ac:dyDescent="0.25">
      <c r="A7" s="120" t="s">
        <v>267</v>
      </c>
      <c r="B7" s="131">
        <v>1</v>
      </c>
      <c r="C7" s="131">
        <v>0</v>
      </c>
      <c r="D7" s="131">
        <v>1.2</v>
      </c>
      <c r="E7" s="131">
        <v>1.8</v>
      </c>
      <c r="F7" s="131">
        <v>1.2</v>
      </c>
      <c r="G7" s="131">
        <v>1</v>
      </c>
      <c r="H7" s="41">
        <v>1</v>
      </c>
      <c r="I7" s="41">
        <v>1</v>
      </c>
      <c r="J7" s="41">
        <v>1.5</v>
      </c>
      <c r="K7" s="41">
        <v>1.2</v>
      </c>
      <c r="L7" s="131">
        <v>1.8</v>
      </c>
      <c r="M7" s="131">
        <v>1.2</v>
      </c>
      <c r="N7" s="50"/>
      <c r="O7" s="123"/>
      <c r="P7" s="45"/>
      <c r="Q7" s="116"/>
    </row>
    <row r="8" spans="1:17" x14ac:dyDescent="0.25">
      <c r="A8" s="120" t="s">
        <v>263</v>
      </c>
      <c r="B8" s="131">
        <v>1</v>
      </c>
      <c r="C8" s="131">
        <v>0</v>
      </c>
      <c r="D8" s="131">
        <v>1.2</v>
      </c>
      <c r="E8" s="131">
        <v>1.8</v>
      </c>
      <c r="F8" s="131">
        <v>1.2</v>
      </c>
      <c r="G8" s="131">
        <v>1</v>
      </c>
      <c r="H8" s="41">
        <v>1</v>
      </c>
      <c r="I8" s="41">
        <v>1</v>
      </c>
      <c r="J8" s="41">
        <v>1.5</v>
      </c>
      <c r="K8" s="41">
        <v>1.2</v>
      </c>
      <c r="L8" s="131">
        <v>1.8</v>
      </c>
      <c r="M8" s="131">
        <v>1.2</v>
      </c>
      <c r="N8" s="50"/>
      <c r="O8" s="123"/>
      <c r="P8" s="45"/>
      <c r="Q8" s="116"/>
    </row>
    <row r="9" spans="1:17" x14ac:dyDescent="0.25">
      <c r="A9" s="120" t="s">
        <v>264</v>
      </c>
      <c r="B9" s="131">
        <v>1</v>
      </c>
      <c r="C9" s="131">
        <v>0</v>
      </c>
      <c r="D9" s="131">
        <v>1.2</v>
      </c>
      <c r="E9" s="131">
        <v>1.8</v>
      </c>
      <c r="F9" s="131">
        <v>1.2</v>
      </c>
      <c r="G9" s="131">
        <v>1</v>
      </c>
      <c r="H9" s="41">
        <v>1</v>
      </c>
      <c r="I9" s="41">
        <v>1</v>
      </c>
      <c r="J9" s="41">
        <v>1.05</v>
      </c>
      <c r="K9" s="41">
        <v>1.2</v>
      </c>
      <c r="L9" s="131">
        <v>1.8</v>
      </c>
      <c r="M9" s="131">
        <v>1.2</v>
      </c>
      <c r="N9" s="50"/>
      <c r="O9" s="123"/>
      <c r="P9" s="45"/>
      <c r="Q9" s="116"/>
    </row>
    <row r="10" spans="1:17" x14ac:dyDescent="0.25">
      <c r="A10" s="120" t="s">
        <v>268</v>
      </c>
      <c r="B10" s="131">
        <v>1</v>
      </c>
      <c r="C10" s="131">
        <v>0</v>
      </c>
      <c r="D10" s="131">
        <v>1.2</v>
      </c>
      <c r="E10" s="131">
        <v>1.8</v>
      </c>
      <c r="F10" s="131">
        <v>1.2</v>
      </c>
      <c r="G10" s="131">
        <v>1</v>
      </c>
      <c r="H10" s="41">
        <v>1</v>
      </c>
      <c r="I10" s="41">
        <v>1</v>
      </c>
      <c r="J10" s="41">
        <v>1.05</v>
      </c>
      <c r="K10" s="41">
        <v>1.2</v>
      </c>
      <c r="L10" s="131">
        <v>1.8</v>
      </c>
      <c r="M10" s="131">
        <v>1.2</v>
      </c>
      <c r="N10" s="50"/>
      <c r="O10" s="123"/>
      <c r="P10" s="45"/>
      <c r="Q10" s="116"/>
    </row>
    <row r="11" spans="1:17" x14ac:dyDescent="0.25">
      <c r="A11" s="120" t="s">
        <v>263</v>
      </c>
      <c r="B11" s="131">
        <v>1</v>
      </c>
      <c r="C11" s="131">
        <v>0</v>
      </c>
      <c r="D11" s="131">
        <v>1.2</v>
      </c>
      <c r="E11" s="131">
        <v>1.8</v>
      </c>
      <c r="F11" s="131">
        <v>1.2</v>
      </c>
      <c r="G11" s="131">
        <v>1</v>
      </c>
      <c r="H11" s="41">
        <v>1</v>
      </c>
      <c r="I11" s="41">
        <v>1</v>
      </c>
      <c r="J11" s="41">
        <v>1.5</v>
      </c>
      <c r="K11" s="41">
        <v>1.2</v>
      </c>
      <c r="L11" s="131">
        <v>1.8</v>
      </c>
      <c r="M11" s="131">
        <v>1.2</v>
      </c>
      <c r="N11" s="50"/>
      <c r="O11" s="123"/>
      <c r="P11" s="45"/>
      <c r="Q11" s="116"/>
    </row>
    <row r="12" spans="1:17" x14ac:dyDescent="0.25">
      <c r="A12" s="98" t="s">
        <v>180</v>
      </c>
      <c r="B12" s="41">
        <v>1</v>
      </c>
      <c r="C12" s="41">
        <v>0</v>
      </c>
      <c r="D12" s="41">
        <v>1.2</v>
      </c>
      <c r="E12" s="41">
        <v>1.8</v>
      </c>
      <c r="F12" s="41">
        <v>1.2</v>
      </c>
      <c r="G12" s="41">
        <v>1</v>
      </c>
      <c r="H12" s="41">
        <v>1.4</v>
      </c>
      <c r="I12" s="41">
        <v>1</v>
      </c>
      <c r="J12" s="41">
        <v>1</v>
      </c>
      <c r="K12" s="41">
        <v>1.2</v>
      </c>
      <c r="L12" s="41">
        <v>1.8</v>
      </c>
      <c r="M12" s="45">
        <v>1.2</v>
      </c>
      <c r="N12" s="50"/>
      <c r="O12" s="123"/>
      <c r="P12" s="45"/>
      <c r="Q12" s="116"/>
    </row>
    <row r="13" spans="1:17" x14ac:dyDescent="0.25">
      <c r="A13" s="98" t="s">
        <v>181</v>
      </c>
      <c r="B13" s="41">
        <v>1</v>
      </c>
      <c r="C13" s="41">
        <v>0</v>
      </c>
      <c r="D13" s="41">
        <v>1.2</v>
      </c>
      <c r="E13" s="41">
        <v>1.8</v>
      </c>
      <c r="F13" s="41">
        <v>1.2</v>
      </c>
      <c r="G13" s="41">
        <v>1</v>
      </c>
      <c r="H13" s="41">
        <v>1.4</v>
      </c>
      <c r="I13" s="41">
        <v>1</v>
      </c>
      <c r="J13" s="41">
        <v>0.9</v>
      </c>
      <c r="K13" s="41">
        <v>1.2</v>
      </c>
      <c r="L13" s="41">
        <v>1.8</v>
      </c>
      <c r="M13" s="45">
        <v>1.2</v>
      </c>
      <c r="N13" s="50"/>
      <c r="O13" s="123"/>
      <c r="P13" s="45"/>
      <c r="Q13" s="116"/>
    </row>
    <row r="14" spans="1:17" x14ac:dyDescent="0.25">
      <c r="A14" s="98" t="s">
        <v>182</v>
      </c>
      <c r="B14" s="41">
        <v>1</v>
      </c>
      <c r="C14" s="41">
        <v>0.9</v>
      </c>
      <c r="D14" s="41">
        <v>1.2</v>
      </c>
      <c r="E14" s="41">
        <v>1.8</v>
      </c>
      <c r="F14" s="41">
        <v>1.2</v>
      </c>
      <c r="G14" s="41">
        <v>1</v>
      </c>
      <c r="H14" s="41">
        <v>0.9</v>
      </c>
      <c r="I14" s="41">
        <v>1</v>
      </c>
      <c r="J14" s="41">
        <v>1.4</v>
      </c>
      <c r="K14" s="41">
        <v>1.2</v>
      </c>
      <c r="L14" s="41">
        <v>1.8</v>
      </c>
      <c r="M14" s="45">
        <v>1.2</v>
      </c>
      <c r="N14" s="50"/>
      <c r="O14" s="123"/>
      <c r="P14" s="45"/>
      <c r="Q14" s="116"/>
    </row>
    <row r="15" spans="1:17" x14ac:dyDescent="0.25">
      <c r="A15" s="98" t="s">
        <v>183</v>
      </c>
      <c r="B15" s="41">
        <v>1</v>
      </c>
      <c r="C15" s="41">
        <v>0.9</v>
      </c>
      <c r="D15" s="41">
        <v>1.2</v>
      </c>
      <c r="E15" s="41">
        <v>1.8</v>
      </c>
      <c r="F15" s="41">
        <v>1.2</v>
      </c>
      <c r="G15" s="41">
        <v>1</v>
      </c>
      <c r="H15" s="41">
        <v>1.4</v>
      </c>
      <c r="I15" s="41">
        <v>1</v>
      </c>
      <c r="J15" s="41">
        <v>0.9</v>
      </c>
      <c r="K15" s="41">
        <v>1.2</v>
      </c>
      <c r="L15" s="41">
        <v>1.8</v>
      </c>
      <c r="M15" s="45">
        <v>1.2</v>
      </c>
      <c r="N15" s="50"/>
      <c r="O15" s="123"/>
      <c r="P15" s="45"/>
      <c r="Q15" s="116"/>
    </row>
    <row r="16" spans="1:17" x14ac:dyDescent="0.25">
      <c r="A16" s="98" t="s">
        <v>186</v>
      </c>
      <c r="B16" s="41">
        <v>1</v>
      </c>
      <c r="C16" s="41">
        <v>0</v>
      </c>
      <c r="D16" s="41">
        <v>1</v>
      </c>
      <c r="E16" s="41">
        <v>1</v>
      </c>
      <c r="F16" s="41">
        <v>1</v>
      </c>
      <c r="G16" s="41">
        <v>1</v>
      </c>
      <c r="H16" s="41">
        <v>0</v>
      </c>
      <c r="I16" s="41">
        <v>1</v>
      </c>
      <c r="J16" s="41">
        <v>1</v>
      </c>
      <c r="K16" s="41">
        <v>1</v>
      </c>
      <c r="L16" s="41">
        <v>1</v>
      </c>
      <c r="M16" s="45">
        <v>1</v>
      </c>
      <c r="N16" s="50"/>
      <c r="O16" s="123"/>
      <c r="P16" s="45"/>
      <c r="Q16" s="117"/>
    </row>
    <row r="17" spans="1:17" x14ac:dyDescent="0.25">
      <c r="A17" s="98" t="s">
        <v>187</v>
      </c>
      <c r="B17" s="41">
        <v>1</v>
      </c>
      <c r="C17" s="41">
        <v>1</v>
      </c>
      <c r="D17" s="41">
        <v>1</v>
      </c>
      <c r="E17" s="41">
        <v>1</v>
      </c>
      <c r="F17" s="41">
        <v>1</v>
      </c>
      <c r="G17" s="41">
        <v>1</v>
      </c>
      <c r="H17" s="41">
        <v>0</v>
      </c>
      <c r="I17" s="41">
        <v>1</v>
      </c>
      <c r="J17" s="41">
        <v>1</v>
      </c>
      <c r="K17" s="41">
        <v>1</v>
      </c>
      <c r="L17" s="41">
        <v>1</v>
      </c>
      <c r="M17" s="45">
        <v>1</v>
      </c>
      <c r="N17" s="50"/>
      <c r="O17" s="123"/>
      <c r="P17" s="45"/>
      <c r="Q17" s="117"/>
    </row>
    <row r="18" spans="1:17" x14ac:dyDescent="0.25">
      <c r="A18" s="98" t="s">
        <v>188</v>
      </c>
      <c r="B18" s="41">
        <v>1</v>
      </c>
      <c r="C18" s="41">
        <v>1</v>
      </c>
      <c r="D18" s="41">
        <v>1</v>
      </c>
      <c r="E18" s="41">
        <v>1</v>
      </c>
      <c r="F18" s="41">
        <v>1</v>
      </c>
      <c r="G18" s="41">
        <v>1</v>
      </c>
      <c r="H18" s="41">
        <v>1</v>
      </c>
      <c r="I18" s="41">
        <v>1</v>
      </c>
      <c r="J18" s="41">
        <v>1</v>
      </c>
      <c r="K18" s="41">
        <v>1</v>
      </c>
      <c r="L18" s="41">
        <v>1</v>
      </c>
      <c r="M18" s="45">
        <v>1</v>
      </c>
      <c r="N18" s="50"/>
      <c r="O18" s="123"/>
      <c r="P18" s="45"/>
      <c r="Q18" s="117"/>
    </row>
    <row r="19" spans="1:17" x14ac:dyDescent="0.25">
      <c r="A19" s="98" t="s">
        <v>189</v>
      </c>
      <c r="B19" s="41">
        <v>1</v>
      </c>
      <c r="C19" s="41">
        <v>1</v>
      </c>
      <c r="D19" s="41">
        <v>1</v>
      </c>
      <c r="E19" s="41">
        <v>1</v>
      </c>
      <c r="F19" s="41">
        <v>1</v>
      </c>
      <c r="G19" s="41">
        <v>1</v>
      </c>
      <c r="H19" s="41">
        <v>0</v>
      </c>
      <c r="I19" s="41">
        <v>1</v>
      </c>
      <c r="J19" s="41">
        <v>0</v>
      </c>
      <c r="K19" s="41">
        <v>1</v>
      </c>
      <c r="L19" s="41">
        <v>1</v>
      </c>
      <c r="M19" s="45">
        <v>1</v>
      </c>
      <c r="N19" s="50"/>
      <c r="O19" s="123"/>
      <c r="P19" s="45"/>
      <c r="Q19" s="117"/>
    </row>
    <row r="20" spans="1:17" x14ac:dyDescent="0.25">
      <c r="A20" s="98" t="s">
        <v>190</v>
      </c>
      <c r="B20" s="41">
        <v>1</v>
      </c>
      <c r="C20" s="41">
        <v>0</v>
      </c>
      <c r="D20" s="41">
        <v>1</v>
      </c>
      <c r="E20" s="41">
        <v>1</v>
      </c>
      <c r="F20" s="41">
        <v>1</v>
      </c>
      <c r="G20" s="41">
        <v>1</v>
      </c>
      <c r="H20" s="41">
        <v>1</v>
      </c>
      <c r="I20" s="41">
        <v>1</v>
      </c>
      <c r="J20" s="41">
        <v>0</v>
      </c>
      <c r="K20" s="41">
        <v>1</v>
      </c>
      <c r="L20" s="41">
        <v>1</v>
      </c>
      <c r="M20" s="45">
        <v>1</v>
      </c>
      <c r="N20" s="50"/>
      <c r="O20" s="123"/>
      <c r="P20" s="45"/>
      <c r="Q20" s="117"/>
    </row>
    <row r="21" spans="1:17" ht="15.75" thickBot="1" x14ac:dyDescent="0.3">
      <c r="A21" s="99" t="s">
        <v>191</v>
      </c>
      <c r="B21" s="43">
        <v>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43">
        <v>1</v>
      </c>
      <c r="I21" s="43">
        <v>1</v>
      </c>
      <c r="J21" s="43">
        <v>1</v>
      </c>
      <c r="K21" s="43">
        <v>1</v>
      </c>
      <c r="L21" s="43">
        <v>1</v>
      </c>
      <c r="M21" s="46">
        <v>1</v>
      </c>
      <c r="N21" s="84"/>
      <c r="O21" s="44"/>
      <c r="P21" s="46"/>
      <c r="Q21" s="117"/>
    </row>
    <row r="22" spans="1:17" ht="15.75" thickBot="1" x14ac:dyDescent="0.3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78"/>
      <c r="O22" s="26"/>
      <c r="P22" s="26"/>
    </row>
    <row r="23" spans="1:17" ht="19.5" thickBot="1" x14ac:dyDescent="0.35">
      <c r="A23" s="118" t="s">
        <v>77</v>
      </c>
      <c r="B23" s="161" t="s">
        <v>31</v>
      </c>
      <c r="C23" s="162"/>
      <c r="D23" s="162"/>
      <c r="E23" s="162"/>
      <c r="F23" s="163"/>
      <c r="G23" s="14" t="s">
        <v>39</v>
      </c>
      <c r="H23" s="14" t="s">
        <v>72</v>
      </c>
      <c r="I23" s="161" t="s">
        <v>32</v>
      </c>
      <c r="J23" s="162"/>
      <c r="K23" s="162"/>
      <c r="L23" s="162"/>
      <c r="M23" s="163"/>
      <c r="N23" s="161" t="s">
        <v>246</v>
      </c>
      <c r="O23" s="162"/>
      <c r="P23" s="163"/>
      <c r="Q23" s="113"/>
    </row>
    <row r="24" spans="1:17" ht="15.75" thickBot="1" x14ac:dyDescent="0.3">
      <c r="A24" s="18" t="s">
        <v>16</v>
      </c>
      <c r="B24" s="18" t="s">
        <v>59</v>
      </c>
      <c r="C24" s="9" t="s">
        <v>60</v>
      </c>
      <c r="D24" s="9" t="s">
        <v>61</v>
      </c>
      <c r="E24" s="9" t="s">
        <v>62</v>
      </c>
      <c r="F24" s="19" t="s">
        <v>63</v>
      </c>
      <c r="G24" s="9" t="s">
        <v>64</v>
      </c>
      <c r="H24" s="114" t="s">
        <v>70</v>
      </c>
      <c r="I24" s="18" t="s">
        <v>65</v>
      </c>
      <c r="J24" s="9" t="s">
        <v>66</v>
      </c>
      <c r="K24" s="9" t="s">
        <v>68</v>
      </c>
      <c r="L24" s="9" t="s">
        <v>67</v>
      </c>
      <c r="M24" s="19" t="s">
        <v>69</v>
      </c>
      <c r="N24" s="14" t="s">
        <v>247</v>
      </c>
      <c r="O24" s="14" t="s">
        <v>248</v>
      </c>
      <c r="P24" s="14" t="s">
        <v>72</v>
      </c>
    </row>
    <row r="25" spans="1:17" x14ac:dyDescent="0.25">
      <c r="A25" s="119" t="s">
        <v>185</v>
      </c>
      <c r="B25" s="42">
        <v>1</v>
      </c>
      <c r="C25" s="42">
        <v>1</v>
      </c>
      <c r="D25" s="42">
        <v>1</v>
      </c>
      <c r="E25" s="42">
        <v>1</v>
      </c>
      <c r="F25" s="42">
        <v>1</v>
      </c>
      <c r="G25" s="42">
        <v>1</v>
      </c>
      <c r="H25" s="42">
        <v>1</v>
      </c>
      <c r="I25" s="42">
        <v>1</v>
      </c>
      <c r="J25" s="42">
        <v>1</v>
      </c>
      <c r="K25" s="42">
        <v>1</v>
      </c>
      <c r="L25" s="42">
        <v>1</v>
      </c>
      <c r="M25" s="47">
        <v>1</v>
      </c>
      <c r="N25" s="124"/>
      <c r="O25" s="122"/>
      <c r="P25" s="47"/>
      <c r="Q25" s="115"/>
    </row>
    <row r="26" spans="1:17" x14ac:dyDescent="0.25">
      <c r="A26" s="120" t="s">
        <v>249</v>
      </c>
      <c r="B26" s="41">
        <v>1</v>
      </c>
      <c r="C26" s="41">
        <v>0</v>
      </c>
      <c r="D26" s="41">
        <v>1.2</v>
      </c>
      <c r="E26" s="41">
        <v>1.8</v>
      </c>
      <c r="F26" s="41">
        <v>1.2</v>
      </c>
      <c r="G26" s="41">
        <v>1</v>
      </c>
      <c r="H26" s="41">
        <v>0.99</v>
      </c>
      <c r="I26" s="41">
        <v>1</v>
      </c>
      <c r="J26" s="41">
        <v>1.54</v>
      </c>
      <c r="K26" s="41">
        <v>1.2</v>
      </c>
      <c r="L26" s="41">
        <v>1.8</v>
      </c>
      <c r="M26" s="45">
        <v>1.2</v>
      </c>
      <c r="N26" s="50"/>
      <c r="O26" s="123"/>
      <c r="P26" s="45"/>
      <c r="Q26" s="116"/>
    </row>
    <row r="27" spans="1:17" x14ac:dyDescent="0.25">
      <c r="A27" s="120" t="s">
        <v>251</v>
      </c>
      <c r="B27" s="41">
        <v>1</v>
      </c>
      <c r="C27" s="41">
        <v>0</v>
      </c>
      <c r="D27" s="41">
        <v>1.2</v>
      </c>
      <c r="E27" s="41">
        <v>1.8</v>
      </c>
      <c r="F27" s="41">
        <v>1.2</v>
      </c>
      <c r="G27" s="41">
        <v>1</v>
      </c>
      <c r="H27" s="41">
        <v>1.54</v>
      </c>
      <c r="I27" s="41">
        <v>1</v>
      </c>
      <c r="J27" s="41">
        <v>0.99</v>
      </c>
      <c r="K27" s="41">
        <v>1.2</v>
      </c>
      <c r="L27" s="41">
        <v>1.8</v>
      </c>
      <c r="M27" s="45">
        <v>1.2</v>
      </c>
      <c r="N27" s="50"/>
      <c r="O27" s="123"/>
      <c r="P27" s="45"/>
      <c r="Q27" s="116"/>
    </row>
    <row r="28" spans="1:17" x14ac:dyDescent="0.25">
      <c r="A28" s="120" t="s">
        <v>176</v>
      </c>
      <c r="B28" s="41">
        <v>1</v>
      </c>
      <c r="C28" s="41">
        <v>0</v>
      </c>
      <c r="D28" s="41">
        <v>1.2</v>
      </c>
      <c r="E28" s="41">
        <v>1.8</v>
      </c>
      <c r="F28" s="41">
        <v>1.2</v>
      </c>
      <c r="G28" s="41">
        <v>1</v>
      </c>
      <c r="H28" s="41">
        <v>1.54</v>
      </c>
      <c r="I28" s="41">
        <v>1</v>
      </c>
      <c r="J28" s="41">
        <v>1.1000000000000001</v>
      </c>
      <c r="K28" s="41">
        <v>1.2</v>
      </c>
      <c r="L28" s="41">
        <v>1.8</v>
      </c>
      <c r="M28" s="45">
        <v>1.2</v>
      </c>
      <c r="N28" s="50"/>
      <c r="O28" s="123"/>
      <c r="P28" s="45"/>
      <c r="Q28" s="116"/>
    </row>
    <row r="29" spans="1:17" x14ac:dyDescent="0.25">
      <c r="A29" s="120" t="s">
        <v>177</v>
      </c>
      <c r="B29" s="41">
        <v>1</v>
      </c>
      <c r="C29" s="41">
        <v>0.9</v>
      </c>
      <c r="D29" s="41">
        <v>1.2</v>
      </c>
      <c r="E29" s="41">
        <v>1.8</v>
      </c>
      <c r="F29" s="41">
        <v>1.2</v>
      </c>
      <c r="G29" s="41">
        <v>1</v>
      </c>
      <c r="H29" s="41">
        <v>1.54</v>
      </c>
      <c r="I29" s="41">
        <v>1</v>
      </c>
      <c r="J29" s="41">
        <v>0.99</v>
      </c>
      <c r="K29" s="41">
        <v>1.2</v>
      </c>
      <c r="L29" s="41">
        <v>1.8</v>
      </c>
      <c r="M29" s="45">
        <v>1.2</v>
      </c>
      <c r="N29" s="50"/>
      <c r="O29" s="123"/>
      <c r="P29" s="45"/>
      <c r="Q29" s="116"/>
    </row>
    <row r="30" spans="1:17" x14ac:dyDescent="0.25">
      <c r="A30" s="120" t="s">
        <v>178</v>
      </c>
      <c r="B30" s="41">
        <v>1</v>
      </c>
      <c r="C30" s="41">
        <v>0.9</v>
      </c>
      <c r="D30" s="41">
        <v>1.2</v>
      </c>
      <c r="E30" s="41">
        <v>1.8</v>
      </c>
      <c r="F30" s="41">
        <v>1.2</v>
      </c>
      <c r="G30" s="41">
        <v>1</v>
      </c>
      <c r="H30" s="41">
        <v>0.99</v>
      </c>
      <c r="I30" s="41">
        <v>1</v>
      </c>
      <c r="J30" s="41">
        <v>1.54</v>
      </c>
      <c r="K30" s="41">
        <v>1.2</v>
      </c>
      <c r="L30" s="41">
        <v>1.8</v>
      </c>
      <c r="M30" s="45">
        <v>1.2</v>
      </c>
      <c r="N30" s="50"/>
      <c r="O30" s="123"/>
      <c r="P30" s="45"/>
      <c r="Q30" s="116"/>
    </row>
    <row r="31" spans="1:17" x14ac:dyDescent="0.25">
      <c r="A31" s="120" t="s">
        <v>179</v>
      </c>
      <c r="B31" s="41">
        <v>1</v>
      </c>
      <c r="C31" s="41">
        <v>0</v>
      </c>
      <c r="D31" s="41">
        <v>1.32</v>
      </c>
      <c r="E31" s="41">
        <v>1.98</v>
      </c>
      <c r="F31" s="41">
        <v>1.32</v>
      </c>
      <c r="G31" s="41">
        <v>1</v>
      </c>
      <c r="H31" s="41">
        <v>0.9</v>
      </c>
      <c r="I31" s="41">
        <v>1</v>
      </c>
      <c r="J31" s="41">
        <v>1.4</v>
      </c>
      <c r="K31" s="41">
        <v>1.32</v>
      </c>
      <c r="L31" s="41">
        <v>1.98</v>
      </c>
      <c r="M31" s="45">
        <v>1.32</v>
      </c>
      <c r="N31" s="50"/>
      <c r="O31" s="123"/>
      <c r="P31" s="45"/>
      <c r="Q31" s="116"/>
    </row>
    <row r="32" spans="1:17" x14ac:dyDescent="0.25">
      <c r="A32" s="120" t="s">
        <v>180</v>
      </c>
      <c r="B32" s="41">
        <v>1</v>
      </c>
      <c r="C32" s="41">
        <v>0</v>
      </c>
      <c r="D32" s="41">
        <v>1.32</v>
      </c>
      <c r="E32" s="41">
        <v>1.98</v>
      </c>
      <c r="F32" s="41">
        <v>1.32</v>
      </c>
      <c r="G32" s="41">
        <v>1</v>
      </c>
      <c r="H32" s="41">
        <v>1.4</v>
      </c>
      <c r="I32" s="41">
        <v>1</v>
      </c>
      <c r="J32" s="41">
        <v>1</v>
      </c>
      <c r="K32" s="41">
        <v>1.32</v>
      </c>
      <c r="L32" s="41">
        <v>1.98</v>
      </c>
      <c r="M32" s="45">
        <v>1.32</v>
      </c>
      <c r="N32" s="50"/>
      <c r="O32" s="123"/>
      <c r="P32" s="45"/>
      <c r="Q32" s="116"/>
    </row>
    <row r="33" spans="1:17" x14ac:dyDescent="0.25">
      <c r="A33" s="120" t="s">
        <v>181</v>
      </c>
      <c r="B33" s="41">
        <v>1</v>
      </c>
      <c r="C33" s="41">
        <v>0</v>
      </c>
      <c r="D33" s="41">
        <v>1.32</v>
      </c>
      <c r="E33" s="41">
        <v>1.98</v>
      </c>
      <c r="F33" s="41">
        <v>1.32</v>
      </c>
      <c r="G33" s="41">
        <v>1</v>
      </c>
      <c r="H33" s="41">
        <v>1.4</v>
      </c>
      <c r="I33" s="41">
        <v>1</v>
      </c>
      <c r="J33" s="41">
        <v>0.9</v>
      </c>
      <c r="K33" s="41">
        <v>1.32</v>
      </c>
      <c r="L33" s="41">
        <v>1.98</v>
      </c>
      <c r="M33" s="45">
        <v>1.32</v>
      </c>
      <c r="N33" s="50"/>
      <c r="O33" s="123"/>
      <c r="P33" s="45"/>
      <c r="Q33" s="116"/>
    </row>
    <row r="34" spans="1:17" x14ac:dyDescent="0.25">
      <c r="A34" s="120" t="s">
        <v>182</v>
      </c>
      <c r="B34" s="41">
        <v>1</v>
      </c>
      <c r="C34" s="41">
        <v>0.9</v>
      </c>
      <c r="D34" s="41">
        <v>1.32</v>
      </c>
      <c r="E34" s="41">
        <v>1.98</v>
      </c>
      <c r="F34" s="41">
        <v>1.32</v>
      </c>
      <c r="G34" s="41">
        <v>1</v>
      </c>
      <c r="H34" s="41">
        <v>0.9</v>
      </c>
      <c r="I34" s="41">
        <v>1</v>
      </c>
      <c r="J34" s="41">
        <v>1.4</v>
      </c>
      <c r="K34" s="41">
        <v>1.32</v>
      </c>
      <c r="L34" s="41">
        <v>1.98</v>
      </c>
      <c r="M34" s="45">
        <v>1.32</v>
      </c>
      <c r="N34" s="50"/>
      <c r="O34" s="123"/>
      <c r="P34" s="45"/>
      <c r="Q34" s="116"/>
    </row>
    <row r="35" spans="1:17" x14ac:dyDescent="0.25">
      <c r="A35" s="120" t="s">
        <v>183</v>
      </c>
      <c r="B35" s="41">
        <v>1</v>
      </c>
      <c r="C35" s="41">
        <v>0.9</v>
      </c>
      <c r="D35" s="41">
        <v>1.32</v>
      </c>
      <c r="E35" s="41">
        <v>1.98</v>
      </c>
      <c r="F35" s="41">
        <v>1.32</v>
      </c>
      <c r="G35" s="41">
        <v>1</v>
      </c>
      <c r="H35" s="41">
        <v>1.4</v>
      </c>
      <c r="I35" s="41">
        <v>1</v>
      </c>
      <c r="J35" s="41">
        <v>0.9</v>
      </c>
      <c r="K35" s="41">
        <v>1.32</v>
      </c>
      <c r="L35" s="41">
        <v>1.98</v>
      </c>
      <c r="M35" s="45">
        <v>1.32</v>
      </c>
      <c r="N35" s="50"/>
      <c r="O35" s="123"/>
      <c r="P35" s="45"/>
      <c r="Q35" s="116"/>
    </row>
    <row r="36" spans="1:17" x14ac:dyDescent="0.25">
      <c r="A36" s="120" t="s">
        <v>186</v>
      </c>
      <c r="B36" s="41">
        <v>1</v>
      </c>
      <c r="C36" s="41">
        <v>0</v>
      </c>
      <c r="D36" s="41">
        <v>1</v>
      </c>
      <c r="E36" s="41">
        <v>1</v>
      </c>
      <c r="F36" s="41">
        <v>1</v>
      </c>
      <c r="G36" s="41">
        <v>1</v>
      </c>
      <c r="H36" s="41">
        <v>0</v>
      </c>
      <c r="I36" s="41">
        <v>1</v>
      </c>
      <c r="J36" s="41">
        <v>1</v>
      </c>
      <c r="K36" s="41">
        <v>1</v>
      </c>
      <c r="L36" s="41">
        <v>1</v>
      </c>
      <c r="M36" s="45">
        <v>1</v>
      </c>
      <c r="N36" s="50"/>
      <c r="O36" s="123"/>
      <c r="P36" s="45"/>
      <c r="Q36" s="117"/>
    </row>
    <row r="37" spans="1:17" x14ac:dyDescent="0.25">
      <c r="A37" s="120" t="s">
        <v>187</v>
      </c>
      <c r="B37" s="41">
        <v>1</v>
      </c>
      <c r="C37" s="41">
        <v>1</v>
      </c>
      <c r="D37" s="41">
        <v>1</v>
      </c>
      <c r="E37" s="41">
        <v>1</v>
      </c>
      <c r="F37" s="41">
        <v>1</v>
      </c>
      <c r="G37" s="41">
        <v>1</v>
      </c>
      <c r="H37" s="41">
        <v>0</v>
      </c>
      <c r="I37" s="41">
        <v>1</v>
      </c>
      <c r="J37" s="41">
        <v>1</v>
      </c>
      <c r="K37" s="41">
        <v>1</v>
      </c>
      <c r="L37" s="41">
        <v>1</v>
      </c>
      <c r="M37" s="45">
        <v>1</v>
      </c>
      <c r="N37" s="50"/>
      <c r="O37" s="123"/>
      <c r="P37" s="45"/>
      <c r="Q37" s="117"/>
    </row>
    <row r="38" spans="1:17" x14ac:dyDescent="0.25">
      <c r="A38" s="120" t="s">
        <v>188</v>
      </c>
      <c r="B38" s="41">
        <v>1</v>
      </c>
      <c r="C38" s="41">
        <v>1</v>
      </c>
      <c r="D38" s="41">
        <v>1</v>
      </c>
      <c r="E38" s="41">
        <v>1</v>
      </c>
      <c r="F38" s="41">
        <v>1</v>
      </c>
      <c r="G38" s="41">
        <v>1</v>
      </c>
      <c r="H38" s="41">
        <v>1</v>
      </c>
      <c r="I38" s="41">
        <v>1</v>
      </c>
      <c r="J38" s="41">
        <v>1</v>
      </c>
      <c r="K38" s="41">
        <v>1</v>
      </c>
      <c r="L38" s="41">
        <v>1</v>
      </c>
      <c r="M38" s="45">
        <v>1</v>
      </c>
      <c r="N38" s="50"/>
      <c r="O38" s="123"/>
      <c r="P38" s="45"/>
      <c r="Q38" s="117"/>
    </row>
    <row r="39" spans="1:17" x14ac:dyDescent="0.25">
      <c r="A39" s="120" t="s">
        <v>189</v>
      </c>
      <c r="B39" s="41">
        <v>1</v>
      </c>
      <c r="C39" s="41">
        <v>1</v>
      </c>
      <c r="D39" s="41">
        <v>1</v>
      </c>
      <c r="E39" s="41">
        <v>1</v>
      </c>
      <c r="F39" s="41">
        <v>1</v>
      </c>
      <c r="G39" s="41">
        <v>1</v>
      </c>
      <c r="H39" s="41">
        <v>0</v>
      </c>
      <c r="I39" s="41">
        <v>1</v>
      </c>
      <c r="J39" s="41">
        <v>0</v>
      </c>
      <c r="K39" s="41">
        <v>1</v>
      </c>
      <c r="L39" s="41">
        <v>1</v>
      </c>
      <c r="M39" s="45">
        <v>1</v>
      </c>
      <c r="N39" s="50"/>
      <c r="O39" s="123"/>
      <c r="P39" s="45"/>
      <c r="Q39" s="117"/>
    </row>
    <row r="40" spans="1:17" x14ac:dyDescent="0.25">
      <c r="A40" s="120" t="s">
        <v>190</v>
      </c>
      <c r="B40" s="41">
        <v>1</v>
      </c>
      <c r="C40" s="41">
        <v>0</v>
      </c>
      <c r="D40" s="41">
        <v>1</v>
      </c>
      <c r="E40" s="41">
        <v>1</v>
      </c>
      <c r="F40" s="41">
        <v>1</v>
      </c>
      <c r="G40" s="41">
        <v>1</v>
      </c>
      <c r="H40" s="41">
        <v>1</v>
      </c>
      <c r="I40" s="41">
        <v>1</v>
      </c>
      <c r="J40" s="41">
        <v>0</v>
      </c>
      <c r="K40" s="41">
        <v>1</v>
      </c>
      <c r="L40" s="41">
        <v>1</v>
      </c>
      <c r="M40" s="45">
        <v>1</v>
      </c>
      <c r="N40" s="50"/>
      <c r="O40" s="123"/>
      <c r="P40" s="45"/>
      <c r="Q40" s="117"/>
    </row>
    <row r="41" spans="1:17" ht="15.75" thickBot="1" x14ac:dyDescent="0.3">
      <c r="A41" s="121" t="s">
        <v>191</v>
      </c>
      <c r="B41" s="43">
        <v>1</v>
      </c>
      <c r="C41" s="43">
        <v>1</v>
      </c>
      <c r="D41" s="43">
        <v>1</v>
      </c>
      <c r="E41" s="43">
        <v>1</v>
      </c>
      <c r="F41" s="43">
        <v>1</v>
      </c>
      <c r="G41" s="43">
        <v>1</v>
      </c>
      <c r="H41" s="43">
        <v>1</v>
      </c>
      <c r="I41" s="43">
        <v>1</v>
      </c>
      <c r="J41" s="43">
        <v>1</v>
      </c>
      <c r="K41" s="43">
        <v>1</v>
      </c>
      <c r="L41" s="43">
        <v>1</v>
      </c>
      <c r="M41" s="46">
        <v>1</v>
      </c>
      <c r="N41" s="84"/>
      <c r="O41" s="44"/>
      <c r="P41" s="46"/>
      <c r="Q41" s="117"/>
    </row>
    <row r="42" spans="1:17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</row>
  </sheetData>
  <mergeCells count="6">
    <mergeCell ref="B3:F3"/>
    <mergeCell ref="I3:M3"/>
    <mergeCell ref="B23:F23"/>
    <mergeCell ref="I23:M23"/>
    <mergeCell ref="N3:P3"/>
    <mergeCell ref="N23:P23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B135D-E1E3-4519-9A38-8572102F236A}">
  <sheetPr codeName="Sheet9"/>
  <dimension ref="A1:I31"/>
  <sheetViews>
    <sheetView zoomScale="115" zoomScaleNormal="115" workbookViewId="0">
      <selection activeCell="F12" sqref="F12"/>
    </sheetView>
  </sheetViews>
  <sheetFormatPr defaultColWidth="0" defaultRowHeight="0" customHeight="1" zeroHeight="1" x14ac:dyDescent="0.25"/>
  <cols>
    <col min="1" max="1" width="8.7109375" customWidth="1"/>
    <col min="2" max="2" width="9.85546875" customWidth="1"/>
    <col min="3" max="3" width="62.5703125" customWidth="1"/>
    <col min="4" max="4" width="10.7109375" customWidth="1"/>
    <col min="5" max="5" width="3.85546875" customWidth="1"/>
    <col min="6" max="6" width="75.7109375" customWidth="1"/>
    <col min="7" max="7" width="12.28515625" customWidth="1"/>
    <col min="8" max="8" width="7.140625" customWidth="1"/>
    <col min="9" max="9" width="59.28515625" customWidth="1"/>
    <col min="10" max="16384" width="8.7109375" hidden="1"/>
  </cols>
  <sheetData>
    <row r="1" spans="1:9" ht="21" x14ac:dyDescent="0.35">
      <c r="A1" s="126" t="s">
        <v>224</v>
      </c>
      <c r="B1" s="127"/>
      <c r="C1" s="127"/>
      <c r="D1" s="109" t="s">
        <v>242</v>
      </c>
      <c r="E1" s="110" t="s">
        <v>135</v>
      </c>
      <c r="F1" s="26"/>
      <c r="G1" s="26"/>
      <c r="H1" s="26"/>
      <c r="I1" s="26"/>
    </row>
    <row r="2" spans="1:9" ht="15" x14ac:dyDescent="0.25">
      <c r="A2" s="26"/>
      <c r="B2" s="26"/>
      <c r="C2" s="26"/>
      <c r="D2" s="26"/>
      <c r="E2" s="26"/>
      <c r="F2" s="26"/>
      <c r="G2" s="26"/>
      <c r="H2" s="26"/>
      <c r="I2" s="26"/>
    </row>
    <row r="3" spans="1:9" ht="15" x14ac:dyDescent="0.25">
      <c r="A3" s="102" t="s">
        <v>225</v>
      </c>
      <c r="B3" s="28"/>
      <c r="C3" s="28"/>
      <c r="D3" s="28"/>
      <c r="E3" s="28"/>
      <c r="F3" s="28"/>
      <c r="G3" s="28"/>
      <c r="H3" s="28"/>
      <c r="I3" s="103"/>
    </row>
    <row r="4" spans="1:9" ht="15" x14ac:dyDescent="0.25">
      <c r="A4" s="103" t="s">
        <v>226</v>
      </c>
      <c r="B4" s="100"/>
      <c r="C4" s="100"/>
      <c r="D4" s="100"/>
      <c r="E4" s="100"/>
      <c r="F4" s="100"/>
      <c r="G4" s="106" t="s">
        <v>227</v>
      </c>
      <c r="H4" s="103" t="s">
        <v>23</v>
      </c>
      <c r="I4" s="103"/>
    </row>
    <row r="5" spans="1:9" ht="15" x14ac:dyDescent="0.25">
      <c r="A5" s="103" t="s">
        <v>228</v>
      </c>
      <c r="B5" s="95"/>
      <c r="C5" s="95"/>
      <c r="D5" s="95"/>
      <c r="E5" s="95"/>
      <c r="F5" s="95"/>
      <c r="G5" s="106" t="s">
        <v>204</v>
      </c>
      <c r="H5" s="103" t="s">
        <v>23</v>
      </c>
      <c r="I5" s="103"/>
    </row>
    <row r="6" spans="1:9" ht="15" x14ac:dyDescent="0.25">
      <c r="A6" s="103" t="s">
        <v>235</v>
      </c>
      <c r="B6" s="95"/>
      <c r="C6" s="95"/>
      <c r="D6" s="95"/>
      <c r="E6" s="95"/>
      <c r="F6" s="95"/>
      <c r="G6" s="106" t="s">
        <v>208</v>
      </c>
      <c r="H6" s="103" t="s">
        <v>23</v>
      </c>
      <c r="I6" s="103"/>
    </row>
    <row r="7" spans="1:9" ht="15" x14ac:dyDescent="0.25">
      <c r="A7" s="101"/>
      <c r="B7" s="95"/>
      <c r="C7" s="95"/>
      <c r="D7" s="95"/>
      <c r="E7" s="95"/>
      <c r="F7" s="95"/>
      <c r="G7" s="103"/>
      <c r="H7" s="103"/>
      <c r="I7" s="103"/>
    </row>
    <row r="8" spans="1:9" ht="15" x14ac:dyDescent="0.25">
      <c r="A8" s="102" t="s">
        <v>229</v>
      </c>
      <c r="B8" s="95"/>
      <c r="C8" s="95"/>
      <c r="D8" s="95"/>
      <c r="E8" s="95"/>
      <c r="F8" s="95"/>
      <c r="G8" s="103"/>
      <c r="H8" s="103"/>
      <c r="I8" s="103"/>
    </row>
    <row r="9" spans="1:9" ht="15" x14ac:dyDescent="0.25">
      <c r="A9" s="103" t="s">
        <v>230</v>
      </c>
      <c r="B9" s="95"/>
      <c r="C9" s="95"/>
      <c r="D9" s="95"/>
      <c r="E9" s="95"/>
      <c r="F9" s="95"/>
      <c r="G9" s="107" t="s">
        <v>209</v>
      </c>
      <c r="H9" s="103" t="s">
        <v>23</v>
      </c>
      <c r="I9" s="103"/>
    </row>
    <row r="10" spans="1:9" ht="15" x14ac:dyDescent="0.25">
      <c r="A10" s="103" t="s">
        <v>241</v>
      </c>
      <c r="B10" s="95"/>
      <c r="C10" s="95"/>
      <c r="D10" s="95"/>
      <c r="E10" s="95"/>
      <c r="F10" s="95"/>
      <c r="G10" s="108">
        <v>0.95</v>
      </c>
      <c r="H10" s="103" t="s">
        <v>23</v>
      </c>
      <c r="I10" s="103"/>
    </row>
    <row r="11" spans="1:9" ht="15" x14ac:dyDescent="0.25">
      <c r="A11" s="103" t="s">
        <v>231</v>
      </c>
      <c r="B11" s="95"/>
      <c r="C11" s="95"/>
      <c r="D11" s="95"/>
      <c r="E11" s="95"/>
      <c r="F11" s="95"/>
      <c r="G11" s="108">
        <v>355</v>
      </c>
      <c r="H11" s="103" t="s">
        <v>238</v>
      </c>
      <c r="I11" s="103"/>
    </row>
    <row r="12" spans="1:9" ht="15" x14ac:dyDescent="0.25">
      <c r="A12" s="103" t="s">
        <v>236</v>
      </c>
      <c r="B12" s="95"/>
      <c r="C12" s="95"/>
      <c r="D12" s="95"/>
      <c r="E12" s="95"/>
      <c r="F12" s="95"/>
      <c r="G12" s="108">
        <v>1</v>
      </c>
      <c r="H12" s="103" t="s">
        <v>23</v>
      </c>
      <c r="I12" s="103"/>
    </row>
    <row r="13" spans="1:9" ht="15" x14ac:dyDescent="0.25">
      <c r="A13" s="103" t="s">
        <v>237</v>
      </c>
      <c r="B13" s="95"/>
      <c r="C13" s="95"/>
      <c r="D13" s="95"/>
      <c r="E13" s="95"/>
      <c r="F13" s="95"/>
      <c r="G13" s="108">
        <v>1</v>
      </c>
      <c r="H13" s="103" t="s">
        <v>23</v>
      </c>
      <c r="I13" s="103"/>
    </row>
    <row r="14" spans="1:9" ht="15" x14ac:dyDescent="0.25">
      <c r="A14" s="101"/>
      <c r="B14" s="95"/>
      <c r="C14" s="95"/>
      <c r="D14" s="95"/>
      <c r="E14" s="95"/>
      <c r="F14" s="95"/>
      <c r="G14" s="103"/>
      <c r="H14" s="103"/>
      <c r="I14" s="103"/>
    </row>
    <row r="15" spans="1:9" ht="15" x14ac:dyDescent="0.25">
      <c r="A15" s="102" t="s">
        <v>232</v>
      </c>
      <c r="B15" s="95"/>
      <c r="C15" s="95"/>
      <c r="D15" s="95"/>
      <c r="E15" s="95"/>
      <c r="F15" s="95"/>
      <c r="G15" s="103"/>
      <c r="H15" s="103"/>
      <c r="I15" s="103"/>
    </row>
    <row r="16" spans="1:9" ht="15" x14ac:dyDescent="0.25">
      <c r="A16" s="103" t="s">
        <v>233</v>
      </c>
      <c r="B16" s="95"/>
      <c r="C16" s="95"/>
      <c r="D16" s="95"/>
      <c r="E16" s="95"/>
      <c r="F16" s="95"/>
      <c r="G16" s="108">
        <v>50</v>
      </c>
      <c r="H16" s="103" t="s">
        <v>239</v>
      </c>
      <c r="I16" s="103"/>
    </row>
    <row r="17" spans="1:9" ht="15" x14ac:dyDescent="0.25">
      <c r="A17" s="104" t="s">
        <v>258</v>
      </c>
      <c r="B17" s="95"/>
      <c r="C17" s="104" t="s">
        <v>256</v>
      </c>
      <c r="E17" s="95"/>
      <c r="F17" s="104" t="s">
        <v>257</v>
      </c>
      <c r="G17" s="104" t="s">
        <v>259</v>
      </c>
      <c r="H17" s="103"/>
      <c r="I17" s="103"/>
    </row>
    <row r="18" spans="1:9" ht="15" customHeight="1" x14ac:dyDescent="0.25">
      <c r="A18" s="110">
        <v>2</v>
      </c>
      <c r="B18" s="95"/>
      <c r="C18" s="164" t="s">
        <v>222</v>
      </c>
      <c r="D18" s="164"/>
      <c r="E18" s="164"/>
      <c r="F18" s="128" t="s">
        <v>216</v>
      </c>
      <c r="G18" s="129">
        <f>IF(ISBLANK(A18)=FALSE,(VLOOKUP(C18,SPW_data!$B$5:$I$16,8,FALSE)+VLOOKUP(F18,SPW_data!$B$5:$I$16,8,FALSE)),"")</f>
        <v>1.2</v>
      </c>
      <c r="H18" s="103" t="s">
        <v>240</v>
      </c>
      <c r="I18" s="103"/>
    </row>
    <row r="19" spans="1:9" ht="15" x14ac:dyDescent="0.25">
      <c r="A19" s="110">
        <v>1</v>
      </c>
      <c r="B19" s="95"/>
      <c r="C19" s="164" t="s">
        <v>222</v>
      </c>
      <c r="D19" s="164"/>
      <c r="E19" s="164"/>
      <c r="F19" s="128" t="s">
        <v>216</v>
      </c>
      <c r="G19" s="129">
        <f>IF(ISBLANK(A19)=FALSE,(VLOOKUP(C19,SPW_data!$B$5:$I$16,8,FALSE)+VLOOKUP(F19,SPW_data!$B$5:$I$16,8,FALSE)),"")</f>
        <v>1.2</v>
      </c>
      <c r="H19" s="103" t="s">
        <v>240</v>
      </c>
      <c r="I19" s="103"/>
    </row>
    <row r="20" spans="1:9" ht="15" x14ac:dyDescent="0.25">
      <c r="A20" s="110">
        <v>0</v>
      </c>
      <c r="B20" s="95"/>
      <c r="C20" s="164" t="s">
        <v>222</v>
      </c>
      <c r="D20" s="164"/>
      <c r="E20" s="164"/>
      <c r="F20" s="128" t="s">
        <v>216</v>
      </c>
      <c r="G20" s="129">
        <f>IF(ISBLANK(A20)=FALSE,(VLOOKUP(C20,SPW_data!$B$5:$I$16,8,FALSE)+VLOOKUP(F20,SPW_data!$B$5:$I$16,8,FALSE)),"")</f>
        <v>1.2</v>
      </c>
      <c r="H20" s="103" t="s">
        <v>240</v>
      </c>
      <c r="I20" s="103"/>
    </row>
    <row r="21" spans="1:9" ht="15" x14ac:dyDescent="0.25">
      <c r="A21" s="110">
        <v>-0.5</v>
      </c>
      <c r="B21" s="95"/>
      <c r="C21" s="164" t="s">
        <v>222</v>
      </c>
      <c r="D21" s="164"/>
      <c r="E21" s="164"/>
      <c r="F21" s="128" t="s">
        <v>216</v>
      </c>
      <c r="G21" s="129">
        <f>IF(ISBLANK(A21)=FALSE,(VLOOKUP(C21,SPW_data!$B$5:$I$16,8,FALSE)+VLOOKUP(F21,SPW_data!$B$5:$I$16,8,FALSE)),"")</f>
        <v>1.2</v>
      </c>
      <c r="H21" s="103" t="s">
        <v>240</v>
      </c>
      <c r="I21" s="103"/>
    </row>
    <row r="22" spans="1:9" ht="15" x14ac:dyDescent="0.25">
      <c r="A22" s="110">
        <v>-1</v>
      </c>
      <c r="B22" s="95"/>
      <c r="C22" s="164" t="s">
        <v>222</v>
      </c>
      <c r="D22" s="164"/>
      <c r="E22" s="164"/>
      <c r="F22" s="128" t="s">
        <v>216</v>
      </c>
      <c r="G22" s="129">
        <f>IF(ISBLANK(A22)=FALSE,(VLOOKUP(C22,SPW_data!$B$5:$I$16,8,FALSE)+VLOOKUP(F22,SPW_data!$B$5:$I$16,8,FALSE)),"")</f>
        <v>1.2</v>
      </c>
      <c r="H22" s="103" t="s">
        <v>240</v>
      </c>
      <c r="I22" s="103"/>
    </row>
    <row r="23" spans="1:9" ht="15" x14ac:dyDescent="0.25">
      <c r="A23" s="110">
        <v>-6</v>
      </c>
      <c r="B23" s="95"/>
      <c r="C23" s="164" t="s">
        <v>222</v>
      </c>
      <c r="D23" s="164"/>
      <c r="E23" s="164"/>
      <c r="F23" s="128" t="s">
        <v>216</v>
      </c>
      <c r="G23" s="129">
        <f>IF(ISBLANK(A23)=FALSE,(VLOOKUP(C23,SPW_data!$B$5:$I$16,8,FALSE)+VLOOKUP(F23,SPW_data!$B$5:$I$16,8,FALSE)),"")</f>
        <v>1.2</v>
      </c>
      <c r="H23" s="103" t="s">
        <v>240</v>
      </c>
      <c r="I23" s="103"/>
    </row>
    <row r="24" spans="1:9" ht="15" x14ac:dyDescent="0.25">
      <c r="A24" s="110">
        <v>-7</v>
      </c>
      <c r="B24" s="95"/>
      <c r="C24" s="164" t="s">
        <v>222</v>
      </c>
      <c r="D24" s="164"/>
      <c r="E24" s="164"/>
      <c r="F24" s="128" t="s">
        <v>216</v>
      </c>
      <c r="G24" s="129">
        <f>IF(ISBLANK(A24)=FALSE,(VLOOKUP(C24,SPW_data!$B$5:$I$16,8,FALSE)+VLOOKUP(F24,SPW_data!$B$5:$I$16,8,FALSE)),"")</f>
        <v>1.2</v>
      </c>
      <c r="H24" s="103" t="s">
        <v>240</v>
      </c>
      <c r="I24" s="103"/>
    </row>
    <row r="25" spans="1:9" ht="15" x14ac:dyDescent="0.25">
      <c r="A25" s="110">
        <v>-8</v>
      </c>
      <c r="B25" s="95"/>
      <c r="C25" s="164" t="s">
        <v>222</v>
      </c>
      <c r="D25" s="164"/>
      <c r="E25" s="164"/>
      <c r="F25" s="128" t="s">
        <v>216</v>
      </c>
      <c r="G25" s="129">
        <f>IF(ISBLANK(A25)=FALSE,(VLOOKUP(C25,SPW_data!$B$5:$I$16,8,FALSE)+VLOOKUP(F25,SPW_data!$B$5:$I$16,8,FALSE)),"")</f>
        <v>1.2</v>
      </c>
      <c r="H25" s="103" t="s">
        <v>240</v>
      </c>
      <c r="I25" s="103"/>
    </row>
    <row r="26" spans="1:9" ht="15" x14ac:dyDescent="0.25">
      <c r="A26" s="110">
        <v>-9</v>
      </c>
      <c r="B26" s="95"/>
      <c r="C26" s="164" t="s">
        <v>222</v>
      </c>
      <c r="D26" s="164"/>
      <c r="E26" s="164"/>
      <c r="F26" s="128" t="s">
        <v>216</v>
      </c>
      <c r="G26" s="129">
        <f>IF(ISBLANK(A26)=FALSE,(VLOOKUP(C26,SPW_data!$B$5:$I$16,8,FALSE)+VLOOKUP(F26,SPW_data!$B$5:$I$16,8,FALSE)),"")</f>
        <v>1.2</v>
      </c>
      <c r="H26" s="103" t="s">
        <v>240</v>
      </c>
      <c r="I26" s="103"/>
    </row>
    <row r="27" spans="1:9" ht="15" x14ac:dyDescent="0.25">
      <c r="A27" s="110">
        <v>-10</v>
      </c>
      <c r="B27" s="95"/>
      <c r="C27" s="164" t="s">
        <v>222</v>
      </c>
      <c r="D27" s="164"/>
      <c r="E27" s="164"/>
      <c r="F27" s="128" t="s">
        <v>216</v>
      </c>
      <c r="G27" s="129">
        <f>IF(ISBLANK(A27)=FALSE,(VLOOKUP(C27,SPW_data!$B$5:$I$16,8,FALSE)+VLOOKUP(F27,SPW_data!$B$5:$I$16,8,FALSE)),"")</f>
        <v>1.2</v>
      </c>
      <c r="H27" s="103" t="s">
        <v>240</v>
      </c>
      <c r="I27" s="103"/>
    </row>
    <row r="28" spans="1:9" ht="15" x14ac:dyDescent="0.25">
      <c r="A28" s="105"/>
      <c r="B28" s="95"/>
      <c r="C28" s="95"/>
      <c r="D28" s="95"/>
      <c r="E28" s="95"/>
      <c r="F28" s="95"/>
      <c r="G28" s="95"/>
      <c r="H28" s="95"/>
      <c r="I28" s="26"/>
    </row>
    <row r="29" spans="1:9" ht="15" x14ac:dyDescent="0.25">
      <c r="A29" s="102" t="s">
        <v>234</v>
      </c>
      <c r="B29" s="95"/>
      <c r="C29" s="95"/>
      <c r="D29" s="95"/>
      <c r="E29" s="95"/>
      <c r="F29" s="95"/>
      <c r="G29" s="95"/>
      <c r="H29" s="95"/>
      <c r="I29" s="26"/>
    </row>
    <row r="30" spans="1:9" ht="15" x14ac:dyDescent="0.25">
      <c r="A30" s="103" t="s">
        <v>243</v>
      </c>
      <c r="B30" s="95"/>
      <c r="C30" s="95"/>
      <c r="D30" s="95"/>
      <c r="E30" s="95"/>
      <c r="F30" s="95"/>
      <c r="G30" s="111" t="s">
        <v>244</v>
      </c>
      <c r="H30" s="103" t="s">
        <v>23</v>
      </c>
      <c r="I30" s="26"/>
    </row>
    <row r="31" spans="1:9" ht="15" x14ac:dyDescent="0.25">
      <c r="A31" s="26"/>
      <c r="B31" s="26"/>
      <c r="C31" s="26"/>
      <c r="D31" s="26"/>
      <c r="E31" s="26"/>
      <c r="F31" s="26"/>
      <c r="G31" s="26"/>
      <c r="H31" s="26"/>
      <c r="I31" s="26"/>
    </row>
  </sheetData>
  <mergeCells count="10">
    <mergeCell ref="C18:E18"/>
    <mergeCell ref="C19:E19"/>
    <mergeCell ref="C20:E20"/>
    <mergeCell ref="C26:E26"/>
    <mergeCell ref="C27:E27"/>
    <mergeCell ref="C21:E21"/>
    <mergeCell ref="C22:E22"/>
    <mergeCell ref="C23:E23"/>
    <mergeCell ref="C24:E24"/>
    <mergeCell ref="C25:E25"/>
  </mergeCells>
  <dataValidations xWindow="1445" yWindow="421" count="2">
    <dataValidation allowBlank="1" showInputMessage="1" showErrorMessage="1" promptTitle="Limit state and Calculation Type" prompt="XXX-YYYYYYY. _x000a_Where XXX is ULS, SLS or ALS. YYYYYYY is Plastic or Elastic." sqref="G4" xr:uid="{C4396B76-FF92-4289-AB91-0788E542E23B}"/>
    <dataValidation allowBlank="1" showInputMessage="1" showErrorMessage="1" prompt="1.0 for Z-piles. For U-piles see DS/EN 1993-5 DK NA." sqref="G12:G13" xr:uid="{59CE7E75-B058-4E92-9DAE-F233B87F1422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1445" yWindow="421" count="6">
        <x14:dataValidation type="list" allowBlank="1" showInputMessage="1" showErrorMessage="1" xr:uid="{73E0EC2A-AADF-4A8D-B169-50B765A2ACC1}">
          <x14:formula1>
            <xm:f>SPW_data!$K$5:$K$6</xm:f>
          </x14:formula1>
          <xm:sqref>G5</xm:sqref>
        </x14:dataValidation>
        <x14:dataValidation type="list" allowBlank="1" showInputMessage="1" showErrorMessage="1" xr:uid="{2F0202BC-54AA-4934-B2D3-D20D07EA9145}">
          <x14:formula1>
            <xm:f>SPW_data!$N$5:$N$6</xm:f>
          </x14:formula1>
          <xm:sqref>G6</xm:sqref>
        </x14:dataValidation>
        <x14:dataValidation type="list" allowBlank="1" showInputMessage="1" showErrorMessage="1" xr:uid="{D83F837F-5946-4602-B593-718F17DF24AC}">
          <x14:formula1>
            <xm:f>SPW_data!$A$5:$A$95</xm:f>
          </x14:formula1>
          <xm:sqref>G9</xm:sqref>
        </x14:dataValidation>
        <x14:dataValidation type="list" allowBlank="1" showInputMessage="1" showErrorMessage="1" xr:uid="{CE539C72-2A32-4DD2-A284-3F9E97781B91}">
          <x14:formula1>
            <xm:f>SPW_data!$P$4:$P$5</xm:f>
          </x14:formula1>
          <xm:sqref>E1</xm:sqref>
        </x14:dataValidation>
        <x14:dataValidation type="list" allowBlank="1" showInputMessage="1" showErrorMessage="1" xr:uid="{C7B8E0B6-C34C-4D63-B78D-F5466BC49BEB}">
          <x14:formula1>
            <xm:f>SPW_data!$R$4:$R$5</xm:f>
          </x14:formula1>
          <xm:sqref>G30</xm:sqref>
        </x14:dataValidation>
        <x14:dataValidation type="list" allowBlank="1" showInputMessage="1" showErrorMessage="1" xr:uid="{8A5A022E-9874-4A1F-B2DC-99EAFAE174F2}">
          <x14:formula1>
            <xm:f>SPW_data!$B$5:$B$16</xm:f>
          </x14:formula1>
          <xm:sqref>C18:C27 F18:F27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4f65f87e-d067-412d-926b-83ae756f2490" xsi:nil="true"/>
    <lcf76f155ced4ddcb4097134ff3c332f xmlns="4f65f87e-d067-412d-926b-83ae756f2490">
      <Terms xmlns="http://schemas.microsoft.com/office/infopath/2007/PartnerControls"/>
    </lcf76f155ced4ddcb4097134ff3c332f>
    <TaxCatchAll xmlns="f3f960b2-df5a-4b13-80ab-df5479b9af6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3A037FA7BEFD4ABF8A17FB15D4681D" ma:contentTypeVersion="15" ma:contentTypeDescription="Create a new document." ma:contentTypeScope="" ma:versionID="c04096459b04a25164e25fb35023ebc8">
  <xsd:schema xmlns:xsd="http://www.w3.org/2001/XMLSchema" xmlns:xs="http://www.w3.org/2001/XMLSchema" xmlns:p="http://schemas.microsoft.com/office/2006/metadata/properties" xmlns:ns2="4f65f87e-d067-412d-926b-83ae756f2490" xmlns:ns3="f3f960b2-df5a-4b13-80ab-df5479b9af6c" targetNamespace="http://schemas.microsoft.com/office/2006/metadata/properties" ma:root="true" ma:fieldsID="25f6fc6b19d0f628a9cb6aa34dfc116f" ns2:_="" ns3:_="">
    <xsd:import namespace="4f65f87e-d067-412d-926b-83ae756f2490"/>
    <xsd:import namespace="f3f960b2-df5a-4b13-80ab-df5479b9af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65f87e-d067-412d-926b-83ae756f24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db14d2a-266d-41d8-ae34-cec0a80f25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f960b2-df5a-4b13-80ab-df5479b9af6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35246cc-8e14-4e59-be2b-1150143eeff8}" ma:internalName="TaxCatchAll" ma:showField="CatchAllData" ma:web="fb3a6644-5038-48d0-9621-72454c7822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2DA571-3C40-4A86-BB0E-89F31D39EB05}">
  <ds:schemaRefs>
    <ds:schemaRef ds:uri="4f65f87e-d067-412d-926b-83ae756f2490"/>
    <ds:schemaRef ds:uri="f3f960b2-df5a-4b13-80ab-df5479b9af6c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356FB0-4E3B-4274-9B21-162C25267F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B8DB98-5939-4C37-90DD-0BA47092C5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65f87e-d067-412d-926b-83ae756f2490"/>
    <ds:schemaRef ds:uri="f3f960b2-df5a-4b13-80ab-df5479b9af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INFO</vt:lpstr>
      <vt:lpstr>General_information</vt:lpstr>
      <vt:lpstr>Stratification</vt:lpstr>
      <vt:lpstr>Wall</vt:lpstr>
      <vt:lpstr>Water</vt:lpstr>
      <vt:lpstr>Additional_pressure_profiles</vt:lpstr>
      <vt:lpstr>Analyses</vt:lpstr>
      <vt:lpstr>Load_combinations</vt:lpstr>
      <vt:lpstr>Addon - Sheet Pile Wall</vt:lpstr>
      <vt:lpstr>SPW_data</vt:lpstr>
      <vt:lpstr>Guide</vt:lpstr>
      <vt:lpstr>Høj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2015-06-05T18:19:34Z</dcterms:created>
  <dcterms:modified xsi:type="dcterms:W3CDTF">2024-10-21T12:57:29Z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0x010100E23A037FA7BEFD4ABF8A17FB15D4681D</vt:lpwstr>
  </property>
  <property fmtid="{D5CDD505-2E9C-101B-9397-08002B2CF9AE}" pid="4" name="_ColorHex">
    <vt:lpwstr/>
  </property>
  <property fmtid="{D5CDD505-2E9C-101B-9397-08002B2CF9AE}" pid="5" name="ComplianceAssetId">
    <vt:lpwstr/>
  </property>
  <property fmtid="{D5CDD505-2E9C-101B-9397-08002B2CF9AE}" pid="6" name="_ColorTag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_Emoji">
    <vt:lpwstr/>
  </property>
</Properties>
</file>