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https://dtudk.sharepoint.com/sites/Jensen-Lab/Shared Documents/papers/2024/2024_Gennis_Nectar/Supplemental/Robot_Parts/"/>
    </mc:Choice>
  </mc:AlternateContent>
  <xr:revisionPtr revIDLastSave="1209" documentId="8_{64C6D7B6-ACD5-9B47-A015-3122D88362F5}" xr6:coauthVersionLast="47" xr6:coauthVersionMax="47" xr10:uidLastSave="{FE9AC754-67F3-994B-B8CF-AED9A21D651E}"/>
  <bookViews>
    <workbookView xWindow="0" yWindow="500" windowWidth="28800" windowHeight="15720" xr2:uid="{00000000-000D-0000-FFFF-FFFF00000000}"/>
  </bookViews>
  <sheets>
    <sheet name="List" sheetId="1" r:id="rId1"/>
  </sheets>
  <definedNames>
    <definedName name="_xlnm.Print_Titles" localSheetId="0">List!$3:$3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3" i="1" l="1"/>
  <c r="J11" i="1"/>
  <c r="J19" i="1"/>
  <c r="J70" i="1"/>
  <c r="J74" i="1"/>
  <c r="J75" i="1"/>
  <c r="J72" i="1"/>
  <c r="J73" i="1"/>
  <c r="J67" i="1"/>
  <c r="J61" i="1"/>
  <c r="J53" i="1"/>
  <c r="J36" i="1"/>
  <c r="J30" i="1"/>
  <c r="J29" i="1"/>
  <c r="J23" i="1"/>
  <c r="J16" i="1"/>
  <c r="J5" i="1"/>
  <c r="J60" i="1"/>
  <c r="J59" i="1"/>
  <c r="J58" i="1"/>
  <c r="J51" i="1"/>
  <c r="J49" i="1"/>
  <c r="J47" i="1"/>
  <c r="J48" i="1"/>
  <c r="J50" i="1"/>
  <c r="J56" i="1"/>
  <c r="J55" i="1"/>
  <c r="J54" i="1"/>
  <c r="J52" i="1"/>
  <c r="J4" i="1"/>
  <c r="J15" i="1"/>
  <c r="J24" i="1"/>
  <c r="J31" i="1"/>
  <c r="J32" i="1"/>
  <c r="J38" i="1"/>
  <c r="J77" i="1" l="1"/>
  <c r="J63" i="1"/>
</calcChain>
</file>

<file path=xl/sharedStrings.xml><?xml version="1.0" encoding="utf-8"?>
<sst xmlns="http://schemas.openxmlformats.org/spreadsheetml/2006/main" count="197" uniqueCount="111">
  <si>
    <t>Parts and Costs</t>
  </si>
  <si>
    <t>Part</t>
  </si>
  <si>
    <t>Movement Axis</t>
  </si>
  <si>
    <t>Quantity</t>
  </si>
  <si>
    <t>Cost</t>
  </si>
  <si>
    <t>Total Cost in EUR</t>
  </si>
  <si>
    <t>X-Axis</t>
  </si>
  <si>
    <t>Stage</t>
  </si>
  <si>
    <t>norelem</t>
  </si>
  <si>
    <t>Order Number</t>
  </si>
  <si>
    <t>21120-04</t>
  </si>
  <si>
    <t>Motor</t>
  </si>
  <si>
    <t>PLA</t>
  </si>
  <si>
    <t>PETG</t>
  </si>
  <si>
    <t>Y-Axis</t>
  </si>
  <si>
    <t>Z-Axis</t>
  </si>
  <si>
    <t>thorlabs</t>
  </si>
  <si>
    <t>Platform</t>
  </si>
  <si>
    <t>Platform Brackets</t>
  </si>
  <si>
    <t>Rotational Axis</t>
  </si>
  <si>
    <t>Rotational 2 Axis</t>
  </si>
  <si>
    <t>21134-304</t>
  </si>
  <si>
    <t>21160-08</t>
  </si>
  <si>
    <t>VAP4/M</t>
  </si>
  <si>
    <t>AB90A/M</t>
  </si>
  <si>
    <t>MB1515/M</t>
  </si>
  <si>
    <t>Generel</t>
  </si>
  <si>
    <t>Motor Drivers</t>
  </si>
  <si>
    <t>Raspberry Pi Pico</t>
  </si>
  <si>
    <t>amazon</t>
  </si>
  <si>
    <t>JLCPCB</t>
  </si>
  <si>
    <t>PCB Boards Drivers</t>
  </si>
  <si>
    <t>Power Supply 24V</t>
  </si>
  <si>
    <t>Stop Button</t>
  </si>
  <si>
    <t>Switches</t>
  </si>
  <si>
    <t>Electronics Box</t>
  </si>
  <si>
    <t>Power Supply Box</t>
  </si>
  <si>
    <t>Power Divider Box</t>
  </si>
  <si>
    <t>Power Supply</t>
  </si>
  <si>
    <t>PCB Power Divider</t>
  </si>
  <si>
    <t>Driver Electronics</t>
  </si>
  <si>
    <t>3DPrint</t>
  </si>
  <si>
    <t>Workshop</t>
  </si>
  <si>
    <t>Bought</t>
  </si>
  <si>
    <t>Nuts and Bolts</t>
  </si>
  <si>
    <t>Metall</t>
  </si>
  <si>
    <t>makersupplies</t>
  </si>
  <si>
    <t>MT-1703HSM168A</t>
  </si>
  <si>
    <t>Stepperonline 27:1 Planetary Gear Nema 17</t>
  </si>
  <si>
    <t>Emergency Stop Switch 12-220V 3A 1NO 1NC</t>
  </si>
  <si>
    <t>Toggle Switch 10x</t>
  </si>
  <si>
    <t>TMC2130 V3.0 SPI 4x</t>
  </si>
  <si>
    <t>Brass inserts</t>
  </si>
  <si>
    <t>330 pieces threaded insert nut</t>
  </si>
  <si>
    <t>RS</t>
  </si>
  <si>
    <t>USBA-Micro Cable</t>
  </si>
  <si>
    <t>USBA-USBA Cable</t>
  </si>
  <si>
    <t>2527125 5x</t>
  </si>
  <si>
    <t>2513218 5x</t>
  </si>
  <si>
    <t xml:space="preserve">Conversion Rate </t>
  </si>
  <si>
    <t>USD to EUR</t>
  </si>
  <si>
    <t>DKK to EUR</t>
  </si>
  <si>
    <t>digikey</t>
  </si>
  <si>
    <t>2648-SC0915CT-ND</t>
  </si>
  <si>
    <t>IRM-60-24ST AC/DC 60W</t>
  </si>
  <si>
    <t>ABS Housing 158x90x60</t>
  </si>
  <si>
    <t>own design</t>
  </si>
  <si>
    <t>Basler Camera</t>
  </si>
  <si>
    <t>Basler</t>
  </si>
  <si>
    <t>Laser</t>
  </si>
  <si>
    <t>Holder</t>
  </si>
  <si>
    <t>Probes</t>
  </si>
  <si>
    <t>Mesee 3 Sets 0.5-3mm Brass Drill Chuck</t>
  </si>
  <si>
    <t>Metal Rod (3mm diameter)</t>
  </si>
  <si>
    <t>holder</t>
  </si>
  <si>
    <t>arduino nano</t>
  </si>
  <si>
    <t>microscope lens</t>
  </si>
  <si>
    <t>10x 185 achromatic lens (160/0.17)</t>
  </si>
  <si>
    <t>laser pointer green</t>
  </si>
  <si>
    <t>coop</t>
  </si>
  <si>
    <t>CTRICALVER 1 x 520 nm 5.5-6 V green laser</t>
  </si>
  <si>
    <t>X-axis - MotorHolderNema17</t>
  </si>
  <si>
    <t>X-axis - Connection</t>
  </si>
  <si>
    <t>X-axis - Height_Plate</t>
  </si>
  <si>
    <t>X-axis - X_stage_on_rotational_stage</t>
  </si>
  <si>
    <t>Y-axis - Holder</t>
  </si>
  <si>
    <t>Rot-axis - BasePlate</t>
  </si>
  <si>
    <t>Rot-axis - MotorHolderNema17</t>
  </si>
  <si>
    <t>Rot2_MotorHolderNema11</t>
  </si>
  <si>
    <t>R-axis</t>
  </si>
  <si>
    <t>r-axis_holder</t>
  </si>
  <si>
    <t>r-axis_rod_holder</t>
  </si>
  <si>
    <t>Stepperonline Nema 11 Geared Motor 14:1 Planetary Gearbox 0.67A Stepper Motor</t>
  </si>
  <si>
    <t>Camera</t>
  </si>
  <si>
    <t>Rod</t>
  </si>
  <si>
    <t>Electrode</t>
  </si>
  <si>
    <t>Micromanipulator</t>
  </si>
  <si>
    <t>electrical recharchable lighter</t>
  </si>
  <si>
    <t>Z-axis_Motor clamp</t>
  </si>
  <si>
    <t>Z-axis_Motor plate</t>
  </si>
  <si>
    <t>Z-axis_Mount block</t>
  </si>
  <si>
    <t>Stages_Drive connector</t>
  </si>
  <si>
    <t>Z-axis_Motor connector</t>
  </si>
  <si>
    <t>Basler acA1920-150uc</t>
  </si>
  <si>
    <t>201-8314</t>
  </si>
  <si>
    <t>Megnetic Sensor Board</t>
  </si>
  <si>
    <t>relay</t>
  </si>
  <si>
    <t>Electrely 6pcs 1 Channel Relay Module, 5V</t>
  </si>
  <si>
    <t>Motor_sensor_shield</t>
  </si>
  <si>
    <t>Motor-magnet-holder</t>
  </si>
  <si>
    <t>motorscrew-spacer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</si>
</sst>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#,##0.00\ [$€-1];[Red]\-#,##0.00\ [$€-1]"/>
    <numFmt numFmtId="165" formatCode="[$$-409]#,##0.00_ ;[Red]\-[$$-409]#,##0.00\ "/>
    <numFmt numFmtId="166" formatCode="#,##0.00\ &quot;kr.&quot;"/>
    <numFmt numFmtId="167" formatCode="[$$-409]#,##0.00"/>
    <numFmt numFmtId="168" formatCode="#,##0.00\ [$€-1]"/>
  </numFmts>
  <fonts count="11" x14ac:knownFonts="1">
    <font>
      <b/>
      <sz val="11"/>
      <color theme="1" tint="0.34998626667073579"/>
      <name val="Arial"/>
      <family val="2"/>
      <scheme val="minor"/>
    </font>
    <font>
      <b/>
      <sz val="13"/>
      <color theme="4"/>
      <name val="Arial"/>
      <family val="2"/>
      <scheme val="minor"/>
    </font>
    <font>
      <b/>
      <sz val="19"/>
      <color theme="1" tint="0.14996795556505021"/>
      <name val="Arial"/>
      <family val="2"/>
      <scheme val="major"/>
    </font>
    <font>
      <sz val="10"/>
      <color theme="4"/>
      <name val="Arial"/>
      <family val="2"/>
      <scheme val="minor"/>
    </font>
    <font>
      <b/>
      <sz val="11"/>
      <color theme="1" tint="0.14990691854609822"/>
      <name val="Arial"/>
      <family val="2"/>
      <scheme val="major"/>
    </font>
    <font>
      <sz val="11"/>
      <color theme="1" tint="0.34998626667073579"/>
      <name val="Arial"/>
      <family val="2"/>
      <scheme val="minor"/>
    </font>
    <font>
      <b/>
      <u/>
      <sz val="11"/>
      <color theme="10"/>
      <name val="Arial"/>
      <family val="2"/>
      <scheme val="minor"/>
    </font>
    <font>
      <sz val="11"/>
      <color theme="4"/>
      <name val="Arial"/>
      <family val="2"/>
      <scheme val="minor"/>
    </font>
    <font>
      <u/>
      <sz val="11"/>
      <color theme="10"/>
      <name val="Arial"/>
      <family val="2"/>
      <scheme val="minor"/>
    </font>
    <font>
      <b/>
      <u val="double"/>
      <sz val="11"/>
      <color theme="1" tint="0.34998626667073579"/>
      <name val="Arial"/>
      <family val="2"/>
      <scheme val="minor"/>
    </font>
    <font>
      <b/>
      <sz val="11"/>
      <color theme="1" tint="0.14996795556505021"/>
      <name val="Arial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1" tint="0.34998626667073579"/>
      </bottom>
      <diagonal/>
    </border>
    <border>
      <left/>
      <right/>
      <top style="medium">
        <color theme="2" tint="-9.9978637043366805E-2"/>
      </top>
      <bottom style="medium">
        <color theme="2" tint="-9.9978637043366805E-2"/>
      </bottom>
      <diagonal/>
    </border>
    <border>
      <left/>
      <right/>
      <top style="medium">
        <color theme="1" tint="0.34998626667073579"/>
      </top>
      <bottom/>
      <diagonal/>
    </border>
    <border>
      <left/>
      <right/>
      <top style="medium">
        <color theme="2" tint="-9.9978637043366805E-2"/>
      </top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theme="1"/>
      </bottom>
      <diagonal/>
    </border>
    <border>
      <left/>
      <right/>
      <top style="medium">
        <color theme="0" tint="-0.14996795556505021"/>
      </top>
      <bottom style="thin">
        <color theme="1"/>
      </bottom>
      <diagonal/>
    </border>
    <border>
      <left/>
      <right/>
      <top style="medium">
        <color theme="2" tint="-9.9978637043366805E-2"/>
      </top>
      <bottom style="thin">
        <color theme="1"/>
      </bottom>
      <diagonal/>
    </border>
    <border>
      <left/>
      <right/>
      <top style="thin">
        <color theme="1"/>
      </top>
      <bottom style="double">
        <color theme="1"/>
      </bottom>
      <diagonal/>
    </border>
  </borders>
  <cellStyleXfs count="7">
    <xf numFmtId="0" fontId="0" fillId="0" borderId="0">
      <alignment vertical="center" wrapText="1"/>
    </xf>
    <xf numFmtId="0" fontId="2" fillId="0" borderId="0" applyNumberFormat="0" applyFill="0" applyAlignment="0" applyProtection="0"/>
    <xf numFmtId="0" fontId="1" fillId="0" borderId="0" applyNumberFormat="0" applyFill="0" applyAlignment="0" applyProtection="0"/>
    <xf numFmtId="0" fontId="4" fillId="0" borderId="0" applyNumberFormat="0" applyFill="0" applyProtection="0">
      <alignment vertical="top"/>
    </xf>
    <xf numFmtId="0" fontId="3" fillId="0" borderId="0" applyNumberFormat="0" applyFill="0" applyAlignment="0" applyProtection="0"/>
    <xf numFmtId="14" fontId="5" fillId="0" borderId="0">
      <alignment horizontal="left" vertical="center" wrapText="1"/>
    </xf>
    <xf numFmtId="0" fontId="6" fillId="0" borderId="0" applyNumberFormat="0" applyFill="0" applyBorder="0" applyAlignment="0" applyProtection="0">
      <alignment vertical="center" wrapText="1"/>
    </xf>
  </cellStyleXfs>
  <cellXfs count="51">
    <xf numFmtId="0" fontId="0" fillId="0" borderId="0" xfId="0">
      <alignment vertical="center" wrapText="1"/>
    </xf>
    <xf numFmtId="0" fontId="1" fillId="0" borderId="0" xfId="2" applyAlignment="1">
      <alignment vertical="center"/>
    </xf>
    <xf numFmtId="0" fontId="2" fillId="0" borderId="0" xfId="1" applyAlignment="1">
      <alignment vertical="center"/>
    </xf>
    <xf numFmtId="0" fontId="6" fillId="0" borderId="0" xfId="6">
      <alignment vertical="center" wrapText="1"/>
    </xf>
    <xf numFmtId="0" fontId="0" fillId="0" borderId="1" xfId="0" applyBorder="1">
      <alignment vertical="center" wrapText="1"/>
    </xf>
    <xf numFmtId="14" fontId="5" fillId="0" borderId="0" xfId="5">
      <alignment horizontal="left" vertical="center" wrapText="1"/>
    </xf>
    <xf numFmtId="0" fontId="7" fillId="0" borderId="2" xfId="0" applyFont="1" applyBorder="1">
      <alignment vertical="center" wrapText="1"/>
    </xf>
    <xf numFmtId="164" fontId="6" fillId="0" borderId="0" xfId="6" applyNumberFormat="1" applyBorder="1">
      <alignment vertical="center" wrapText="1"/>
    </xf>
    <xf numFmtId="164" fontId="6" fillId="0" borderId="0" xfId="6" applyNumberFormat="1">
      <alignment vertical="center" wrapText="1"/>
    </xf>
    <xf numFmtId="165" fontId="6" fillId="0" borderId="0" xfId="6" applyNumberFormat="1" applyBorder="1">
      <alignment vertical="center" wrapText="1"/>
    </xf>
    <xf numFmtId="166" fontId="5" fillId="0" borderId="0" xfId="5" applyNumberFormat="1">
      <alignment horizontal="left" vertical="center" wrapText="1"/>
    </xf>
    <xf numFmtId="167" fontId="5" fillId="0" borderId="0" xfId="5" applyNumberFormat="1">
      <alignment horizontal="left" vertical="center" wrapText="1"/>
    </xf>
    <xf numFmtId="168" fontId="5" fillId="0" borderId="0" xfId="5" applyNumberFormat="1">
      <alignment horizontal="left" vertical="center" wrapText="1"/>
    </xf>
    <xf numFmtId="168" fontId="0" fillId="0" borderId="1" xfId="0" applyNumberFormat="1" applyBorder="1">
      <alignment vertical="center" wrapText="1"/>
    </xf>
    <xf numFmtId="168" fontId="0" fillId="0" borderId="0" xfId="0" applyNumberFormat="1">
      <alignment vertical="center" wrapText="1"/>
    </xf>
    <xf numFmtId="0" fontId="0" fillId="2" borderId="0" xfId="0" applyFill="1">
      <alignment vertical="center" wrapText="1"/>
    </xf>
    <xf numFmtId="0" fontId="0" fillId="3" borderId="0" xfId="0" applyFill="1">
      <alignment vertical="center" wrapText="1"/>
    </xf>
    <xf numFmtId="0" fontId="6" fillId="0" borderId="0" xfId="6" applyAlignment="1">
      <alignment horizontal="left" vertical="center" wrapText="1"/>
    </xf>
    <xf numFmtId="168" fontId="0" fillId="0" borderId="0" xfId="0" applyNumberFormat="1" applyAlignment="1">
      <alignment horizontal="left" vertical="center" wrapText="1"/>
    </xf>
    <xf numFmtId="0" fontId="9" fillId="0" borderId="0" xfId="0" applyFont="1">
      <alignment vertical="center" wrapText="1"/>
    </xf>
    <xf numFmtId="164" fontId="0" fillId="0" borderId="3" xfId="0" applyNumberFormat="1" applyBorder="1">
      <alignment vertical="center" wrapText="1"/>
    </xf>
    <xf numFmtId="0" fontId="2" fillId="0" borderId="0" xfId="1" applyAlignment="1">
      <alignment vertical="center" wrapText="1"/>
    </xf>
    <xf numFmtId="0" fontId="10" fillId="0" borderId="5" xfId="1" applyFont="1" applyBorder="1" applyAlignment="1">
      <alignment vertical="top"/>
    </xf>
    <xf numFmtId="0" fontId="2" fillId="0" borderId="5" xfId="1" applyBorder="1" applyAlignment="1">
      <alignment vertical="top"/>
    </xf>
    <xf numFmtId="0" fontId="0" fillId="0" borderId="4" xfId="0" applyBorder="1">
      <alignment vertical="center" wrapText="1"/>
    </xf>
    <xf numFmtId="168" fontId="2" fillId="0" borderId="5" xfId="1" applyNumberFormat="1" applyBorder="1" applyAlignment="1">
      <alignment vertical="top"/>
    </xf>
    <xf numFmtId="168" fontId="0" fillId="0" borderId="4" xfId="0" applyNumberFormat="1" applyBorder="1">
      <alignment vertical="center" wrapText="1"/>
    </xf>
    <xf numFmtId="0" fontId="7" fillId="0" borderId="6" xfId="0" applyFont="1" applyBorder="1">
      <alignment vertical="center" wrapText="1"/>
    </xf>
    <xf numFmtId="0" fontId="7" fillId="4" borderId="6" xfId="0" applyFont="1" applyFill="1" applyBorder="1">
      <alignment vertical="center" wrapText="1"/>
    </xf>
    <xf numFmtId="0" fontId="7" fillId="3" borderId="6" xfId="0" applyFont="1" applyFill="1" applyBorder="1">
      <alignment vertical="center" wrapText="1"/>
    </xf>
    <xf numFmtId="0" fontId="8" fillId="0" borderId="6" xfId="6" applyFont="1" applyBorder="1">
      <alignment vertical="center" wrapText="1"/>
    </xf>
    <xf numFmtId="168" fontId="7" fillId="0" borderId="6" xfId="0" applyNumberFormat="1" applyFont="1" applyBorder="1">
      <alignment vertical="center" wrapText="1"/>
    </xf>
    <xf numFmtId="0" fontId="0" fillId="0" borderId="7" xfId="0" applyBorder="1">
      <alignment vertical="center" wrapText="1"/>
    </xf>
    <xf numFmtId="0" fontId="0" fillId="0" borderId="8" xfId="0" applyBorder="1">
      <alignment vertical="center" wrapText="1"/>
    </xf>
    <xf numFmtId="164" fontId="0" fillId="0" borderId="9" xfId="0" applyNumberFormat="1" applyBorder="1">
      <alignment vertical="center" wrapText="1"/>
    </xf>
    <xf numFmtId="0" fontId="7" fillId="2" borderId="2" xfId="0" applyFont="1" applyFill="1" applyBorder="1">
      <alignment vertical="center" wrapText="1"/>
    </xf>
    <xf numFmtId="0" fontId="7" fillId="3" borderId="2" xfId="0" applyFont="1" applyFill="1" applyBorder="1">
      <alignment vertical="center" wrapText="1"/>
    </xf>
    <xf numFmtId="0" fontId="8" fillId="0" borderId="2" xfId="6" applyFont="1" applyBorder="1">
      <alignment vertical="center" wrapText="1"/>
    </xf>
    <xf numFmtId="168" fontId="7" fillId="0" borderId="2" xfId="5" applyNumberFormat="1" applyFont="1" applyBorder="1">
      <alignment horizontal="left" vertical="center" wrapText="1"/>
    </xf>
    <xf numFmtId="167" fontId="7" fillId="0" borderId="6" xfId="0" applyNumberFormat="1" applyFont="1" applyBorder="1" applyAlignment="1">
      <alignment horizontal="left" vertical="center" wrapText="1"/>
    </xf>
    <xf numFmtId="168" fontId="7" fillId="0" borderId="6" xfId="0" applyNumberFormat="1" applyFont="1" applyBorder="1" applyAlignment="1">
      <alignment horizontal="left" vertical="center" wrapText="1"/>
    </xf>
    <xf numFmtId="0" fontId="7" fillId="0" borderId="11" xfId="0" applyFont="1" applyBorder="1">
      <alignment vertical="center" wrapText="1"/>
    </xf>
    <xf numFmtId="0" fontId="7" fillId="2" borderId="11" xfId="0" applyFont="1" applyFill="1" applyBorder="1">
      <alignment vertical="center" wrapText="1"/>
    </xf>
    <xf numFmtId="0" fontId="7" fillId="3" borderId="11" xfId="0" applyFont="1" applyFill="1" applyBorder="1">
      <alignment vertical="center" wrapText="1"/>
    </xf>
    <xf numFmtId="0" fontId="8" fillId="0" borderId="11" xfId="6" applyFont="1" applyBorder="1">
      <alignment vertical="center" wrapText="1"/>
    </xf>
    <xf numFmtId="168" fontId="7" fillId="0" borderId="11" xfId="5" applyNumberFormat="1" applyFont="1" applyBorder="1">
      <alignment horizontal="left" vertical="center" wrapText="1"/>
    </xf>
    <xf numFmtId="168" fontId="7" fillId="0" borderId="12" xfId="0" applyNumberFormat="1" applyFont="1" applyBorder="1">
      <alignment vertical="center" wrapText="1"/>
    </xf>
    <xf numFmtId="0" fontId="0" fillId="0" borderId="10" xfId="0" applyBorder="1">
      <alignment vertical="center" wrapText="1"/>
    </xf>
    <xf numFmtId="0" fontId="8" fillId="0" borderId="6" xfId="6" applyFont="1" applyBorder="1" applyAlignment="1">
      <alignment horizontal="left" vertical="center" wrapText="1"/>
    </xf>
    <xf numFmtId="168" fontId="0" fillId="0" borderId="13" xfId="0" applyNumberFormat="1" applyBorder="1">
      <alignment vertical="center" wrapText="1"/>
    </xf>
    <xf numFmtId="0" fontId="0" fillId="4" borderId="0" xfId="0" applyFill="1">
      <alignment vertical="center" wrapText="1"/>
    </xf>
  </cellXfs>
  <cellStyles count="7">
    <cellStyle name="Date" xfId="5" xr:uid="{00000000-0005-0000-0000-000000000000}"/>
    <cellStyle name="Heading 1" xfId="2" builtinId="16" customBuiltin="1"/>
    <cellStyle name="Heading 2" xfId="3" builtinId="17" customBuiltin="1"/>
    <cellStyle name="Heading 3" xfId="4" builtinId="18" customBuiltin="1"/>
    <cellStyle name="Hyperlink" xfId="6" builtinId="8"/>
    <cellStyle name="Normal" xfId="0" builtinId="0" customBuiltin="1"/>
    <cellStyle name="Title" xfId="1" builtinId="15" customBuiltin="1"/>
  </cellStyles>
  <dxfs count="8">
    <dxf>
      <numFmt numFmtId="164" formatCode="#,##0.00\ [$€-1];[Red]\-#,##0.00\ [$€-1]"/>
    </dxf>
    <dxf>
      <numFmt numFmtId="169" formatCode="[$€-1809]#,##0.00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color theme="1" tint="0.34998626667073579"/>
      </font>
    </dxf>
    <dxf>
      <font>
        <b/>
        <i val="0"/>
        <color theme="1" tint="0.14996795556505021"/>
      </font>
      <border>
        <top style="thick">
          <color theme="4"/>
        </top>
        <bottom style="medium">
          <color auto="1"/>
        </bottom>
      </border>
    </dxf>
    <dxf>
      <font>
        <b val="0"/>
        <i val="0"/>
        <color theme="4"/>
      </font>
      <border>
        <horizontal style="medium">
          <color theme="0" tint="-0.14996795556505021"/>
        </horizontal>
      </border>
    </dxf>
  </dxfs>
  <tableStyles count="1" defaultTableStyle="Tasks" defaultPivotStyle="PivotStyleLight16">
    <tableStyle name="Tasks" pivot="0" count="3" xr9:uid="{00000000-0011-0000-FFFF-FFFF00000000}">
      <tableStyleElement type="wholeTable" dxfId="7"/>
      <tableStyleElement type="headerRow" dxfId="6"/>
      <tableStyleElement type="firstColumn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List" displayName="List" ref="B3:J61" totalsRowShown="0">
  <autoFilter ref="B3:J61" xr:uid="{00000000-0009-0000-0100-000002000000}"/>
  <sortState xmlns:xlrd2="http://schemas.microsoft.com/office/spreadsheetml/2017/richdata2" ref="B4:J38">
    <sortCondition ref="H3:H38"/>
  </sortState>
  <tableColumns count="9">
    <tableColumn id="1" xr3:uid="{00000000-0010-0000-0000-000001000000}" name="Movement Axis" dataCellStyle="Date"/>
    <tableColumn id="7" xr3:uid="{3A38ED01-1AC8-DD4F-B162-FEF5C7D95161}" name="Part"/>
    <tableColumn id="8" xr3:uid="{6A7AD47E-2820-174C-B02F-2389B8C54203}" name="3DPrint" dataDxfId="4"/>
    <tableColumn id="12" xr3:uid="{B33AE58C-E7F7-0D43-9F6D-140AB6AA5F3E}" name="Workshop" dataDxfId="3"/>
    <tableColumn id="11" xr3:uid="{673B63E0-5661-234B-A1A9-6A293A6B8FD8}" name="Bought" dataDxfId="2"/>
    <tableColumn id="5" xr3:uid="{AEAA1F0A-EEC1-6140-ACEC-9DEAC0C80270}" name="Order Number"/>
    <tableColumn id="2" xr3:uid="{00000000-0010-0000-0000-000002000000}" name="Cost" dataDxfId="1" dataCellStyle="Date"/>
    <tableColumn id="3" xr3:uid="{00000000-0010-0000-0000-000003000000}" name="Quantity"/>
    <tableColumn id="4" xr3:uid="{5E3B3CC0-9811-614E-A3A1-695A95A6C850}" name="Total Cost in EUR" dataDxfId="0">
      <calculatedColumnFormula>List[[#This Row],[Cost]]*List[[#This Row],[Quantity]]</calculatedColumnFormula>
    </tableColumn>
  </tableColumns>
  <tableStyleInfo name="Tasks" showFirstColumn="1" showLastColumn="0" showRowStripes="1" showColumnStripes="0"/>
  <extLst>
    <ext xmlns:x14="http://schemas.microsoft.com/office/spreadsheetml/2009/9/main" uri="{504A1905-F514-4f6f-8877-14C23A59335A}">
      <x14:table altTextSummary="Enter date, item and notes for a list of tasks"/>
    </ext>
  </extLst>
</table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de/gp/product/B07RQXZCGX/ref=ppx_yo_dt_b_asin_title_o07_s01?ie=UTF8&amp;psc=1" TargetMode="External"/><Relationship Id="rId18" Type="http://schemas.openxmlformats.org/officeDocument/2006/relationships/hyperlink" Target="https://www.amazon.de/dp/B077Z7WGV6?ref=ppx_yo2ov_dt_b_fed_asin_title" TargetMode="External"/><Relationship Id="rId26" Type="http://schemas.openxmlformats.org/officeDocument/2006/relationships/hyperlink" Target="https://www.amazon.de/gp/product/B07PPGDVQK/ref=ppx_yo_dt_b_asin_title_o00_s03?ie=UTF8&amp;psc=1" TargetMode="External"/><Relationship Id="rId3" Type="http://schemas.openxmlformats.org/officeDocument/2006/relationships/hyperlink" Target="https://www.norelem.com/dk/en/Products/Product-overview/Systems-and-components-for-machine-and-plant-construction/21000-Slides-Guide-rails-Positioning-tables-Linear-guide-systems-Position-indicators/Positioning-systems/21160-Rotary-positioning-tables.html" TargetMode="External"/><Relationship Id="rId21" Type="http://schemas.openxmlformats.org/officeDocument/2006/relationships/hyperlink" Target="https://www.amazon.de/gp/product/B01H0X8EJI/ref=ppx_yo_dt_b_asin_title_o02_s00?ie=UTF8&amp;psc=1" TargetMode="External"/><Relationship Id="rId34" Type="http://schemas.openxmlformats.org/officeDocument/2006/relationships/hyperlink" Target="https://dk.rs-online.com/web/p/sensor-udvikling/2018314?searchId=9923297d-1d02-4ba0-9d2d-780a1fe3a02a" TargetMode="External"/><Relationship Id="rId7" Type="http://schemas.openxmlformats.org/officeDocument/2006/relationships/hyperlink" Target="https://makersupplies.dk/electrical-cnc-electronics/stepper-drivers-motors/hybrid-stepper-motor/stepper-drivers-motors-stepper-motors-hybrid-stepper-motor-motech-nema-17-035nm-09dg-5mm-shaft" TargetMode="External"/><Relationship Id="rId12" Type="http://schemas.openxmlformats.org/officeDocument/2006/relationships/hyperlink" Target="https://www.amazon.de/gp/product/B083NLCDQG/ref=ppx_yo_dt_b_asin_title_o00_s00?ie=UTF8&amp;th=1" TargetMode="External"/><Relationship Id="rId17" Type="http://schemas.openxmlformats.org/officeDocument/2006/relationships/hyperlink" Target="https://de.rs-online.com/web/p/usb-kabel/2527125?searchId=ae20c1eb-bfac-4bae-ba3b-54ca0c1161e8&amp;gb=s" TargetMode="External"/><Relationship Id="rId25" Type="http://schemas.openxmlformats.org/officeDocument/2006/relationships/hyperlink" Target="https://www.amazon.com/dp/B08XWWZ41R?smid=A38WK9AYQDX0WE&amp;ref_=chk_typ_imgToDp&amp;th=1" TargetMode="External"/><Relationship Id="rId33" Type="http://schemas.openxmlformats.org/officeDocument/2006/relationships/hyperlink" Target="https://dk.rs-online.com/web/p/sensor-udvikling/2018314?searchId=9923297d-1d02-4ba0-9d2d-780a1fe3a02a" TargetMode="External"/><Relationship Id="rId2" Type="http://schemas.openxmlformats.org/officeDocument/2006/relationships/hyperlink" Target="https://www.norelem.com/dk/en/Products/Product-overview/Systems-and-components-for-machine-and-plant-construction/21000-Slides-Guide-rails-Positioning-tables-Linear-guide-systems-Position-indicators/Positioning-systems/21134-Cross-tables-long.html" TargetMode="External"/><Relationship Id="rId16" Type="http://schemas.openxmlformats.org/officeDocument/2006/relationships/hyperlink" Target="https://de.rs-online.com/web/p/usb-kabel/2513218?searchId=9832e634-1913-4e33-acd7-2c80567f8a2b&amp;gb=s" TargetMode="External"/><Relationship Id="rId20" Type="http://schemas.openxmlformats.org/officeDocument/2006/relationships/hyperlink" Target="https://www.digikey.com/en/products/detail/raspberry-pi/SC0915/13624793?s=N4IgTCBcDa4GwBYAcBaAygYQAwE4CMArBgCooByAIgASa6EgC6AvkA" TargetMode="External"/><Relationship Id="rId29" Type="http://schemas.openxmlformats.org/officeDocument/2006/relationships/hyperlink" Target="https://www.amazon.de/dp/B07GRW83FR?ref=ppx_yo2ov_dt_b_fed_asin_title" TargetMode="External"/><Relationship Id="rId1" Type="http://schemas.openxmlformats.org/officeDocument/2006/relationships/hyperlink" Target="https://www.norelem.com/dk/en/Products/Product-overview/Systems-and-components-for-machine-and-plant-construction/21000-Slides-Guide-rails-Positioning-tables-Linear-guide-systems-Position-indicators/Positioning-systems/21120-Positioning-tables-long.html" TargetMode="External"/><Relationship Id="rId6" Type="http://schemas.openxmlformats.org/officeDocument/2006/relationships/hyperlink" Target="https://www.thorlabs.com/thorproduct.cfm?partnumber=MB1515/M" TargetMode="External"/><Relationship Id="rId11" Type="http://schemas.openxmlformats.org/officeDocument/2006/relationships/hyperlink" Target="https://www.amazon.de/dp/B077YXYTDD?psc=1&amp;ref=ppx_yo2ov_dt_b_product_details" TargetMode="External"/><Relationship Id="rId24" Type="http://schemas.openxmlformats.org/officeDocument/2006/relationships/hyperlink" Target="https://www.baslerweb.com/en/shop/aca1920-150uc/" TargetMode="External"/><Relationship Id="rId32" Type="http://schemas.openxmlformats.org/officeDocument/2006/relationships/hyperlink" Target="https://dk.rs-online.com/web/p/sensor-udvikling/2018314?searchId=9923297d-1d02-4ba0-9d2d-780a1fe3a02a" TargetMode="External"/><Relationship Id="rId5" Type="http://schemas.openxmlformats.org/officeDocument/2006/relationships/hyperlink" Target="https://www.thorlabs.com/thorproduct.cfm?partnumber=AB90A/M" TargetMode="External"/><Relationship Id="rId15" Type="http://schemas.openxmlformats.org/officeDocument/2006/relationships/hyperlink" Target="https://www.amazon.de/gp/product/B082R28J4T/ref=ppx_yo_dt_b_asin_title_o06_s00?ie=UTF8&amp;psc=1" TargetMode="External"/><Relationship Id="rId23" Type="http://schemas.openxmlformats.org/officeDocument/2006/relationships/hyperlink" Target="https://www.amazon.de/gp/product/B0747M7BWZ/ref=ppx_yo_dt_b_asin_title_o01_s02?ie=UTF8&amp;th=1" TargetMode="External"/><Relationship Id="rId28" Type="http://schemas.openxmlformats.org/officeDocument/2006/relationships/hyperlink" Target="https://www.amazon.de/dp/B07GRW83FR?ref=ppx_yo2ov_dt_b_fed_asin_title" TargetMode="External"/><Relationship Id="rId36" Type="http://schemas.openxmlformats.org/officeDocument/2006/relationships/table" Target="../tables/table1.xml"/><Relationship Id="rId10" Type="http://schemas.openxmlformats.org/officeDocument/2006/relationships/hyperlink" Target="https://www.amazon.de/dp/B077YXYTDD?psc=1&amp;ref=ppx_yo2ov_dt_b_product_details" TargetMode="External"/><Relationship Id="rId19" Type="http://schemas.openxmlformats.org/officeDocument/2006/relationships/hyperlink" Target="https://de.rs-online.com/web/p/universalgehause/2010206?searchId=89035b39-1f88-4bc5-9d30-509afda7214d&amp;gb=s" TargetMode="External"/><Relationship Id="rId31" Type="http://schemas.openxmlformats.org/officeDocument/2006/relationships/hyperlink" Target="https://de.rs-online.com/web/p/arduino/1927586?searchId=250e394d-1db6-4d03-8f04-e056930f3700&amp;gb=s" TargetMode="External"/><Relationship Id="rId4" Type="http://schemas.openxmlformats.org/officeDocument/2006/relationships/hyperlink" Target="https://www.thorlabs.com/newgrouppage9.cfm?objectgroup_id=9434" TargetMode="External"/><Relationship Id="rId9" Type="http://schemas.openxmlformats.org/officeDocument/2006/relationships/hyperlink" Target="https://makersupplies.dk/electrical-cnc-electronics/stepper-drivers-motors/hybrid-stepper-motor/stepper-drivers-motors-stepper-motors-hybrid-stepper-motor-motech-nema-17-035nm-09dg-5mm-shaft" TargetMode="External"/><Relationship Id="rId14" Type="http://schemas.openxmlformats.org/officeDocument/2006/relationships/hyperlink" Target="https://www.amazon.de/gp/product/B07S2VJT9Q/ref=ppx_yo_dt_b_asin_title_o07_s01?ie=UTF8&amp;th=1" TargetMode="External"/><Relationship Id="rId22" Type="http://schemas.openxmlformats.org/officeDocument/2006/relationships/hyperlink" Target="https://www.amazon.de/gp/product/B0747M7BWZ/ref=ppx_yo_dt_b_asin_title_o01_s02?ie=UTF8&amp;th=1" TargetMode="External"/><Relationship Id="rId27" Type="http://schemas.openxmlformats.org/officeDocument/2006/relationships/hyperlink" Target="https://www.amazon.de/gp/product/B08QYNZDD4/ref=ppx_yo_dt_b_asin_title_o03_s01?ie=UTF8&amp;th=1" TargetMode="External"/><Relationship Id="rId30" Type="http://schemas.openxmlformats.org/officeDocument/2006/relationships/hyperlink" Target="https://de.rs-online.com/web/p/arduino/1927586?searchId=250e394d-1db6-4d03-8f04-e056930f3700&amp;gb=s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makersupplies.dk/electrical-cnc-electronics/stepper-drivers-motors/hybrid-stepper-motor/stepper-drivers-motors-stepper-motors-hybrid-stepper-motor-motech-nema-17-035nm-09dg-5mm-shaf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M78"/>
  <sheetViews>
    <sheetView showGridLines="0" tabSelected="1" zoomScaleNormal="100" workbookViewId="0">
      <pane xSplit="2" ySplit="3" topLeftCell="C45" activePane="bottomRight" state="frozen"/>
      <selection pane="topRight" activeCell="C1" sqref="C1"/>
      <selection pane="bottomLeft" activeCell="A4" sqref="A4"/>
      <selection pane="bottomRight" activeCell="I29" sqref="I29"/>
    </sheetView>
  </sheetViews>
  <sheetFormatPr baseColWidth="10" defaultColWidth="8.83203125" defaultRowHeight="30" customHeight="1" x14ac:dyDescent="0.15"/>
  <cols>
    <col min="1" max="1" width="2.6640625" customWidth="1"/>
    <col min="2" max="2" width="17.1640625" customWidth="1"/>
    <col min="3" max="3" width="26.6640625" customWidth="1"/>
    <col min="4" max="4" width="10.1640625" bestFit="1" customWidth="1"/>
    <col min="5" max="5" width="12.6640625" bestFit="1" customWidth="1"/>
    <col min="6" max="6" width="13" bestFit="1" customWidth="1"/>
    <col min="7" max="7" width="25.83203125" customWidth="1"/>
    <col min="8" max="8" width="9.33203125" style="14" bestFit="1" customWidth="1"/>
    <col min="9" max="9" width="11.33203125" bestFit="1" customWidth="1"/>
    <col min="10" max="10" width="19.5" bestFit="1" customWidth="1"/>
    <col min="12" max="12" width="15.83203125" bestFit="1" customWidth="1"/>
  </cols>
  <sheetData>
    <row r="1" spans="2:13" ht="26.25" customHeight="1" x14ac:dyDescent="0.15">
      <c r="B1" s="1" t="s">
        <v>96</v>
      </c>
      <c r="C1" s="1"/>
      <c r="G1" s="1"/>
    </row>
    <row r="2" spans="2:13" ht="24" x14ac:dyDescent="0.15">
      <c r="B2" s="2" t="s">
        <v>0</v>
      </c>
      <c r="C2" s="2"/>
      <c r="G2" s="2"/>
    </row>
    <row r="3" spans="2:13" ht="22.25" customHeight="1" x14ac:dyDescent="0.15">
      <c r="B3" t="s">
        <v>2</v>
      </c>
      <c r="C3" t="s">
        <v>1</v>
      </c>
      <c r="D3" t="s">
        <v>41</v>
      </c>
      <c r="E3" t="s">
        <v>42</v>
      </c>
      <c r="F3" t="s">
        <v>43</v>
      </c>
      <c r="G3" t="s">
        <v>9</v>
      </c>
      <c r="H3" s="14" t="s">
        <v>4</v>
      </c>
      <c r="I3" t="s">
        <v>3</v>
      </c>
      <c r="J3" t="s">
        <v>5</v>
      </c>
      <c r="L3" t="s">
        <v>59</v>
      </c>
    </row>
    <row r="4" spans="2:13" ht="15" x14ac:dyDescent="0.15">
      <c r="B4" s="5" t="s">
        <v>6</v>
      </c>
      <c r="C4" t="s">
        <v>7</v>
      </c>
      <c r="D4" s="15"/>
      <c r="E4" s="15"/>
      <c r="F4" s="16" t="s">
        <v>8</v>
      </c>
      <c r="G4" s="3" t="s">
        <v>21</v>
      </c>
      <c r="H4" s="12">
        <v>275.54000000000002</v>
      </c>
      <c r="I4">
        <v>1</v>
      </c>
      <c r="J4" s="7">
        <f>List[[#This Row],[Cost]]*List[[#This Row],[Quantity]]</f>
        <v>275.54000000000002</v>
      </c>
      <c r="L4" t="s">
        <v>60</v>
      </c>
      <c r="M4">
        <v>0.89</v>
      </c>
    </row>
    <row r="5" spans="2:13" x14ac:dyDescent="0.15">
      <c r="C5" t="s">
        <v>11</v>
      </c>
      <c r="D5" s="15"/>
      <c r="E5" s="15"/>
      <c r="F5" s="16" t="s">
        <v>46</v>
      </c>
      <c r="G5" s="3" t="s">
        <v>47</v>
      </c>
      <c r="H5" s="10">
        <v>212.5</v>
      </c>
      <c r="I5">
        <v>1</v>
      </c>
      <c r="J5" s="8">
        <f>List[[#This Row],[Cost]]*List[[#This Row],[Quantity]]*M5</f>
        <v>28.475000000000001</v>
      </c>
      <c r="L5" t="s">
        <v>61</v>
      </c>
      <c r="M5">
        <v>0.13400000000000001</v>
      </c>
    </row>
    <row r="6" spans="2:13" ht="15" x14ac:dyDescent="0.15">
      <c r="C6" t="s">
        <v>81</v>
      </c>
      <c r="D6" s="16" t="s">
        <v>12</v>
      </c>
      <c r="E6" s="15"/>
      <c r="F6" s="15"/>
      <c r="H6" s="12"/>
      <c r="I6">
        <v>1</v>
      </c>
      <c r="J6" s="8"/>
    </row>
    <row r="7" spans="2:13" ht="15" x14ac:dyDescent="0.15">
      <c r="B7" s="5"/>
      <c r="C7" t="s">
        <v>83</v>
      </c>
      <c r="D7" s="16" t="s">
        <v>12</v>
      </c>
      <c r="E7" s="15"/>
      <c r="F7" s="15"/>
      <c r="H7" s="12"/>
      <c r="I7">
        <v>1</v>
      </c>
      <c r="J7" s="7"/>
    </row>
    <row r="8" spans="2:13" ht="45" x14ac:dyDescent="0.15">
      <c r="B8" s="5"/>
      <c r="C8" t="s">
        <v>84</v>
      </c>
      <c r="D8" s="16" t="s">
        <v>13</v>
      </c>
      <c r="E8" s="15"/>
      <c r="F8" s="15"/>
      <c r="H8" s="12"/>
      <c r="I8">
        <v>1</v>
      </c>
      <c r="J8" s="7"/>
    </row>
    <row r="9" spans="2:13" ht="15" x14ac:dyDescent="0.15">
      <c r="B9" s="5"/>
      <c r="C9" t="s">
        <v>82</v>
      </c>
      <c r="D9" s="16" t="s">
        <v>13</v>
      </c>
      <c r="E9" s="15"/>
      <c r="F9" s="15"/>
      <c r="H9" s="12"/>
      <c r="I9">
        <v>1</v>
      </c>
      <c r="J9" s="7"/>
    </row>
    <row r="10" spans="2:13" ht="15" x14ac:dyDescent="0.15">
      <c r="B10" s="5"/>
      <c r="C10" t="s">
        <v>101</v>
      </c>
      <c r="D10" s="15"/>
      <c r="E10" s="16" t="s">
        <v>45</v>
      </c>
      <c r="F10" s="15"/>
      <c r="H10" s="12"/>
      <c r="I10">
        <v>1</v>
      </c>
      <c r="J10" s="7"/>
    </row>
    <row r="11" spans="2:13" ht="15" x14ac:dyDescent="0.15">
      <c r="B11" s="5"/>
      <c r="C11" t="s">
        <v>105</v>
      </c>
      <c r="D11" s="15"/>
      <c r="E11" s="15"/>
      <c r="F11" s="16" t="s">
        <v>54</v>
      </c>
      <c r="G11" s="3" t="s">
        <v>104</v>
      </c>
      <c r="H11" s="10">
        <v>130.6</v>
      </c>
      <c r="I11">
        <v>1</v>
      </c>
      <c r="J11" s="7">
        <f>List[[#This Row],[Cost]]*List[[#This Row],[Quantity]]*M5</f>
        <v>17.500399999999999</v>
      </c>
    </row>
    <row r="12" spans="2:13" ht="15" x14ac:dyDescent="0.15">
      <c r="B12" s="5"/>
      <c r="C12" t="s">
        <v>108</v>
      </c>
      <c r="D12" s="16" t="s">
        <v>12</v>
      </c>
      <c r="E12" s="15"/>
      <c r="F12" s="50"/>
      <c r="G12" s="3"/>
      <c r="H12" s="10"/>
      <c r="I12">
        <v>1</v>
      </c>
      <c r="J12" s="7"/>
    </row>
    <row r="13" spans="2:13" ht="15" x14ac:dyDescent="0.15">
      <c r="B13" s="5"/>
      <c r="C13" t="s">
        <v>109</v>
      </c>
      <c r="D13" s="16" t="s">
        <v>12</v>
      </c>
      <c r="E13" s="15"/>
      <c r="F13" s="50"/>
      <c r="G13" s="3"/>
      <c r="H13" s="10"/>
      <c r="I13">
        <v>1</v>
      </c>
      <c r="J13" s="7"/>
    </row>
    <row r="14" spans="2:13" ht="15" x14ac:dyDescent="0.15">
      <c r="B14" s="5"/>
      <c r="C14" t="s">
        <v>110</v>
      </c>
      <c r="D14" s="16" t="s">
        <v>12</v>
      </c>
      <c r="E14" s="15"/>
      <c r="F14" s="50"/>
      <c r="G14" s="3"/>
      <c r="H14" s="10"/>
      <c r="I14">
        <v>1</v>
      </c>
      <c r="J14" s="7"/>
    </row>
    <row r="15" spans="2:13" ht="15" x14ac:dyDescent="0.15">
      <c r="B15" s="5" t="s">
        <v>14</v>
      </c>
      <c r="C15" t="s">
        <v>7</v>
      </c>
      <c r="D15" s="15"/>
      <c r="E15" s="15"/>
      <c r="F15" s="16" t="s">
        <v>8</v>
      </c>
      <c r="G15" s="3" t="s">
        <v>10</v>
      </c>
      <c r="H15" s="12">
        <v>241.44</v>
      </c>
      <c r="I15">
        <v>1</v>
      </c>
      <c r="J15" s="7">
        <f>List[[#This Row],[Cost]]*List[[#This Row],[Quantity]]</f>
        <v>241.44</v>
      </c>
    </row>
    <row r="16" spans="2:13" x14ac:dyDescent="0.15">
      <c r="B16" s="5"/>
      <c r="C16" t="s">
        <v>11</v>
      </c>
      <c r="D16" s="15"/>
      <c r="E16" s="15"/>
      <c r="F16" s="16" t="s">
        <v>46</v>
      </c>
      <c r="G16" s="3" t="s">
        <v>47</v>
      </c>
      <c r="H16" s="10">
        <v>212.5</v>
      </c>
      <c r="I16">
        <v>1</v>
      </c>
      <c r="J16" s="7">
        <f>List[[#This Row],[Cost]]*List[[#This Row],[Quantity]]*M5</f>
        <v>28.475000000000001</v>
      </c>
    </row>
    <row r="17" spans="2:10" ht="15" x14ac:dyDescent="0.15">
      <c r="B17" s="5"/>
      <c r="C17" t="s">
        <v>85</v>
      </c>
      <c r="D17" s="16" t="s">
        <v>12</v>
      </c>
      <c r="E17" s="15"/>
      <c r="F17" s="15"/>
      <c r="H17" s="12"/>
      <c r="I17">
        <v>1</v>
      </c>
      <c r="J17" s="7"/>
    </row>
    <row r="18" spans="2:10" ht="15" x14ac:dyDescent="0.15">
      <c r="B18" s="5"/>
      <c r="C18" t="s">
        <v>101</v>
      </c>
      <c r="D18" s="15"/>
      <c r="E18" s="16" t="s">
        <v>45</v>
      </c>
      <c r="F18" s="15"/>
      <c r="H18" s="12"/>
      <c r="I18">
        <v>1</v>
      </c>
      <c r="J18" s="7"/>
    </row>
    <row r="19" spans="2:10" ht="15" x14ac:dyDescent="0.15">
      <c r="B19" s="5"/>
      <c r="C19" t="s">
        <v>105</v>
      </c>
      <c r="D19" s="15"/>
      <c r="E19" s="15"/>
      <c r="F19" s="16" t="s">
        <v>54</v>
      </c>
      <c r="G19" s="3" t="s">
        <v>104</v>
      </c>
      <c r="H19" s="10">
        <v>130.6</v>
      </c>
      <c r="I19">
        <v>1</v>
      </c>
      <c r="J19" s="7">
        <f>List[[#This Row],[Cost]]*List[[#This Row],[Quantity]]</f>
        <v>130.6</v>
      </c>
    </row>
    <row r="20" spans="2:10" ht="15" x14ac:dyDescent="0.15">
      <c r="B20" s="5"/>
      <c r="C20" t="s">
        <v>108</v>
      </c>
      <c r="D20" s="16" t="s">
        <v>12</v>
      </c>
      <c r="E20" s="15"/>
      <c r="F20" s="50"/>
      <c r="G20" s="3"/>
      <c r="H20" s="10"/>
      <c r="I20">
        <v>1</v>
      </c>
      <c r="J20" s="7"/>
    </row>
    <row r="21" spans="2:10" ht="15" x14ac:dyDescent="0.15">
      <c r="B21" s="5"/>
      <c r="C21" t="s">
        <v>109</v>
      </c>
      <c r="D21" s="16" t="s">
        <v>12</v>
      </c>
      <c r="E21" s="15"/>
      <c r="F21" s="50"/>
      <c r="G21" s="3"/>
      <c r="H21" s="10"/>
      <c r="I21">
        <v>1</v>
      </c>
      <c r="J21" s="7"/>
    </row>
    <row r="22" spans="2:10" ht="15" x14ac:dyDescent="0.15">
      <c r="B22" s="5"/>
      <c r="C22" t="s">
        <v>110</v>
      </c>
      <c r="D22" s="16" t="s">
        <v>12</v>
      </c>
      <c r="E22" s="15"/>
      <c r="F22" s="50"/>
      <c r="G22" s="3"/>
      <c r="H22" s="10"/>
      <c r="I22">
        <v>1</v>
      </c>
      <c r="J22" s="7"/>
    </row>
    <row r="23" spans="2:10" ht="15" x14ac:dyDescent="0.15">
      <c r="B23" s="5" t="s">
        <v>15</v>
      </c>
      <c r="C23" t="s">
        <v>7</v>
      </c>
      <c r="D23" s="15"/>
      <c r="E23" s="15"/>
      <c r="F23" s="16" t="s">
        <v>16</v>
      </c>
      <c r="G23" s="3" t="s">
        <v>23</v>
      </c>
      <c r="H23" s="11">
        <v>812.53</v>
      </c>
      <c r="I23">
        <v>1</v>
      </c>
      <c r="J23" s="7">
        <f>List[[#This Row],[Cost]]*List[[#This Row],[Quantity]]*M4</f>
        <v>723.15170000000001</v>
      </c>
    </row>
    <row r="24" spans="2:10" x14ac:dyDescent="0.15">
      <c r="B24" s="5"/>
      <c r="C24" t="s">
        <v>11</v>
      </c>
      <c r="D24" s="15"/>
      <c r="E24" s="15"/>
      <c r="F24" s="16" t="s">
        <v>29</v>
      </c>
      <c r="G24" s="3" t="s">
        <v>48</v>
      </c>
      <c r="H24" s="12">
        <v>45.16</v>
      </c>
      <c r="I24">
        <v>1</v>
      </c>
      <c r="J24" s="7">
        <f>List[[#This Row],[Cost]]*List[[#This Row],[Quantity]]</f>
        <v>45.16</v>
      </c>
    </row>
    <row r="25" spans="2:10" ht="15" x14ac:dyDescent="0.15">
      <c r="C25" t="s">
        <v>102</v>
      </c>
      <c r="D25" s="15"/>
      <c r="E25" s="16" t="s">
        <v>45</v>
      </c>
      <c r="F25" s="15"/>
      <c r="H25" s="12"/>
      <c r="I25">
        <v>1</v>
      </c>
      <c r="J25" s="7"/>
    </row>
    <row r="26" spans="2:10" ht="15" x14ac:dyDescent="0.15">
      <c r="B26" s="5"/>
      <c r="C26" t="s">
        <v>98</v>
      </c>
      <c r="D26" s="16" t="s">
        <v>12</v>
      </c>
      <c r="E26" s="15"/>
      <c r="F26" s="15"/>
      <c r="H26" s="12"/>
      <c r="I26">
        <v>1</v>
      </c>
      <c r="J26" s="7"/>
    </row>
    <row r="27" spans="2:10" ht="15" x14ac:dyDescent="0.15">
      <c r="B27" s="5"/>
      <c r="C27" t="s">
        <v>99</v>
      </c>
      <c r="D27" s="16" t="s">
        <v>12</v>
      </c>
      <c r="E27" s="15"/>
      <c r="F27" s="15"/>
      <c r="H27" s="12"/>
      <c r="I27">
        <v>1</v>
      </c>
      <c r="J27" s="7"/>
    </row>
    <row r="28" spans="2:10" ht="15" x14ac:dyDescent="0.15">
      <c r="B28" s="5"/>
      <c r="C28" t="s">
        <v>100</v>
      </c>
      <c r="D28" s="16" t="s">
        <v>12</v>
      </c>
      <c r="E28" s="15"/>
      <c r="F28" s="15"/>
      <c r="H28" s="12"/>
      <c r="I28">
        <v>1</v>
      </c>
      <c r="J28" s="7"/>
    </row>
    <row r="29" spans="2:10" ht="15" x14ac:dyDescent="0.15">
      <c r="B29" s="5"/>
      <c r="C29" t="s">
        <v>17</v>
      </c>
      <c r="D29" s="15"/>
      <c r="E29" s="15"/>
      <c r="F29" s="16" t="s">
        <v>16</v>
      </c>
      <c r="G29" s="3" t="s">
        <v>25</v>
      </c>
      <c r="H29" s="11">
        <v>57.07</v>
      </c>
      <c r="I29">
        <v>1</v>
      </c>
      <c r="J29" s="7">
        <f>List[[#This Row],[Cost]]*List[[#This Row],[Quantity]]*M4</f>
        <v>50.792300000000004</v>
      </c>
    </row>
    <row r="30" spans="2:10" ht="15" x14ac:dyDescent="0.15">
      <c r="B30" s="5"/>
      <c r="C30" t="s">
        <v>18</v>
      </c>
      <c r="D30" s="15"/>
      <c r="E30" s="15"/>
      <c r="F30" s="16" t="s">
        <v>16</v>
      </c>
      <c r="G30" s="3" t="s">
        <v>24</v>
      </c>
      <c r="H30" s="11">
        <v>30.58</v>
      </c>
      <c r="I30">
        <v>2</v>
      </c>
      <c r="J30" s="9">
        <f>List[[#This Row],[Cost]]*List[[#This Row],[Quantity]]*M4</f>
        <v>54.432400000000001</v>
      </c>
    </row>
    <row r="31" spans="2:10" ht="15" x14ac:dyDescent="0.15">
      <c r="B31" s="5" t="s">
        <v>19</v>
      </c>
      <c r="C31" t="s">
        <v>7</v>
      </c>
      <c r="D31" s="15"/>
      <c r="E31" s="15"/>
      <c r="F31" s="16" t="s">
        <v>8</v>
      </c>
      <c r="G31" s="3" t="s">
        <v>22</v>
      </c>
      <c r="H31" s="12">
        <v>344.38</v>
      </c>
      <c r="I31">
        <v>1</v>
      </c>
      <c r="J31" s="7">
        <f>List[[#This Row],[Cost]]*List[[#This Row],[Quantity]]</f>
        <v>344.38</v>
      </c>
    </row>
    <row r="32" spans="2:10" x14ac:dyDescent="0.15">
      <c r="C32" t="s">
        <v>11</v>
      </c>
      <c r="D32" s="15"/>
      <c r="E32" s="15"/>
      <c r="F32" s="16" t="s">
        <v>29</v>
      </c>
      <c r="G32" s="3" t="s">
        <v>48</v>
      </c>
      <c r="H32" s="12">
        <v>45.16</v>
      </c>
      <c r="I32">
        <v>1</v>
      </c>
      <c r="J32" s="8">
        <f>List[[#This Row],[Cost]]*List[[#This Row],[Quantity]]</f>
        <v>45.16</v>
      </c>
    </row>
    <row r="33" spans="2:10" x14ac:dyDescent="0.15">
      <c r="B33" s="5"/>
      <c r="C33" t="s">
        <v>87</v>
      </c>
      <c r="D33" s="16" t="s">
        <v>13</v>
      </c>
      <c r="E33" s="15"/>
      <c r="F33" s="15"/>
      <c r="H33" s="12"/>
      <c r="I33">
        <v>1</v>
      </c>
      <c r="J33" s="7"/>
    </row>
    <row r="34" spans="2:10" ht="15" x14ac:dyDescent="0.15">
      <c r="B34" s="5"/>
      <c r="C34" t="s">
        <v>101</v>
      </c>
      <c r="D34" s="15"/>
      <c r="E34" s="16" t="s">
        <v>45</v>
      </c>
      <c r="F34" s="15"/>
      <c r="H34" s="12"/>
      <c r="I34">
        <v>1</v>
      </c>
      <c r="J34" s="7"/>
    </row>
    <row r="35" spans="2:10" ht="15" x14ac:dyDescent="0.15">
      <c r="B35" s="5"/>
      <c r="C35" s="5" t="s">
        <v>86</v>
      </c>
      <c r="D35" s="16" t="s">
        <v>12</v>
      </c>
      <c r="E35" s="15"/>
      <c r="F35" s="15"/>
      <c r="H35" s="12"/>
      <c r="I35">
        <v>1</v>
      </c>
      <c r="J35" s="7"/>
    </row>
    <row r="36" spans="2:10" x14ac:dyDescent="0.15">
      <c r="B36" s="5" t="s">
        <v>20</v>
      </c>
      <c r="C36" t="s">
        <v>11</v>
      </c>
      <c r="D36" s="15"/>
      <c r="E36" s="15"/>
      <c r="F36" s="16" t="s">
        <v>46</v>
      </c>
      <c r="G36" s="3" t="s">
        <v>47</v>
      </c>
      <c r="H36" s="10">
        <v>212.5</v>
      </c>
      <c r="I36">
        <v>1</v>
      </c>
      <c r="J36" s="7">
        <f>List[[#This Row],[Cost]]*List[[#This Row],[Quantity]]*M5</f>
        <v>28.475000000000001</v>
      </c>
    </row>
    <row r="37" spans="2:10" ht="15" x14ac:dyDescent="0.15">
      <c r="B37" s="5"/>
      <c r="C37" t="s">
        <v>88</v>
      </c>
      <c r="D37" s="16" t="s">
        <v>12</v>
      </c>
      <c r="E37" s="15"/>
      <c r="F37" s="15"/>
      <c r="H37" s="12"/>
      <c r="I37">
        <v>1</v>
      </c>
      <c r="J37" s="7"/>
    </row>
    <row r="38" spans="2:10" ht="60" x14ac:dyDescent="0.15">
      <c r="B38" s="5" t="s">
        <v>89</v>
      </c>
      <c r="C38" t="s">
        <v>11</v>
      </c>
      <c r="D38" s="15"/>
      <c r="E38" s="15"/>
      <c r="F38" s="16" t="s">
        <v>29</v>
      </c>
      <c r="G38" s="17" t="s">
        <v>92</v>
      </c>
      <c r="H38" s="12">
        <v>114.27</v>
      </c>
      <c r="I38">
        <v>1</v>
      </c>
      <c r="J38" s="7">
        <f>List[[#This Row],[Cost]]*List[[#This Row],[Quantity]]</f>
        <v>114.27</v>
      </c>
    </row>
    <row r="39" spans="2:10" ht="15" x14ac:dyDescent="0.15">
      <c r="B39" s="5"/>
      <c r="C39" t="s">
        <v>90</v>
      </c>
      <c r="D39" s="16" t="s">
        <v>13</v>
      </c>
      <c r="E39" s="15"/>
      <c r="F39" s="15"/>
      <c r="H39" s="12"/>
      <c r="I39">
        <v>1</v>
      </c>
      <c r="J39" s="7"/>
    </row>
    <row r="40" spans="2:10" ht="15" x14ac:dyDescent="0.15">
      <c r="B40" s="5"/>
      <c r="C40" t="s">
        <v>91</v>
      </c>
      <c r="D40" s="16" t="s">
        <v>12</v>
      </c>
      <c r="E40" s="15"/>
      <c r="F40" s="15"/>
      <c r="H40" s="12"/>
      <c r="I40">
        <v>1</v>
      </c>
      <c r="J40" s="7"/>
    </row>
    <row r="41" spans="2:10" ht="15" x14ac:dyDescent="0.15">
      <c r="B41" s="5"/>
      <c r="C41" t="s">
        <v>101</v>
      </c>
      <c r="D41" s="15"/>
      <c r="E41" s="16" t="s">
        <v>45</v>
      </c>
      <c r="F41" s="15"/>
      <c r="H41" s="12"/>
      <c r="I41">
        <v>1</v>
      </c>
      <c r="J41" s="7"/>
    </row>
    <row r="42" spans="2:10" ht="15" x14ac:dyDescent="0.15">
      <c r="B42" s="5"/>
      <c r="C42" t="s">
        <v>73</v>
      </c>
      <c r="D42" s="15"/>
      <c r="E42" s="16" t="s">
        <v>45</v>
      </c>
      <c r="F42" s="15"/>
      <c r="H42" s="12"/>
      <c r="I42">
        <v>1</v>
      </c>
      <c r="J42" s="7"/>
    </row>
    <row r="43" spans="2:10" ht="15" x14ac:dyDescent="0.15">
      <c r="B43" s="5"/>
      <c r="C43" t="s">
        <v>105</v>
      </c>
      <c r="D43" s="15"/>
      <c r="E43" s="15"/>
      <c r="F43" s="16" t="s">
        <v>54</v>
      </c>
      <c r="G43" s="3" t="s">
        <v>104</v>
      </c>
      <c r="H43" s="10">
        <v>130.6</v>
      </c>
      <c r="I43">
        <v>1</v>
      </c>
      <c r="J43" s="7">
        <f>List[[#This Row],[Cost]]*List[[#This Row],[Quantity]]*M5</f>
        <v>17.500399999999999</v>
      </c>
    </row>
    <row r="44" spans="2:10" ht="15" x14ac:dyDescent="0.15">
      <c r="B44" s="5"/>
      <c r="C44" t="s">
        <v>108</v>
      </c>
      <c r="D44" s="16" t="s">
        <v>12</v>
      </c>
      <c r="E44" s="15"/>
      <c r="F44" s="50"/>
      <c r="G44" s="3"/>
      <c r="H44" s="10"/>
      <c r="I44">
        <v>1</v>
      </c>
      <c r="J44" s="7"/>
    </row>
    <row r="45" spans="2:10" ht="15" x14ac:dyDescent="0.15">
      <c r="B45" s="5"/>
      <c r="C45" t="s">
        <v>109</v>
      </c>
      <c r="D45" s="16" t="s">
        <v>12</v>
      </c>
      <c r="E45" s="15"/>
      <c r="F45" s="50"/>
      <c r="G45" s="3"/>
      <c r="H45" s="10"/>
      <c r="I45">
        <v>1</v>
      </c>
      <c r="J45" s="7"/>
    </row>
    <row r="46" spans="2:10" ht="15" x14ac:dyDescent="0.15">
      <c r="B46" s="5"/>
      <c r="C46" t="s">
        <v>110</v>
      </c>
      <c r="D46" s="16" t="s">
        <v>12</v>
      </c>
      <c r="E46" s="15"/>
      <c r="F46" s="50"/>
      <c r="G46" s="3"/>
      <c r="H46" s="10"/>
      <c r="I46">
        <v>1</v>
      </c>
      <c r="J46" s="7"/>
    </row>
    <row r="47" spans="2:10" ht="15" x14ac:dyDescent="0.15">
      <c r="B47" s="5" t="s">
        <v>38</v>
      </c>
      <c r="C47" t="s">
        <v>32</v>
      </c>
      <c r="D47" s="15"/>
      <c r="E47" s="15"/>
      <c r="F47" s="16" t="s">
        <v>29</v>
      </c>
      <c r="G47" s="3" t="s">
        <v>64</v>
      </c>
      <c r="H47" s="12">
        <v>21</v>
      </c>
      <c r="I47">
        <v>1</v>
      </c>
      <c r="J47" s="7">
        <f>List[[#This Row],[Cost]]*List[[#This Row],[Quantity]]</f>
        <v>21</v>
      </c>
    </row>
    <row r="48" spans="2:10" ht="15" x14ac:dyDescent="0.15">
      <c r="B48" s="5"/>
      <c r="C48" t="s">
        <v>36</v>
      </c>
      <c r="D48" s="15"/>
      <c r="E48" s="15"/>
      <c r="F48" s="16" t="s">
        <v>29</v>
      </c>
      <c r="G48" s="3" t="s">
        <v>65</v>
      </c>
      <c r="H48" s="12">
        <v>13.23</v>
      </c>
      <c r="I48">
        <v>1</v>
      </c>
      <c r="J48" s="7">
        <f>List[[#This Row],[Cost]]*List[[#This Row],[Quantity]]</f>
        <v>13.23</v>
      </c>
    </row>
    <row r="49" spans="2:12" ht="15" x14ac:dyDescent="0.15">
      <c r="B49" s="5"/>
      <c r="C49" t="s">
        <v>39</v>
      </c>
      <c r="D49" s="15"/>
      <c r="E49" s="15"/>
      <c r="F49" s="16" t="s">
        <v>30</v>
      </c>
      <c r="G49" t="s">
        <v>66</v>
      </c>
      <c r="H49" s="12">
        <v>5.05</v>
      </c>
      <c r="I49">
        <v>1</v>
      </c>
      <c r="J49" s="7">
        <f>List[[#This Row],[Cost]]*List[[#This Row],[Quantity]]</f>
        <v>5.05</v>
      </c>
    </row>
    <row r="50" spans="2:12" ht="15" x14ac:dyDescent="0.15">
      <c r="B50" s="5"/>
      <c r="C50" t="s">
        <v>37</v>
      </c>
      <c r="D50" s="15"/>
      <c r="E50" s="15"/>
      <c r="F50" s="16" t="s">
        <v>29</v>
      </c>
      <c r="G50" s="3" t="s">
        <v>65</v>
      </c>
      <c r="H50" s="12">
        <v>13.23</v>
      </c>
      <c r="I50">
        <v>1</v>
      </c>
      <c r="J50" s="7">
        <f>List[[#This Row],[Cost]]*List[[#This Row],[Quantity]]</f>
        <v>13.23</v>
      </c>
    </row>
    <row r="51" spans="2:12" x14ac:dyDescent="0.15">
      <c r="B51" s="5"/>
      <c r="C51" t="s">
        <v>33</v>
      </c>
      <c r="D51" s="15"/>
      <c r="E51" s="15"/>
      <c r="F51" s="16" t="s">
        <v>29</v>
      </c>
      <c r="G51" s="3" t="s">
        <v>49</v>
      </c>
      <c r="H51" s="12">
        <v>15.75</v>
      </c>
      <c r="I51">
        <v>1</v>
      </c>
      <c r="J51" s="7">
        <f>List[[#This Row],[Cost]]*List[[#This Row],[Quantity]]</f>
        <v>15.75</v>
      </c>
    </row>
    <row r="52" spans="2:12" ht="15" x14ac:dyDescent="0.15">
      <c r="B52" s="5" t="s">
        <v>40</v>
      </c>
      <c r="C52" t="s">
        <v>27</v>
      </c>
      <c r="D52" s="15"/>
      <c r="E52" s="15"/>
      <c r="F52" s="16" t="s">
        <v>29</v>
      </c>
      <c r="G52" s="3" t="s">
        <v>51</v>
      </c>
      <c r="H52" s="12">
        <v>37.799999999999997</v>
      </c>
      <c r="I52">
        <v>2</v>
      </c>
      <c r="J52" s="7">
        <f>List[[#This Row],[Cost]]*List[[#This Row],[Quantity]]</f>
        <v>75.599999999999994</v>
      </c>
    </row>
    <row r="53" spans="2:12" ht="15" x14ac:dyDescent="0.15">
      <c r="B53" s="5"/>
      <c r="C53" t="s">
        <v>28</v>
      </c>
      <c r="D53" s="15"/>
      <c r="E53" s="15"/>
      <c r="F53" s="16" t="s">
        <v>62</v>
      </c>
      <c r="G53" s="3" t="s">
        <v>63</v>
      </c>
      <c r="H53" s="11">
        <v>4</v>
      </c>
      <c r="I53">
        <v>6</v>
      </c>
      <c r="J53" s="7">
        <f>List[[#This Row],[Cost]]*List[[#This Row],[Quantity]]*M4</f>
        <v>21.36</v>
      </c>
    </row>
    <row r="54" spans="2:12" ht="15" x14ac:dyDescent="0.15">
      <c r="B54" s="5"/>
      <c r="C54" t="s">
        <v>31</v>
      </c>
      <c r="D54" s="15"/>
      <c r="E54" s="15"/>
      <c r="F54" s="16" t="s">
        <v>30</v>
      </c>
      <c r="G54" t="s">
        <v>66</v>
      </c>
      <c r="H54" s="12">
        <v>2.5</v>
      </c>
      <c r="I54">
        <v>6</v>
      </c>
      <c r="J54" s="7">
        <f>List[[#This Row],[Cost]]*List[[#This Row],[Quantity]]</f>
        <v>15</v>
      </c>
    </row>
    <row r="55" spans="2:12" ht="15" x14ac:dyDescent="0.15">
      <c r="B55" s="5"/>
      <c r="C55" t="s">
        <v>34</v>
      </c>
      <c r="D55" s="15"/>
      <c r="E55" s="15"/>
      <c r="F55" s="16" t="s">
        <v>29</v>
      </c>
      <c r="G55" s="3" t="s">
        <v>50</v>
      </c>
      <c r="H55" s="12">
        <v>9.44</v>
      </c>
      <c r="I55">
        <v>1</v>
      </c>
      <c r="J55" s="7">
        <f>List[[#This Row],[Cost]]*List[[#This Row],[Quantity]]</f>
        <v>9.44</v>
      </c>
    </row>
    <row r="56" spans="2:12" ht="15" x14ac:dyDescent="0.15">
      <c r="B56" s="5"/>
      <c r="C56" t="s">
        <v>35</v>
      </c>
      <c r="D56" s="15"/>
      <c r="E56" s="15"/>
      <c r="F56" s="16" t="s">
        <v>54</v>
      </c>
      <c r="G56" s="17">
        <v>2010206</v>
      </c>
      <c r="H56" s="12">
        <v>53.53</v>
      </c>
      <c r="I56">
        <v>1</v>
      </c>
      <c r="J56" s="7">
        <f>List[[#This Row],[Cost]]*List[[#This Row],[Quantity]]</f>
        <v>53.53</v>
      </c>
      <c r="L56" s="19"/>
    </row>
    <row r="57" spans="2:12" ht="15" x14ac:dyDescent="0.15">
      <c r="B57" s="5" t="s">
        <v>26</v>
      </c>
      <c r="C57" t="s">
        <v>44</v>
      </c>
      <c r="D57" s="15"/>
      <c r="E57" s="15"/>
      <c r="F57" s="16"/>
      <c r="H57" s="12"/>
      <c r="J57" s="7"/>
    </row>
    <row r="58" spans="2:12" x14ac:dyDescent="0.15">
      <c r="B58" s="5"/>
      <c r="C58" t="s">
        <v>52</v>
      </c>
      <c r="D58" s="15"/>
      <c r="E58" s="15"/>
      <c r="F58" s="16" t="s">
        <v>29</v>
      </c>
      <c r="G58" s="3" t="s">
        <v>53</v>
      </c>
      <c r="H58" s="12">
        <v>14.7</v>
      </c>
      <c r="I58">
        <v>1</v>
      </c>
      <c r="J58" s="7">
        <f>List[[#This Row],[Cost]]*List[[#This Row],[Quantity]]</f>
        <v>14.7</v>
      </c>
    </row>
    <row r="59" spans="2:12" ht="15" x14ac:dyDescent="0.15">
      <c r="B59" s="5"/>
      <c r="C59" t="s">
        <v>55</v>
      </c>
      <c r="D59" s="15"/>
      <c r="E59" s="15"/>
      <c r="F59" s="16" t="s">
        <v>54</v>
      </c>
      <c r="G59" s="17" t="s">
        <v>57</v>
      </c>
      <c r="H59" s="12">
        <v>10.57</v>
      </c>
      <c r="I59">
        <v>2</v>
      </c>
      <c r="J59" s="7">
        <f>List[[#This Row],[Cost]]*List[[#This Row],[Quantity]]</f>
        <v>21.14</v>
      </c>
    </row>
    <row r="60" spans="2:12" ht="15" x14ac:dyDescent="0.15">
      <c r="B60" s="5"/>
      <c r="C60" t="s">
        <v>56</v>
      </c>
      <c r="D60" s="15"/>
      <c r="E60" s="15"/>
      <c r="F60" s="16" t="s">
        <v>54</v>
      </c>
      <c r="G60" s="17" t="s">
        <v>58</v>
      </c>
      <c r="H60" s="18">
        <v>9.77</v>
      </c>
      <c r="I60">
        <v>2</v>
      </c>
      <c r="J60" s="7">
        <f>List[[#This Row],[Cost]]*List[[#This Row],[Quantity]]</f>
        <v>19.54</v>
      </c>
    </row>
    <row r="61" spans="2:12" ht="15" x14ac:dyDescent="0.15">
      <c r="B61" s="5" t="s">
        <v>93</v>
      </c>
      <c r="C61" t="s">
        <v>67</v>
      </c>
      <c r="D61" s="15"/>
      <c r="E61" s="15"/>
      <c r="F61" s="16" t="s">
        <v>68</v>
      </c>
      <c r="G61" s="17" t="s">
        <v>103</v>
      </c>
      <c r="H61" s="11">
        <v>1000</v>
      </c>
      <c r="I61">
        <v>1</v>
      </c>
      <c r="J61" s="7">
        <f>List[[#This Row],[Cost]]*List[[#This Row],[Quantity]]*M4</f>
        <v>890</v>
      </c>
    </row>
    <row r="62" spans="2:12" ht="14" x14ac:dyDescent="0.15">
      <c r="B62" s="4"/>
      <c r="C62" s="4"/>
      <c r="D62" s="4"/>
      <c r="E62" s="4"/>
      <c r="F62" s="4"/>
      <c r="G62" s="4"/>
      <c r="H62" s="13"/>
      <c r="I62" s="4"/>
      <c r="J62" s="4"/>
    </row>
    <row r="63" spans="2:12" ht="30" customHeight="1" thickBot="1" x14ac:dyDescent="0.2">
      <c r="J63" s="20">
        <f>SUM(J4:J62)</f>
        <v>3333.9222000000004</v>
      </c>
    </row>
    <row r="64" spans="2:12" ht="30" customHeight="1" thickTop="1" x14ac:dyDescent="0.15">
      <c r="J64" s="34"/>
    </row>
    <row r="65" spans="2:10" ht="30" customHeight="1" thickBot="1" x14ac:dyDescent="0.2">
      <c r="B65" s="24"/>
      <c r="C65" s="24"/>
      <c r="D65" s="24"/>
      <c r="E65" s="24"/>
      <c r="F65" s="24"/>
      <c r="G65" s="24"/>
      <c r="H65" s="26"/>
      <c r="I65" s="24"/>
      <c r="J65" s="24"/>
    </row>
    <row r="66" spans="2:10" s="21" customFormat="1" ht="19" customHeight="1" thickTop="1" thickBot="1" x14ac:dyDescent="0.2">
      <c r="B66" s="22" t="s">
        <v>71</v>
      </c>
      <c r="C66" s="23"/>
      <c r="D66" s="23"/>
      <c r="E66" s="23"/>
      <c r="F66" s="23"/>
      <c r="G66" s="23"/>
      <c r="H66" s="25"/>
      <c r="I66" s="23"/>
      <c r="J66" s="23"/>
    </row>
    <row r="67" spans="2:10" ht="30" customHeight="1" thickBot="1" x14ac:dyDescent="0.2">
      <c r="B67" s="32" t="s">
        <v>94</v>
      </c>
      <c r="C67" s="27" t="s">
        <v>70</v>
      </c>
      <c r="D67" s="29" t="s">
        <v>13</v>
      </c>
      <c r="E67" s="28"/>
      <c r="F67" s="29" t="s">
        <v>29</v>
      </c>
      <c r="G67" s="30" t="s">
        <v>72</v>
      </c>
      <c r="H67" s="39">
        <v>7.99</v>
      </c>
      <c r="I67" s="27">
        <v>1</v>
      </c>
      <c r="J67" s="31">
        <f>I67*H67*M4</f>
        <v>7.1111000000000004</v>
      </c>
    </row>
    <row r="68" spans="2:10" ht="30" customHeight="1" thickBot="1" x14ac:dyDescent="0.2">
      <c r="B68" s="33" t="s">
        <v>95</v>
      </c>
      <c r="C68" s="27" t="s">
        <v>74</v>
      </c>
      <c r="D68" s="29" t="s">
        <v>13</v>
      </c>
      <c r="E68" s="28"/>
      <c r="F68" s="28"/>
      <c r="G68" s="27"/>
      <c r="H68" s="40"/>
      <c r="I68" s="27"/>
      <c r="J68" s="31"/>
    </row>
    <row r="69" spans="2:10" ht="30" customHeight="1" thickBot="1" x14ac:dyDescent="0.2">
      <c r="C69" s="27" t="s">
        <v>97</v>
      </c>
      <c r="D69" s="28"/>
      <c r="E69" s="28"/>
      <c r="F69" s="29" t="s">
        <v>79</v>
      </c>
      <c r="G69" s="27"/>
      <c r="H69" s="40"/>
      <c r="I69" s="27"/>
      <c r="J69" s="31"/>
    </row>
    <row r="70" spans="2:10" ht="30" customHeight="1" thickBot="1" x14ac:dyDescent="0.2">
      <c r="C70" s="27" t="s">
        <v>75</v>
      </c>
      <c r="D70" s="28"/>
      <c r="E70" s="28"/>
      <c r="F70" s="29" t="s">
        <v>54</v>
      </c>
      <c r="G70" s="48">
        <v>1927586</v>
      </c>
      <c r="H70" s="40">
        <v>13.03</v>
      </c>
      <c r="I70" s="27">
        <v>1</v>
      </c>
      <c r="J70" s="31">
        <f t="shared" ref="J70" si="0">I70*H70</f>
        <v>13.03</v>
      </c>
    </row>
    <row r="71" spans="2:10" ht="30" customHeight="1" thickBot="1" x14ac:dyDescent="0.2">
      <c r="C71" s="6" t="s">
        <v>106</v>
      </c>
      <c r="D71" s="35"/>
      <c r="E71" s="35"/>
      <c r="F71" s="36" t="s">
        <v>29</v>
      </c>
      <c r="G71" s="37" t="s">
        <v>107</v>
      </c>
      <c r="H71" s="38">
        <v>9.44</v>
      </c>
      <c r="I71" s="6">
        <v>1</v>
      </c>
      <c r="J71" s="31">
        <v>12.48</v>
      </c>
    </row>
    <row r="72" spans="2:10" ht="30" customHeight="1" thickBot="1" x14ac:dyDescent="0.2">
      <c r="B72" s="33" t="s">
        <v>69</v>
      </c>
      <c r="C72" s="27" t="s">
        <v>78</v>
      </c>
      <c r="D72" s="28"/>
      <c r="E72" s="28"/>
      <c r="F72" s="29" t="s">
        <v>29</v>
      </c>
      <c r="G72" s="30" t="s">
        <v>80</v>
      </c>
      <c r="H72" s="40">
        <v>13.23</v>
      </c>
      <c r="I72" s="27">
        <v>1</v>
      </c>
      <c r="J72" s="31">
        <f t="shared" ref="J72" si="1">I72*H72</f>
        <v>13.23</v>
      </c>
    </row>
    <row r="73" spans="2:10" ht="30" customHeight="1" thickBot="1" x14ac:dyDescent="0.2">
      <c r="C73" s="27" t="s">
        <v>76</v>
      </c>
      <c r="D73" s="28"/>
      <c r="E73" s="28"/>
      <c r="F73" s="29" t="s">
        <v>29</v>
      </c>
      <c r="G73" s="30" t="s">
        <v>77</v>
      </c>
      <c r="H73" s="40">
        <v>18.98</v>
      </c>
      <c r="I73" s="27">
        <v>1</v>
      </c>
      <c r="J73" s="31">
        <f>I73*H73</f>
        <v>18.98</v>
      </c>
    </row>
    <row r="74" spans="2:10" ht="30" customHeight="1" thickBot="1" x14ac:dyDescent="0.2">
      <c r="C74" s="27" t="s">
        <v>74</v>
      </c>
      <c r="D74" s="29" t="s">
        <v>13</v>
      </c>
      <c r="E74" s="28"/>
      <c r="F74" s="28"/>
      <c r="G74" s="27"/>
      <c r="H74" s="40"/>
      <c r="I74" s="27"/>
      <c r="J74" s="31">
        <f t="shared" ref="J74:J75" si="2">I74*H74</f>
        <v>0</v>
      </c>
    </row>
    <row r="75" spans="2:10" ht="30" customHeight="1" thickBot="1" x14ac:dyDescent="0.2">
      <c r="C75" s="27" t="s">
        <v>75</v>
      </c>
      <c r="D75" s="28"/>
      <c r="E75" s="28"/>
      <c r="F75" s="29" t="s">
        <v>54</v>
      </c>
      <c r="G75" s="48">
        <v>1927586</v>
      </c>
      <c r="H75" s="40">
        <v>13.03</v>
      </c>
      <c r="I75" s="27">
        <v>1</v>
      </c>
      <c r="J75" s="31">
        <f t="shared" si="2"/>
        <v>13.03</v>
      </c>
    </row>
    <row r="76" spans="2:10" ht="30" customHeight="1" x14ac:dyDescent="0.15">
      <c r="B76" s="47"/>
      <c r="C76" s="41" t="s">
        <v>106</v>
      </c>
      <c r="D76" s="42"/>
      <c r="E76" s="42"/>
      <c r="F76" s="43" t="s">
        <v>29</v>
      </c>
      <c r="G76" s="44" t="s">
        <v>107</v>
      </c>
      <c r="H76" s="45">
        <v>9.44</v>
      </c>
      <c r="I76" s="41">
        <v>1</v>
      </c>
      <c r="J76" s="46">
        <v>12.48</v>
      </c>
    </row>
    <row r="77" spans="2:10" ht="30" customHeight="1" thickBot="1" x14ac:dyDescent="0.2">
      <c r="J77" s="49">
        <f>SUM(J67:J76)</f>
        <v>90.341100000000012</v>
      </c>
    </row>
    <row r="78" spans="2:10" ht="30" customHeight="1" thickTop="1" x14ac:dyDescent="0.15"/>
  </sheetData>
  <hyperlinks>
    <hyperlink ref="G15" r:id="rId1" xr:uid="{18F46809-82FD-1B4F-B370-8549D50CE5B5}"/>
    <hyperlink ref="G4" r:id="rId2" xr:uid="{144B32DB-3E26-7C4A-941D-8508BA15CE83}"/>
    <hyperlink ref="G31" r:id="rId3" xr:uid="{AB41DBC6-853E-8943-B0B0-4EEFC1D19947}"/>
    <hyperlink ref="G23" r:id="rId4" display="VAP4" xr:uid="{579BCA85-41C3-DB48-A44D-EE7949CF57E2}"/>
    <hyperlink ref="G30" r:id="rId5" location="ad-image-0" xr:uid="{1F92FE23-3D59-DB42-9E8B-E65992B91994}"/>
    <hyperlink ref="G29" r:id="rId6" xr:uid="{4CFBB7C1-5ABA-854B-B848-0CC9633C454B}"/>
    <hyperlink ref="G5" r:id="rId7" xr:uid="{9F031573-6FB7-0642-AFE7-BE35D762E57A}"/>
    <hyperlink ref="G16" r:id="rId8" xr:uid="{B0663143-8F66-174B-882C-417B3E54626A}"/>
    <hyperlink ref="G36" r:id="rId9" xr:uid="{DE8FB8E9-2D99-5F4E-AFD0-8A0976FF05ED}"/>
    <hyperlink ref="G24" r:id="rId10" xr:uid="{A983900C-ED5D-C346-8FA3-B4BF5C18E0E2}"/>
    <hyperlink ref="G32" r:id="rId11" xr:uid="{758D8FB7-62A5-CD40-8534-7EBD24EE5277}"/>
    <hyperlink ref="G55" r:id="rId12" xr:uid="{49417DF9-F9E3-2D4D-80F6-A8896821D632}"/>
    <hyperlink ref="G52" r:id="rId13" display="TMC2130 V3.0 SPI " xr:uid="{84E86991-5547-4D41-A585-77B405B0A2E2}"/>
    <hyperlink ref="G51" r:id="rId14" xr:uid="{8643E54A-6C3E-864F-B678-B5992B769B53}"/>
    <hyperlink ref="G58" r:id="rId15" xr:uid="{E55CDC82-2B2E-DF4A-9356-015F3D38D914}"/>
    <hyperlink ref="G60" r:id="rId16" display="https://de.rs-online.com/web/p/usb-kabel/2513218?searchId=9832e634-1913-4e33-acd7-2c80567f8a2b&amp;gb=s" xr:uid="{CAE75CC9-75D4-7D46-B0B7-B841687C9744}"/>
    <hyperlink ref="G59" r:id="rId17" display="https://de.rs-online.com/web/p/usb-kabel/2527125?searchId=ae20c1eb-bfac-4bae-ba3b-54ca0c1161e8&amp;gb=s" xr:uid="{2D73246D-A43D-AD47-A1CF-2BC96A36F5C6}"/>
    <hyperlink ref="G38" r:id="rId18" xr:uid="{9A1ACC38-1C71-CE4B-84A1-4F0D9964052E}"/>
    <hyperlink ref="G56" r:id="rId19" display="https://de.rs-online.com/web/p/universalgehause/2010206?searchId=89035b39-1f88-4bc5-9d30-509afda7214d&amp;gb=s" xr:uid="{502C1EBB-7370-064C-9D46-0A9786D1576F}"/>
    <hyperlink ref="G53" r:id="rId20" xr:uid="{CD4C9FFE-3656-C04F-8027-C7D2B3E816FE}"/>
    <hyperlink ref="G47" r:id="rId21" xr:uid="{3203C0BD-FD7F-6A4B-A730-C9E160542D50}"/>
    <hyperlink ref="G48" r:id="rId22" xr:uid="{21647334-948B-4845-88CF-CE621C2814B4}"/>
    <hyperlink ref="G50" r:id="rId23" xr:uid="{8818F29F-DA96-6345-A7CF-4CCC3462C5A8}"/>
    <hyperlink ref="G61" r:id="rId24" display="Basler Ace" xr:uid="{B935DEFB-095D-A340-AC31-5F6E3CD69B25}"/>
    <hyperlink ref="G67" r:id="rId25" xr:uid="{B04673C6-4335-554B-AEBA-6ABF308C1AD9}"/>
    <hyperlink ref="G73" r:id="rId26" xr:uid="{D352350C-3A11-9345-88F9-B1CC3C840728}"/>
    <hyperlink ref="G72" r:id="rId27" xr:uid="{8CBD7D51-55FB-C74B-BEF9-E82382B85B48}"/>
    <hyperlink ref="G71" r:id="rId28" display="Toggle Switch 10x" xr:uid="{78174C5E-770E-8140-AF53-632BF66A554D}"/>
    <hyperlink ref="G76" r:id="rId29" display="Toggle Switch 10x" xr:uid="{2713CFD7-FEEC-5047-ADB1-05375A84704D}"/>
    <hyperlink ref="G70" r:id="rId30" display="https://de.rs-online.com/web/p/arduino/1927586?searchId=250e394d-1db6-4d03-8f04-e056930f3700&amp;gb=s" xr:uid="{E3FFCB49-D737-954E-A59A-29838A5CFA74}"/>
    <hyperlink ref="G75" r:id="rId31" display="https://de.rs-online.com/web/p/arduino/1927586?searchId=250e394d-1db6-4d03-8f04-e056930f3700&amp;gb=s" xr:uid="{B4689DEA-E810-694C-B551-76962AD042CF}"/>
    <hyperlink ref="G11" r:id="rId32" xr:uid="{51A43FFF-8547-334F-9DA4-F1D135BB55DB}"/>
    <hyperlink ref="G19" r:id="rId33" xr:uid="{2BF8E309-F12A-754C-AA5E-8E8E9D1711EB}"/>
    <hyperlink ref="G43" r:id="rId34" xr:uid="{7BE3EC96-2DB8-BB4B-8A92-702447C8A6B1}"/>
  </hyperlinks>
  <printOptions horizontalCentered="1"/>
  <pageMargins left="0.25" right="0.25" top="0.36" bottom="0.25" header="0.3" footer="0.3"/>
  <pageSetup fitToHeight="0" orientation="portrait" horizontalDpi="4294967293" verticalDpi="200" r:id="rId35"/>
  <headerFooter differentFirst="1">
    <oddFooter>Page &amp;P of &amp;N</oddFooter>
  </headerFooter>
  <tableParts count="1">
    <tablePart r:id="rId3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a1fbf0b-909b-447a-9e86-ad24098a1cb5" xsi:nil="true"/>
    <lcf76f155ced4ddcb4097134ff3c332f xmlns="eb6350e6-4658-4306-88e7-c87555d9d7e0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D9CAB6235DFA45BAE3C72D01048FB9" ma:contentTypeVersion="18" ma:contentTypeDescription="Create a new document." ma:contentTypeScope="" ma:versionID="f2a917ab902341f0792614bdad748c0a">
  <xsd:schema xmlns:xsd="http://www.w3.org/2001/XMLSchema" xmlns:xs="http://www.w3.org/2001/XMLSchema" xmlns:p="http://schemas.microsoft.com/office/2006/metadata/properties" xmlns:ns2="eb6350e6-4658-4306-88e7-c87555d9d7e0" xmlns:ns3="2a1fbf0b-909b-447a-9e86-ad24098a1cb5" targetNamespace="http://schemas.microsoft.com/office/2006/metadata/properties" ma:root="true" ma:fieldsID="bf3edd5bd445eb33c34269ec7450774c" ns2:_="" ns3:_="">
    <xsd:import namespace="eb6350e6-4658-4306-88e7-c87555d9d7e0"/>
    <xsd:import namespace="2a1fbf0b-909b-447a-9e86-ad24098a1c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6350e6-4658-4306-88e7-c87555d9d7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b2102423-6c9a-45d0-aa71-0069027da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1fbf0b-909b-447a-9e86-ad24098a1cb5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d97035dc-dbb0-4e8c-a88f-5c46354f14ee}" ma:internalName="TaxCatchAll" ma:showField="CatchAllData" ma:web="2a1fbf0b-909b-447a-9e86-ad24098a1cb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F8F058-6561-419D-864D-7B48B609513F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purl.org/dc/elements/1.1/"/>
    <ds:schemaRef ds:uri="http://purl.org/dc/dcmitype/"/>
    <ds:schemaRef ds:uri="eb6350e6-4658-4306-88e7-c87555d9d7e0"/>
    <ds:schemaRef ds:uri="2a1fbf0b-909b-447a-9e86-ad24098a1cb5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FAE3DB7-7712-4ADE-A599-8C384D9683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6350e6-4658-4306-88e7-c87555d9d7e0"/>
    <ds:schemaRef ds:uri="2a1fbf0b-909b-447a-9e86-ad24098a1c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714FB4-804C-493B-99A1-9A5385FB4F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TM10000064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List</vt:lpstr>
      <vt:lpstr>List!Print_Titles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Gennis</dc:creator>
  <cp:lastModifiedBy>Sabrina Gennis</cp:lastModifiedBy>
  <dcterms:created xsi:type="dcterms:W3CDTF">2017-02-03T07:30:34Z</dcterms:created>
  <dcterms:modified xsi:type="dcterms:W3CDTF">2024-12-04T13:36:59Z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0x0101000CD9CAB6235DFA45BAE3C72D01048FB9</vt:lpwstr>
  </property>
  <property fmtid="{D5CDD505-2E9C-101B-9397-08002B2CF9AE}" pid="3" name="MediaServiceImageTags">
    <vt:lpwstr/>
  </property>
</Properties>
</file>