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财务金融建模\"/>
    </mc:Choice>
  </mc:AlternateContent>
  <xr:revisionPtr revIDLastSave="0" documentId="13_ncr:1_{46D7788E-88FA-4422-8782-EF0F0DA0A1D3}" xr6:coauthVersionLast="47" xr6:coauthVersionMax="47" xr10:uidLastSave="{00000000-0000-0000-0000-000000000000}"/>
  <bookViews>
    <workbookView xWindow="-98" yWindow="-98" windowWidth="24196" windowHeight="14476" firstSheet="1" activeTab="10" xr2:uid="{F10EA938-64B0-42B0-8A98-FEA9CC74D60B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2" l="1" a="1"/>
  <c r="B18" i="12" s="1"/>
  <c r="B19" i="12"/>
  <c r="E19" i="12"/>
  <c r="B20" i="12"/>
  <c r="C20" i="12"/>
  <c r="D20" i="12"/>
  <c r="E20" i="12"/>
  <c r="B21" i="12"/>
  <c r="C21" i="12"/>
  <c r="D21" i="12"/>
  <c r="E21" i="12"/>
  <c r="B20" i="11"/>
  <c r="C20" i="11"/>
  <c r="D20" i="11"/>
  <c r="E20" i="11"/>
  <c r="B21" i="11"/>
  <c r="C21" i="11"/>
  <c r="D21" i="11"/>
  <c r="E21" i="11"/>
  <c r="B22" i="11"/>
  <c r="C22" i="11"/>
  <c r="D22" i="11"/>
  <c r="E22" i="11"/>
  <c r="C19" i="11"/>
  <c r="D19" i="11"/>
  <c r="E19" i="11"/>
  <c r="B19" i="11"/>
  <c r="A17" i="11"/>
  <c r="B10" i="10" a="1"/>
  <c r="B10" i="10" s="1"/>
  <c r="B9" i="10" a="1"/>
  <c r="B9" i="10"/>
  <c r="B24" i="9"/>
  <c r="C24" i="9"/>
  <c r="D24" i="9"/>
  <c r="E24" i="9"/>
  <c r="B25" i="9"/>
  <c r="C25" i="9"/>
  <c r="D25" i="9"/>
  <c r="E25" i="9"/>
  <c r="B26" i="9"/>
  <c r="C26" i="9"/>
  <c r="D26" i="9"/>
  <c r="E26" i="9"/>
  <c r="C23" i="9"/>
  <c r="D23" i="9"/>
  <c r="E23" i="9"/>
  <c r="B28" i="9" s="1"/>
  <c r="B23" i="9"/>
  <c r="B17" i="9"/>
  <c r="B16" i="9"/>
  <c r="B11" i="9" a="1"/>
  <c r="B11" i="9" s="1"/>
  <c r="E13" i="9"/>
  <c r="B14" i="9"/>
  <c r="C14" i="9"/>
  <c r="D14" i="9"/>
  <c r="E14" i="9"/>
  <c r="F18" i="12"/>
  <c r="F19" i="11"/>
  <c r="C29" i="9"/>
  <c r="C28" i="9"/>
  <c r="F23" i="9"/>
  <c r="C17" i="9"/>
  <c r="C16" i="9"/>
  <c r="F11" i="9"/>
  <c r="F12" i="8"/>
  <c r="D19" i="12" l="1"/>
  <c r="C19" i="12"/>
  <c r="E18" i="12"/>
  <c r="D18" i="12"/>
  <c r="C18" i="12"/>
  <c r="B29" i="9"/>
  <c r="C13" i="9"/>
  <c r="E12" i="9"/>
  <c r="D13" i="9"/>
  <c r="B13" i="9"/>
  <c r="D12" i="9"/>
  <c r="C12" i="9"/>
  <c r="D11" i="9"/>
  <c r="C11" i="9"/>
  <c r="B12" i="9"/>
  <c r="E11" i="9"/>
  <c r="B12" i="8" l="1" a="1"/>
  <c r="C12" i="8" s="1"/>
  <c r="D7" i="8"/>
  <c r="C7" i="8"/>
  <c r="B7" i="8"/>
  <c r="E6" i="8"/>
  <c r="D6" i="8"/>
  <c r="C6" i="8"/>
  <c r="B6" i="8"/>
  <c r="E5" i="8"/>
  <c r="D5" i="8"/>
  <c r="C5" i="8"/>
  <c r="B5" i="8"/>
  <c r="B4" i="8" a="1"/>
  <c r="C4" i="8" s="1"/>
  <c r="A10" i="7" a="1"/>
  <c r="B10" i="7" s="1"/>
  <c r="A10" i="7"/>
  <c r="B12" i="7"/>
  <c r="A13" i="7"/>
  <c r="B13" i="7"/>
  <c r="A14" i="7"/>
  <c r="B14" i="7"/>
  <c r="B9" i="6" a="1"/>
  <c r="B9" i="6" s="1"/>
  <c r="C15" i="6"/>
  <c r="C16" i="6" s="1"/>
  <c r="C17" i="6" s="1"/>
  <c r="C14" i="6"/>
  <c r="C13" i="6"/>
  <c r="C17" i="5"/>
  <c r="C16" i="5" a="1"/>
  <c r="C16" i="5" s="1"/>
  <c r="C15" i="5"/>
  <c r="C5" i="5"/>
  <c r="C6" i="5"/>
  <c r="C7" i="5"/>
  <c r="C8" i="5"/>
  <c r="C9" i="5"/>
  <c r="C10" i="5"/>
  <c r="C11" i="5"/>
  <c r="C12" i="5"/>
  <c r="C13" i="5"/>
  <c r="C4" i="5"/>
  <c r="B14" i="4" a="1"/>
  <c r="B14" i="4" s="1"/>
  <c r="F5" i="3"/>
  <c r="F4" i="3"/>
  <c r="E8" i="3" s="1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D3" i="2" a="1"/>
  <c r="D3" i="2" s="1"/>
  <c r="F4" i="8"/>
  <c r="C9" i="6"/>
  <c r="D14" i="6"/>
  <c r="D15" i="6"/>
  <c r="D16" i="6"/>
  <c r="D17" i="6"/>
  <c r="D13" i="6"/>
  <c r="D16" i="5"/>
  <c r="D17" i="5"/>
  <c r="D15" i="5"/>
  <c r="D4" i="5"/>
  <c r="C14" i="4"/>
  <c r="M9" i="3"/>
  <c r="G8" i="3"/>
  <c r="G5" i="3"/>
  <c r="G4" i="3"/>
  <c r="D4" i="3"/>
  <c r="G3" i="2"/>
  <c r="L9" i="3" l="1"/>
  <c r="E9" i="3"/>
  <c r="E15" i="8"/>
  <c r="E13" i="8"/>
  <c r="C15" i="8"/>
  <c r="E14" i="8"/>
  <c r="D13" i="8"/>
  <c r="B12" i="8"/>
  <c r="D15" i="8"/>
  <c r="B15" i="8"/>
  <c r="D14" i="8"/>
  <c r="C14" i="8"/>
  <c r="B14" i="8"/>
  <c r="C13" i="8"/>
  <c r="B13" i="8"/>
  <c r="E12" i="8"/>
  <c r="D12" i="8"/>
  <c r="D4" i="8"/>
  <c r="E4" i="8"/>
  <c r="E7" i="8"/>
  <c r="B4" i="8"/>
  <c r="A12" i="7"/>
  <c r="B11" i="7"/>
  <c r="A11" i="7"/>
  <c r="F4" i="2"/>
  <c r="E4" i="2"/>
  <c r="D4" i="2"/>
  <c r="F3" i="2"/>
  <c r="E3" i="2"/>
  <c r="E10" i="3" l="1"/>
  <c r="L10" i="3"/>
  <c r="E11" i="3" l="1"/>
  <c r="L11" i="3"/>
  <c r="E12" i="3" l="1"/>
  <c r="L12" i="3" s="1"/>
  <c r="E13" i="3" l="1"/>
  <c r="L13" i="3"/>
  <c r="E14" i="3" l="1"/>
  <c r="L14" i="3"/>
  <c r="E15" i="3" l="1"/>
  <c r="L15" i="3"/>
  <c r="E16" i="3" l="1"/>
  <c r="L16" i="3"/>
  <c r="E17" i="3" l="1"/>
  <c r="L17" i="3"/>
  <c r="E18" i="3" l="1"/>
  <c r="L18" i="3"/>
  <c r="E19" i="3" l="1"/>
  <c r="L19" i="3"/>
  <c r="E20" i="3" l="1"/>
  <c r="L20" i="3"/>
  <c r="E21" i="3" l="1"/>
  <c r="L21" i="3"/>
  <c r="E22" i="3" l="1"/>
  <c r="L22" i="3"/>
  <c r="E23" i="3" l="1"/>
  <c r="L23" i="3"/>
  <c r="E24" i="3" l="1"/>
  <c r="L24" i="3"/>
  <c r="E25" i="3" l="1"/>
  <c r="L25" i="3"/>
  <c r="E26" i="3" l="1"/>
  <c r="L26" i="3"/>
  <c r="E27" i="3" l="1"/>
  <c r="L27" i="3"/>
  <c r="E28" i="3" l="1"/>
  <c r="L28" i="3"/>
  <c r="E29" i="3" l="1"/>
  <c r="L29" i="3"/>
  <c r="E30" i="3" l="1"/>
  <c r="L30" i="3"/>
  <c r="E31" i="3" l="1"/>
  <c r="L31" i="3"/>
  <c r="E32" i="3" l="1"/>
  <c r="L32" i="3"/>
  <c r="E33" i="3" l="1"/>
  <c r="L33" i="3"/>
  <c r="E34" i="3" l="1"/>
  <c r="L34" i="3"/>
  <c r="E35" i="3" l="1"/>
  <c r="L35" i="3"/>
  <c r="E36" i="3" l="1"/>
  <c r="L36" i="3"/>
  <c r="E37" i="3" l="1"/>
  <c r="L37" i="3"/>
  <c r="E38" i="3" l="1"/>
  <c r="F8" i="3" s="1" a="1"/>
  <c r="L38" i="3"/>
  <c r="F36" i="3" l="1"/>
  <c r="F9" i="3"/>
  <c r="F34" i="3"/>
  <c r="F17" i="3"/>
  <c r="F32" i="3"/>
  <c r="F16" i="3"/>
  <c r="F31" i="3"/>
  <c r="F15" i="3"/>
  <c r="F30" i="3"/>
  <c r="F14" i="3"/>
  <c r="F29" i="3"/>
  <c r="F10" i="3"/>
  <c r="F38" i="3"/>
  <c r="F22" i="3"/>
  <c r="F21" i="3"/>
  <c r="F24" i="3"/>
  <c r="F27" i="3"/>
  <c r="F8" i="3"/>
  <c r="F33" i="3"/>
  <c r="F35" i="3"/>
  <c r="F18" i="3"/>
  <c r="F26" i="3"/>
  <c r="F23" i="3"/>
  <c r="F37" i="3"/>
  <c r="F20" i="3"/>
  <c r="F19" i="3"/>
  <c r="F11" i="3"/>
  <c r="F13" i="3"/>
  <c r="F28" i="3"/>
  <c r="F12" i="3"/>
  <c r="F25" i="3"/>
</calcChain>
</file>

<file path=xl/sharedStrings.xml><?xml version="1.0" encoding="utf-8"?>
<sst xmlns="http://schemas.openxmlformats.org/spreadsheetml/2006/main" count="135" uniqueCount="49">
  <si>
    <t>USING TRANSPOSE</t>
  </si>
  <si>
    <t>THE FREQUENCY ARRAY FUNCTION</t>
  </si>
  <si>
    <t>Date</t>
  </si>
  <si>
    <t>Ford
stock price</t>
  </si>
  <si>
    <t>Monthly
return</t>
  </si>
  <si>
    <t>Minimum</t>
  </si>
  <si>
    <t>Maximum</t>
  </si>
  <si>
    <t>Bin</t>
  </si>
  <si>
    <t>Frequency</t>
  </si>
  <si>
    <t>Step</t>
  </si>
  <si>
    <t>X-axis labels</t>
  </si>
  <si>
    <r>
      <t xml:space="preserve">HARVARD UNIVERSITY ENDOWMENT RETURNS
</t>
    </r>
    <r>
      <rPr>
        <sz val="11"/>
        <rFont val="Arial"/>
        <family val="2"/>
      </rPr>
      <t>Years ending June 30</t>
    </r>
  </si>
  <si>
    <t>Year</t>
  </si>
  <si>
    <t>Return</t>
  </si>
  <si>
    <t>Compound annual return</t>
  </si>
  <si>
    <t>YOUNGTALK INVESTMENT FUND</t>
  </si>
  <si>
    <t>Investment
beginning of year</t>
  </si>
  <si>
    <t>Continuous return for year</t>
  </si>
  <si>
    <t>Same calculation with
array function</t>
  </si>
  <si>
    <t>COMPUTING PRESENT VALUE FACTORS 
WITH AN ARRAY FUNCTION</t>
  </si>
  <si>
    <t>Interest rate</t>
  </si>
  <si>
    <t>Present value</t>
  </si>
  <si>
    <t>Checking the formula with a recursive formula</t>
  </si>
  <si>
    <r>
      <t>Sum of 1/(1+r</t>
    </r>
    <r>
      <rPr>
        <b/>
        <vertAlign val="subscript"/>
        <sz val="10"/>
        <rFont val="Arial"/>
        <family val="2"/>
      </rPr>
      <t>t</t>
    </r>
    <r>
      <rPr>
        <b/>
        <sz val="10"/>
        <rFont val="Arial"/>
        <family val="2"/>
      </rPr>
      <t>)</t>
    </r>
    <r>
      <rPr>
        <b/>
        <vertAlign val="superscript"/>
        <sz val="10"/>
        <rFont val="Arial"/>
        <family val="2"/>
      </rPr>
      <t>t</t>
    </r>
  </si>
  <si>
    <t>SUBTRACTING A CONSTANT FROM A MATRIX</t>
  </si>
  <si>
    <t>Matrix</t>
  </si>
  <si>
    <t>Constant</t>
  </si>
  <si>
    <t>Matrix minus constant</t>
  </si>
  <si>
    <t>CREATING A MATRIX OF 1'S AND 0'S
We want 1 on diagonal, and 0 elsewhere
this comes up in Chapter 10</t>
  </si>
  <si>
    <t>A</t>
  </si>
  <si>
    <t>B</t>
  </si>
  <si>
    <t>C</t>
  </si>
  <si>
    <t>D</t>
  </si>
  <si>
    <t>FINDING THE MAX,MIN OF 
OFF-DIAGONAL ELEMENTS OF A MATRIX
the long way</t>
  </si>
  <si>
    <t>The source matrix</t>
    <phoneticPr fontId="27" type="noConversion"/>
  </si>
  <si>
    <t>Max of off-diagonals</t>
  </si>
  <si>
    <t>Min of off-diagonals</t>
  </si>
  <si>
    <t>Using only non-array formulas</t>
  </si>
  <si>
    <t>FINDING THE MAX,MIN OF OFF-DIAGONAL ELEMENTS OF A MATRIX
in one step</t>
  </si>
  <si>
    <t>The source matrix</t>
  </si>
  <si>
    <t>REPLACING THE MAX,MIN OF OFF-DIAGONAL ELEMENTS OF A MATRIX
long way, non-array formulas</t>
  </si>
  <si>
    <t>Lookup table for replacements</t>
  </si>
  <si>
    <t>i</t>
  </si>
  <si>
    <t>ii</t>
  </si>
  <si>
    <t>iii</t>
  </si>
  <si>
    <t>iv</t>
  </si>
  <si>
    <t>v</t>
  </si>
  <si>
    <t>vi</t>
  </si>
  <si>
    <t>REPLACING THE MAX,MIN OF OFF-DIAGONAL ELEMENTS OF A MATRIX
Using array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</si>
</sst>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宋体"/>
      <family val="2"/>
      <charset val="134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9" fillId="0" borderId="0" xfId="0" applyFont="1" applyAlignment="1">
      <alignment horizontal="center"/>
    </xf>
    <xf numFmtId="0" fontId="0" fillId="33" borderId="0" xfId="0" applyFill="1" applyAlignment="1"/>
    <xf numFmtId="0" fontId="0" fillId="0" borderId="0" xfId="0" applyAlignment="1"/>
    <xf numFmtId="0" fontId="0" fillId="34" borderId="0" xfId="0" applyFill="1" applyAlignment="1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15" fontId="0" fillId="0" borderId="0" xfId="0" applyNumberFormat="1" applyAlignment="1"/>
    <xf numFmtId="2" fontId="0" fillId="0" borderId="0" xfId="0" applyNumberFormat="1" applyAlignment="1"/>
    <xf numFmtId="10" fontId="0" fillId="0" borderId="0" xfId="42" applyNumberFormat="1" applyFont="1" applyAlignment="1"/>
    <xf numFmtId="10" fontId="0" fillId="0" borderId="0" xfId="0" applyNumberFormat="1" applyAlignment="1"/>
    <xf numFmtId="0" fontId="21" fillId="0" borderId="0" xfId="0" applyFont="1" applyAlignment="1"/>
    <xf numFmtId="0" fontId="20" fillId="0" borderId="0" xfId="0" applyFont="1" applyAlignment="1">
      <alignment horizontal="center"/>
    </xf>
    <xf numFmtId="9" fontId="0" fillId="0" borderId="0" xfId="0" applyNumberFormat="1" applyAlignment="1"/>
    <xf numFmtId="0" fontId="20" fillId="0" borderId="0" xfId="0" applyFont="1" applyAlignme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1" fillId="35" borderId="0" xfId="0" applyFont="1" applyFill="1" applyAlignment="1"/>
    <xf numFmtId="10" fontId="0" fillId="35" borderId="0" xfId="42" applyNumberFormat="1" applyFont="1" applyFill="1" applyAlignment="1"/>
    <xf numFmtId="10" fontId="1" fillId="0" borderId="0" xfId="42" applyNumberFormat="1" applyAlignment="1"/>
    <xf numFmtId="0" fontId="0" fillId="35" borderId="0" xfId="0" applyFill="1" applyAlignment="1">
      <alignment wrapText="1"/>
    </xf>
    <xf numFmtId="0" fontId="0" fillId="35" borderId="0" xfId="0" applyFill="1" applyAlignment="1"/>
    <xf numFmtId="0" fontId="0" fillId="0" borderId="0" xfId="0" applyAlignment="1">
      <alignment horizontal="center" vertical="center" wrapText="1"/>
    </xf>
    <xf numFmtId="0" fontId="23" fillId="0" borderId="0" xfId="0" applyFont="1" applyAlignment="1"/>
    <xf numFmtId="176" fontId="0" fillId="35" borderId="0" xfId="0" applyNumberFormat="1" applyFill="1" applyAlignment="1">
      <alignment horizontal="center"/>
    </xf>
    <xf numFmtId="176" fontId="0" fillId="35" borderId="0" xfId="0" applyNumberFormat="1" applyFill="1" applyAlignme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0" fillId="36" borderId="0" xfId="0" applyFill="1" applyAlignment="1"/>
    <xf numFmtId="0" fontId="0" fillId="36" borderId="0" xfId="0" applyFill="1">
      <alignment vertical="center"/>
    </xf>
    <xf numFmtId="0" fontId="20" fillId="0" borderId="0" xfId="0" applyFont="1" applyAlignment="1">
      <alignment vertical="center" wrapText="1"/>
    </xf>
    <xf numFmtId="0" fontId="0" fillId="35" borderId="0" xfId="0" applyFill="1" applyAlignment="1">
      <alignment horizontal="left"/>
    </xf>
    <xf numFmtId="0" fontId="0" fillId="0" borderId="0" xfId="0" applyAlignment="1">
      <alignment horizontal="right"/>
    </xf>
    <xf numFmtId="0" fontId="0" fillId="35" borderId="0" xfId="0" applyFill="1" applyAlignment="1">
      <alignment horizontal="center"/>
    </xf>
    <xf numFmtId="0" fontId="0" fillId="0" borderId="0" xfId="0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>
                <a:latin typeface="宋体" panose="02010600030101010101" pitchFamily="2" charset="-122"/>
                <a:ea typeface="宋体" panose="02010600030101010101" pitchFamily="2" charset="-122"/>
              </a:rPr>
              <a:t>福特收益的频数分布</a:t>
            </a:r>
            <a:endParaRPr lang="en-US" altLang="zh-CN" sz="1200">
              <a:latin typeface="宋体" panose="02010600030101010101" pitchFamily="2" charset="-122"/>
              <a:ea typeface="宋体" panose="02010600030101010101" pitchFamily="2" charset="-122"/>
            </a:endParaRPr>
          </a:p>
          <a:p>
            <a:pPr>
              <a:defRPr/>
            </a:pPr>
            <a:r>
              <a:rPr lang="en-US" altLang="zh-CN" sz="1200">
                <a:latin typeface="宋体" panose="02010600030101010101" pitchFamily="2" charset="-122"/>
                <a:ea typeface="宋体" panose="02010600030101010101" pitchFamily="2" charset="-122"/>
              </a:rPr>
              <a:t>1977</a:t>
            </a:r>
            <a:r>
              <a:rPr lang="zh-CN" altLang="en-US" sz="1200">
                <a:latin typeface="宋体" panose="02010600030101010101" pitchFamily="2" charset="-122"/>
                <a:ea typeface="宋体" panose="02010600030101010101" pitchFamily="2" charset="-122"/>
              </a:rPr>
              <a:t>年</a:t>
            </a:r>
            <a:r>
              <a:rPr lang="en-US" altLang="zh-CN" sz="1200">
                <a:latin typeface="宋体" panose="02010600030101010101" pitchFamily="2" charset="-122"/>
                <a:ea typeface="宋体" panose="02010600030101010101" pitchFamily="2" charset="-122"/>
              </a:rPr>
              <a:t>1</a:t>
            </a:r>
            <a:r>
              <a:rPr lang="zh-CN" altLang="en-US" sz="1200">
                <a:latin typeface="宋体" panose="02010600030101010101" pitchFamily="2" charset="-122"/>
                <a:ea typeface="宋体" panose="02010600030101010101" pitchFamily="2" charset="-122"/>
              </a:rPr>
              <a:t>月</a:t>
            </a:r>
            <a:r>
              <a:rPr lang="en-US" altLang="zh-CN" sz="1200">
                <a:latin typeface="宋体" panose="02010600030101010101" pitchFamily="2" charset="-122"/>
                <a:ea typeface="宋体" panose="02010600030101010101" pitchFamily="2" charset="-122"/>
              </a:rPr>
              <a:t>-2006</a:t>
            </a:r>
            <a:r>
              <a:rPr lang="zh-CN" altLang="en-US" sz="1200">
                <a:latin typeface="宋体" panose="02010600030101010101" pitchFamily="2" charset="-122"/>
                <a:ea typeface="宋体" panose="02010600030101010101" pitchFamily="2" charset="-122"/>
              </a:rPr>
              <a:t>年</a:t>
            </a:r>
            <a:r>
              <a:rPr lang="en-US" altLang="zh-CN" sz="1200">
                <a:latin typeface="宋体" panose="02010600030101010101" pitchFamily="2" charset="-122"/>
                <a:ea typeface="宋体" panose="02010600030101010101" pitchFamily="2" charset="-122"/>
              </a:rPr>
              <a:t>12</a:t>
            </a:r>
            <a:r>
              <a:rPr lang="zh-CN" altLang="en-US" sz="1200">
                <a:latin typeface="宋体" panose="02010600030101010101" pitchFamily="2" charset="-122"/>
                <a:ea typeface="宋体" panose="02010600030101010101" pitchFamily="2" charset="-122"/>
              </a:rPr>
              <a:t>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频数分布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Sheet2!$L$9:$L$38</c:f>
              <c:strCache>
                <c:ptCount val="30"/>
                <c:pt idx="0">
                  <c:v>-25.7%--23.7%</c:v>
                </c:pt>
                <c:pt idx="1">
                  <c:v>-23.7%--21.7%</c:v>
                </c:pt>
                <c:pt idx="2">
                  <c:v>-21.7%--19.7%</c:v>
                </c:pt>
                <c:pt idx="3">
                  <c:v>-19.7%--17.7%</c:v>
                </c:pt>
                <c:pt idx="4">
                  <c:v>-17.7%--15.7%</c:v>
                </c:pt>
                <c:pt idx="5">
                  <c:v>-15.7%--13.7%</c:v>
                </c:pt>
                <c:pt idx="6">
                  <c:v>-13.7%--11.7%</c:v>
                </c:pt>
                <c:pt idx="7">
                  <c:v>-11.7%--9.7%</c:v>
                </c:pt>
                <c:pt idx="8">
                  <c:v>-9.7%--7.7%</c:v>
                </c:pt>
                <c:pt idx="9">
                  <c:v>-7.7%--5.7%</c:v>
                </c:pt>
                <c:pt idx="10">
                  <c:v>-5.7%--3.7%</c:v>
                </c:pt>
                <c:pt idx="11">
                  <c:v>-3.7%--1.7%</c:v>
                </c:pt>
                <c:pt idx="12">
                  <c:v>-1.7%-0.3%</c:v>
                </c:pt>
                <c:pt idx="13">
                  <c:v>0.3%-2.3%</c:v>
                </c:pt>
                <c:pt idx="14">
                  <c:v>2.3%-4.3%</c:v>
                </c:pt>
                <c:pt idx="15">
                  <c:v>4.3%-6.3%</c:v>
                </c:pt>
                <c:pt idx="16">
                  <c:v>6.3%-8.3%</c:v>
                </c:pt>
                <c:pt idx="17">
                  <c:v>8.3%-10.3%</c:v>
                </c:pt>
                <c:pt idx="18">
                  <c:v>10.3%-12.3%</c:v>
                </c:pt>
                <c:pt idx="19">
                  <c:v>12.3%-14.3%</c:v>
                </c:pt>
                <c:pt idx="20">
                  <c:v>14.3%-16.3%</c:v>
                </c:pt>
                <c:pt idx="21">
                  <c:v>16.3%-18.3%</c:v>
                </c:pt>
                <c:pt idx="22">
                  <c:v>18.3%-20.3%</c:v>
                </c:pt>
                <c:pt idx="23">
                  <c:v>20.3%-22.3%</c:v>
                </c:pt>
                <c:pt idx="24">
                  <c:v>22.3%-24.3%</c:v>
                </c:pt>
                <c:pt idx="25">
                  <c:v>24.3%-26.3%</c:v>
                </c:pt>
                <c:pt idx="26">
                  <c:v>26.3%-28.3%</c:v>
                </c:pt>
                <c:pt idx="27">
                  <c:v>28.3%-30.3%</c:v>
                </c:pt>
                <c:pt idx="28">
                  <c:v>30.3%-32.3%</c:v>
                </c:pt>
                <c:pt idx="29">
                  <c:v>32.3%-34.3%</c:v>
                </c:pt>
              </c:strCache>
            </c:strRef>
          </c:cat>
          <c:val>
            <c:numRef>
              <c:f>Sheet2!$F$9:$F$38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18</c:v>
                </c:pt>
                <c:pt idx="9">
                  <c:v>23</c:v>
                </c:pt>
                <c:pt idx="10">
                  <c:v>26</c:v>
                </c:pt>
                <c:pt idx="11">
                  <c:v>35</c:v>
                </c:pt>
                <c:pt idx="12">
                  <c:v>35</c:v>
                </c:pt>
                <c:pt idx="13">
                  <c:v>37</c:v>
                </c:pt>
                <c:pt idx="14">
                  <c:v>30</c:v>
                </c:pt>
                <c:pt idx="15">
                  <c:v>33</c:v>
                </c:pt>
                <c:pt idx="16">
                  <c:v>22</c:v>
                </c:pt>
                <c:pt idx="17">
                  <c:v>21</c:v>
                </c:pt>
                <c:pt idx="18">
                  <c:v>9</c:v>
                </c:pt>
                <c:pt idx="19">
                  <c:v>13</c:v>
                </c:pt>
                <c:pt idx="20">
                  <c:v>5</c:v>
                </c:pt>
                <c:pt idx="21">
                  <c:v>4</c:v>
                </c:pt>
                <c:pt idx="22">
                  <c:v>5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FF-4E0A-915E-DFA623477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260591"/>
        <c:axId val="509261551"/>
      </c:barChart>
      <c:catAx>
        <c:axId val="50926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261551"/>
        <c:crosses val="autoZero"/>
        <c:auto val="1"/>
        <c:lblAlgn val="ctr"/>
        <c:lblOffset val="100"/>
        <c:noMultiLvlLbl val="0"/>
      </c:catAx>
      <c:valAx>
        <c:axId val="50926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26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350042</xdr:colOff>
      <xdr:row>16</xdr:row>
      <xdr:rowOff>21431</xdr:rowOff>
    </xdr:from>
    <xdr:to>
      <xdr:col>20</xdr:col>
      <xdr:colOff>388142</xdr:colOff>
      <xdr:row>31</xdr:row>
      <xdr:rowOff>121443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C9DCF60-A45D-AD7F-B55F-93ABA6C4F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\Desktop\&#36130;&#21153;&#37329;&#34701;&#24314;&#27169;_excel&amp;vba\&#27599;&#31456;&#27491;&#25991;&#20869;&#23481;&#37197;&#22871;&#25968;&#25454;&#21253;\FM4,%20Chapter%2034%20arrays.xlsm" TargetMode="External"/><Relationship Id="rId1" Type="http://schemas.openxmlformats.org/officeDocument/2006/relationships/externalLinkPath" Target="/Users/jay/Desktop/&#36130;&#21153;&#37329;&#34701;&#24314;&#27169;_excel&amp;vba/&#27599;&#31456;&#27491;&#25991;&#20869;&#23481;&#37197;&#22871;&#25968;&#25454;&#21253;/FM4,%20Chapter%2034%20array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ges 899,900"/>
      <sheetName val="Pages 899,900 (中文)"/>
      <sheetName val="Page 901"/>
      <sheetName val="Page 901 (中文)"/>
      <sheetName val="Wrong transpose"/>
      <sheetName val="Frequency"/>
      <sheetName val="Frequency (中文)"/>
      <sheetName val="Page 903"/>
      <sheetName val="Page 903 (中文)"/>
      <sheetName val="Page 904"/>
      <sheetName val="Page 904 (中文)"/>
      <sheetName val="Page 904, not in book"/>
      <sheetName val="Page 904, not in book (中文)"/>
      <sheetName val="Page 905"/>
      <sheetName val="Page 905 (中文)"/>
      <sheetName val="Page 906"/>
      <sheetName val="Page 906 (中文)"/>
      <sheetName val="Page 907"/>
      <sheetName val="Page 907 (中文)"/>
      <sheetName val="Page 908"/>
      <sheetName val="Page 908 (中文)"/>
      <sheetName val="Page 909"/>
      <sheetName val="Page 909 (中文)"/>
      <sheetName val="Page 910, top"/>
      <sheetName val="Page 910, top (中文)"/>
      <sheetName val="Page 910"/>
      <sheetName val="Page 910 (中文)"/>
      <sheetName val="Page 911"/>
      <sheetName val="Page 911 (中文)"/>
      <sheetName val="Squaring numbers"/>
      <sheetName val="Squaring numbers (中文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">
          <cell r="F9">
            <v>2</v>
          </cell>
          <cell r="J9" t="str">
            <v>-25.7% - -23.7%</v>
          </cell>
        </row>
        <row r="10">
          <cell r="F10">
            <v>1</v>
          </cell>
          <cell r="J10" t="str">
            <v>-23.7% - -21.7%</v>
          </cell>
        </row>
        <row r="11">
          <cell r="F11">
            <v>2</v>
          </cell>
          <cell r="J11" t="str">
            <v>-21.7% - -19.7%</v>
          </cell>
        </row>
        <row r="12">
          <cell r="F12">
            <v>6</v>
          </cell>
          <cell r="J12" t="str">
            <v>-19.7% - -17.7%</v>
          </cell>
        </row>
        <row r="13">
          <cell r="F13">
            <v>3</v>
          </cell>
          <cell r="J13" t="str">
            <v>-17.7% - -15.7%</v>
          </cell>
        </row>
        <row r="14">
          <cell r="F14">
            <v>5</v>
          </cell>
          <cell r="J14" t="str">
            <v>-15.7% - -13.7%</v>
          </cell>
        </row>
        <row r="15">
          <cell r="F15">
            <v>8</v>
          </cell>
          <cell r="J15" t="str">
            <v>-13.7% - -11.7%</v>
          </cell>
        </row>
        <row r="16">
          <cell r="F16">
            <v>10</v>
          </cell>
          <cell r="J16" t="str">
            <v>-11.7% - -9.7%</v>
          </cell>
        </row>
        <row r="17">
          <cell r="F17">
            <v>18</v>
          </cell>
          <cell r="J17" t="str">
            <v>-9.7% - -7.7%</v>
          </cell>
        </row>
        <row r="18">
          <cell r="F18">
            <v>23</v>
          </cell>
          <cell r="J18" t="str">
            <v>-7.7% - -5.7%</v>
          </cell>
        </row>
        <row r="19">
          <cell r="F19">
            <v>26</v>
          </cell>
          <cell r="J19" t="str">
            <v>-5.7% - -3.7%</v>
          </cell>
        </row>
        <row r="20">
          <cell r="F20">
            <v>35</v>
          </cell>
          <cell r="J20" t="str">
            <v>-3.7% - -1.7%</v>
          </cell>
        </row>
        <row r="21">
          <cell r="F21">
            <v>35</v>
          </cell>
          <cell r="J21" t="str">
            <v>-1.7% - 0.3%</v>
          </cell>
        </row>
        <row r="22">
          <cell r="F22">
            <v>37</v>
          </cell>
          <cell r="J22" t="str">
            <v>0.3% - 2.3%</v>
          </cell>
        </row>
        <row r="23">
          <cell r="F23">
            <v>30</v>
          </cell>
          <cell r="J23" t="str">
            <v>2.3% - 4.3%</v>
          </cell>
        </row>
        <row r="24">
          <cell r="F24">
            <v>33</v>
          </cell>
          <cell r="J24" t="str">
            <v>4.3% - 6.3%</v>
          </cell>
        </row>
        <row r="25">
          <cell r="F25">
            <v>22</v>
          </cell>
          <cell r="J25" t="str">
            <v>6.3% - 8.3%</v>
          </cell>
        </row>
        <row r="26">
          <cell r="F26">
            <v>21</v>
          </cell>
          <cell r="J26" t="str">
            <v>8.3% - 10.3%</v>
          </cell>
        </row>
        <row r="27">
          <cell r="F27">
            <v>9</v>
          </cell>
          <cell r="J27" t="str">
            <v>10.3% - 12.3%</v>
          </cell>
        </row>
        <row r="28">
          <cell r="F28">
            <v>13</v>
          </cell>
          <cell r="J28" t="str">
            <v>12.3% - 14.3%</v>
          </cell>
        </row>
        <row r="29">
          <cell r="F29">
            <v>5</v>
          </cell>
          <cell r="J29" t="str">
            <v>14.3% - 16.3%</v>
          </cell>
        </row>
        <row r="30">
          <cell r="F30">
            <v>4</v>
          </cell>
          <cell r="J30" t="str">
            <v>16.3% - 18.3%</v>
          </cell>
        </row>
        <row r="31">
          <cell r="F31">
            <v>5</v>
          </cell>
          <cell r="J31" t="str">
            <v>18.3% - 20.3%</v>
          </cell>
        </row>
        <row r="32">
          <cell r="F32">
            <v>2</v>
          </cell>
          <cell r="J32" t="str">
            <v>20.3% - 22.3%</v>
          </cell>
        </row>
        <row r="33">
          <cell r="F33">
            <v>1</v>
          </cell>
          <cell r="J33" t="str">
            <v>22.3% - 24.3%</v>
          </cell>
        </row>
        <row r="34">
          <cell r="F34">
            <v>1</v>
          </cell>
          <cell r="J34" t="str">
            <v>24.3% - 26.3%</v>
          </cell>
        </row>
        <row r="35">
          <cell r="F35">
            <v>0</v>
          </cell>
          <cell r="J35" t="str">
            <v>26.3% - 28.3%</v>
          </cell>
        </row>
        <row r="36">
          <cell r="F36">
            <v>2</v>
          </cell>
          <cell r="J36" t="str">
            <v>28.3% - 30.3%</v>
          </cell>
        </row>
        <row r="37">
          <cell r="F37">
            <v>0</v>
          </cell>
          <cell r="J37" t="str">
            <v>30.3% - 32.3%</v>
          </cell>
        </row>
        <row r="38">
          <cell r="F38">
            <v>1</v>
          </cell>
          <cell r="J38" t="str">
            <v>32.3% - 34.3%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14AC-FCA5-4D42-A6DE-B0D80E7C5F2F}">
  <dimension ref="A1:G4"/>
  <sheetViews>
    <sheetView workbookViewId="0">
      <selection activeCell="G9" sqref="G9"/>
    </sheetView>
  </sheetViews>
  <sheetFormatPr defaultRowHeight="13.9" x14ac:dyDescent="0.4"/>
  <sheetData>
    <row r="1" spans="1:7" ht="17.649999999999999" x14ac:dyDescent="0.5">
      <c r="A1" s="1" t="s">
        <v>0</v>
      </c>
      <c r="B1" s="1"/>
      <c r="C1" s="1"/>
      <c r="D1" s="1"/>
      <c r="E1" s="1"/>
      <c r="F1" s="1"/>
      <c r="G1" s="1"/>
    </row>
    <row r="2" spans="1:7" x14ac:dyDescent="0.4">
      <c r="A2" s="2">
        <v>1</v>
      </c>
      <c r="B2" s="2">
        <v>5</v>
      </c>
      <c r="C2" s="3"/>
      <c r="D2" s="3"/>
      <c r="E2" s="3"/>
      <c r="F2" s="3"/>
      <c r="G2" s="3"/>
    </row>
    <row r="3" spans="1:7" x14ac:dyDescent="0.4">
      <c r="A3" s="2">
        <v>2</v>
      </c>
      <c r="B3" s="2">
        <v>6</v>
      </c>
      <c r="C3" s="3"/>
      <c r="D3" s="4">
        <f t="array" ref="D3:F4">TRANSPOSE(A2:B4)</f>
        <v>1</v>
      </c>
      <c r="E3" s="4">
        <v>2</v>
      </c>
      <c r="F3" s="4">
        <v>3</v>
      </c>
      <c r="G3" s="3" t="str">
        <f ca="1">_xlfn.FORMULATEXT(F3)</f>
        <v>{=TRANSPOSE(A2:B4)}</v>
      </c>
    </row>
    <row r="4" spans="1:7" x14ac:dyDescent="0.4">
      <c r="A4" s="2">
        <v>3</v>
      </c>
      <c r="B4" s="2">
        <v>7</v>
      </c>
      <c r="C4" s="3"/>
      <c r="D4" s="4">
        <v>5</v>
      </c>
      <c r="E4" s="4">
        <v>6</v>
      </c>
      <c r="F4" s="4">
        <v>7</v>
      </c>
      <c r="G4" s="3"/>
    </row>
  </sheetData>
  <mergeCells count="1">
    <mergeCell ref="A1:G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47D2-9344-422C-BC5E-EADD1B5BD664}">
  <dimension ref="A1:M363"/>
  <sheetViews>
    <sheetView workbookViewId="0">
      <selection activeCell="P9" sqref="P9"/>
    </sheetView>
  </sheetViews>
  <sheetFormatPr defaultRowHeight="13.9" x14ac:dyDescent="0.4"/>
  <cols>
    <col min="1" max="1" width="9.6640625" bestFit="1" customWidth="1"/>
    <col min="2" max="2" width="10.33203125" customWidth="1"/>
    <col min="7" max="7" width="28.06640625" customWidth="1"/>
    <col min="8" max="8" width="4.19921875" customWidth="1"/>
    <col min="9" max="9" width="3.86328125" customWidth="1"/>
    <col min="10" max="10" width="3.9296875" customWidth="1"/>
    <col min="11" max="11" width="4.265625" customWidth="1"/>
    <col min="12" max="12" width="14.33203125" customWidth="1"/>
  </cols>
  <sheetData>
    <row r="1" spans="1:13" ht="17.649999999999999" x14ac:dyDescent="0.5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13" ht="39.4" x14ac:dyDescent="0.4">
      <c r="A2" s="5" t="s">
        <v>2</v>
      </c>
      <c r="B2" s="6" t="s">
        <v>3</v>
      </c>
      <c r="C2" s="6" t="s">
        <v>4</v>
      </c>
      <c r="D2" s="3"/>
      <c r="E2" s="3"/>
      <c r="F2" s="3"/>
      <c r="G2" s="3"/>
      <c r="H2" s="3"/>
      <c r="I2" s="3"/>
    </row>
    <row r="3" spans="1:13" x14ac:dyDescent="0.4">
      <c r="A3" s="7">
        <v>28128</v>
      </c>
      <c r="B3" s="8">
        <v>0.5</v>
      </c>
      <c r="C3" s="3"/>
      <c r="D3" s="3"/>
      <c r="E3" s="3"/>
      <c r="F3" s="3"/>
      <c r="G3" s="3"/>
      <c r="H3" s="3"/>
      <c r="I3" s="3"/>
    </row>
    <row r="4" spans="1:13" x14ac:dyDescent="0.4">
      <c r="A4" s="7">
        <v>28157</v>
      </c>
      <c r="B4" s="8">
        <v>0.48</v>
      </c>
      <c r="C4" s="9">
        <f>LN(B4/B3)</f>
        <v>-4.0821994520255166E-2</v>
      </c>
      <c r="D4" s="3" t="str">
        <f ca="1">_xlfn.FORMULATEXT(C4)</f>
        <v>=LN(B4/B3)</v>
      </c>
      <c r="E4" s="3" t="s">
        <v>5</v>
      </c>
      <c r="F4" s="10">
        <f>MIN(C4:C363)</f>
        <v>-0.24705910271076756</v>
      </c>
      <c r="G4" s="3" t="str">
        <f ca="1">_xlfn.FORMULATEXT(F4)</f>
        <v>=MIN(C4:C363)</v>
      </c>
      <c r="H4" s="3"/>
      <c r="I4" s="3"/>
    </row>
    <row r="5" spans="1:13" x14ac:dyDescent="0.4">
      <c r="A5" s="7">
        <v>28185</v>
      </c>
      <c r="B5" s="8">
        <v>0.45</v>
      </c>
      <c r="C5" s="9">
        <f t="shared" ref="C5:C68" si="0">LN(B5/B4)</f>
        <v>-6.4538521137571053E-2</v>
      </c>
      <c r="D5" s="3"/>
      <c r="E5" s="11" t="s">
        <v>6</v>
      </c>
      <c r="F5" s="10">
        <f>MAX(C4:C363)</f>
        <v>0.32475080873712209</v>
      </c>
      <c r="G5" s="3" t="str">
        <f ca="1">_xlfn.FORMULATEXT(F5)</f>
        <v>=MAX(C4:C363)</v>
      </c>
      <c r="H5" s="3"/>
      <c r="I5" s="3"/>
    </row>
    <row r="6" spans="1:13" x14ac:dyDescent="0.4">
      <c r="A6" s="7">
        <v>28216</v>
      </c>
      <c r="B6" s="8">
        <v>0.47</v>
      </c>
      <c r="C6" s="9">
        <f t="shared" si="0"/>
        <v>4.3485111939738676E-2</v>
      </c>
      <c r="D6" s="3"/>
      <c r="E6" s="3"/>
      <c r="F6" s="3"/>
      <c r="G6" s="3"/>
      <c r="H6" s="3"/>
      <c r="I6" s="3"/>
    </row>
    <row r="7" spans="1:13" x14ac:dyDescent="0.4">
      <c r="A7" s="7">
        <v>28247</v>
      </c>
      <c r="B7" s="8">
        <v>0.46</v>
      </c>
      <c r="C7" s="9">
        <f t="shared" si="0"/>
        <v>-2.1506205220963505E-2</v>
      </c>
      <c r="D7" s="3"/>
      <c r="E7" s="12" t="s">
        <v>7</v>
      </c>
      <c r="F7" s="12" t="s">
        <v>8</v>
      </c>
      <c r="G7" s="3"/>
      <c r="H7" s="3"/>
      <c r="I7" s="3"/>
    </row>
    <row r="8" spans="1:13" x14ac:dyDescent="0.4">
      <c r="A8" s="7">
        <v>28277</v>
      </c>
      <c r="B8" s="8">
        <v>0.5</v>
      </c>
      <c r="C8" s="9">
        <f t="shared" si="0"/>
        <v>8.3381608939051E-2</v>
      </c>
      <c r="D8" s="3"/>
      <c r="E8" s="10">
        <f>F4-1%</f>
        <v>-0.25705910271076754</v>
      </c>
      <c r="F8" s="3">
        <f t="array" ref="F8:F38">FREQUENCY(C4:C363,E8:E38)</f>
        <v>0</v>
      </c>
      <c r="G8" s="3" t="str">
        <f ca="1">_xlfn.FORMULATEXT(F8)</f>
        <v>{=FREQUENCY(C4:C363,E8:E38)}</v>
      </c>
      <c r="H8" s="3" t="s">
        <v>9</v>
      </c>
      <c r="I8" s="13">
        <v>0.02</v>
      </c>
      <c r="L8" s="14" t="s">
        <v>10</v>
      </c>
    </row>
    <row r="9" spans="1:13" x14ac:dyDescent="0.4">
      <c r="A9" s="7">
        <v>28307</v>
      </c>
      <c r="B9" s="8">
        <v>0.48</v>
      </c>
      <c r="C9" s="9">
        <f t="shared" si="0"/>
        <v>-4.0821994520255166E-2</v>
      </c>
      <c r="D9" s="3"/>
      <c r="E9" s="9">
        <f>E8+$I$8</f>
        <v>-0.23705910271076755</v>
      </c>
      <c r="F9" s="3">
        <v>2</v>
      </c>
      <c r="G9" s="3"/>
      <c r="H9" s="3"/>
      <c r="I9" s="3"/>
      <c r="L9" t="str">
        <f>TEXT(E8,"0.0%")&amp;"-"&amp;TEXT(E9,"0.0%")</f>
        <v>-25.7%--23.7%</v>
      </c>
      <c r="M9" t="str">
        <f ca="1">_xlfn.FORMULATEXT(L9)</f>
        <v>=TEXT(E8,"0.0%")&amp;"-"&amp;TEXT(E9,"0.0%")</v>
      </c>
    </row>
    <row r="10" spans="1:13" x14ac:dyDescent="0.4">
      <c r="A10" s="7">
        <v>28338</v>
      </c>
      <c r="B10" s="8">
        <v>0.47</v>
      </c>
      <c r="C10" s="9">
        <f t="shared" si="0"/>
        <v>-2.1053409197832381E-2</v>
      </c>
      <c r="D10" s="3"/>
      <c r="E10" s="9">
        <f t="shared" ref="E10:E38" si="1">E9+$I$8</f>
        <v>-0.21705910271076756</v>
      </c>
      <c r="F10" s="3">
        <v>1</v>
      </c>
      <c r="G10" s="3"/>
      <c r="H10" s="3"/>
      <c r="I10" s="3"/>
      <c r="L10" t="str">
        <f t="shared" ref="L10:L38" si="2">TEXT(E9,"0.0%")&amp;"-"&amp;TEXT(E10,"0.0%")</f>
        <v>-23.7%--21.7%</v>
      </c>
    </row>
    <row r="11" spans="1:13" x14ac:dyDescent="0.4">
      <c r="A11" s="7">
        <v>28369</v>
      </c>
      <c r="B11" s="8">
        <v>0.5</v>
      </c>
      <c r="C11" s="9">
        <f t="shared" si="0"/>
        <v>6.1875403718087453E-2</v>
      </c>
      <c r="D11" s="3"/>
      <c r="E11" s="9">
        <f t="shared" si="1"/>
        <v>-0.19705910271076757</v>
      </c>
      <c r="F11" s="3">
        <v>2</v>
      </c>
      <c r="G11" s="3"/>
      <c r="H11" s="3"/>
      <c r="I11" s="3"/>
      <c r="L11" t="str">
        <f t="shared" si="2"/>
        <v>-21.7%--19.7%</v>
      </c>
    </row>
    <row r="12" spans="1:13" x14ac:dyDescent="0.4">
      <c r="A12" s="7">
        <v>28401</v>
      </c>
      <c r="B12" s="8">
        <v>0.47</v>
      </c>
      <c r="C12" s="9">
        <f t="shared" si="0"/>
        <v>-6.1875403718087529E-2</v>
      </c>
      <c r="D12" s="3"/>
      <c r="E12" s="9">
        <f t="shared" si="1"/>
        <v>-0.17705910271076758</v>
      </c>
      <c r="F12" s="3">
        <v>6</v>
      </c>
      <c r="G12" s="3"/>
      <c r="H12" s="3"/>
      <c r="I12" s="3"/>
      <c r="L12" t="str">
        <f t="shared" si="2"/>
        <v>-19.7%--17.7%</v>
      </c>
    </row>
    <row r="13" spans="1:13" x14ac:dyDescent="0.4">
      <c r="A13" s="7">
        <v>28430</v>
      </c>
      <c r="B13" s="8">
        <v>0.48</v>
      </c>
      <c r="C13" s="9">
        <f t="shared" si="0"/>
        <v>2.1053409197832263E-2</v>
      </c>
      <c r="D13" s="3"/>
      <c r="E13" s="9">
        <f t="shared" si="1"/>
        <v>-0.15705910271076759</v>
      </c>
      <c r="F13" s="3">
        <v>3</v>
      </c>
      <c r="G13" s="3"/>
      <c r="H13" s="3"/>
      <c r="I13" s="3"/>
      <c r="L13" t="str">
        <f t="shared" si="2"/>
        <v>-17.7%--15.7%</v>
      </c>
    </row>
    <row r="14" spans="1:13" x14ac:dyDescent="0.4">
      <c r="A14" s="7">
        <v>28460</v>
      </c>
      <c r="B14" s="8">
        <v>0.5</v>
      </c>
      <c r="C14" s="9">
        <f t="shared" si="0"/>
        <v>4.08219945202552E-2</v>
      </c>
      <c r="D14" s="3"/>
      <c r="E14" s="9">
        <f t="shared" si="1"/>
        <v>-0.1370591027107676</v>
      </c>
      <c r="F14" s="3">
        <v>5</v>
      </c>
      <c r="G14" s="3"/>
      <c r="H14" s="3"/>
      <c r="I14" s="3"/>
      <c r="L14" t="str">
        <f t="shared" si="2"/>
        <v>-15.7%--13.7%</v>
      </c>
    </row>
    <row r="15" spans="1:13" x14ac:dyDescent="0.4">
      <c r="A15" s="7">
        <v>28493</v>
      </c>
      <c r="B15" s="8">
        <v>0.47</v>
      </c>
      <c r="C15" s="9">
        <f t="shared" si="0"/>
        <v>-6.1875403718087529E-2</v>
      </c>
      <c r="D15" s="3"/>
      <c r="E15" s="9">
        <f t="shared" si="1"/>
        <v>-0.1170591027107676</v>
      </c>
      <c r="F15" s="3">
        <v>8</v>
      </c>
      <c r="G15" s="3"/>
      <c r="H15" s="3"/>
      <c r="I15" s="3"/>
      <c r="L15" t="str">
        <f t="shared" si="2"/>
        <v>-13.7%--11.7%</v>
      </c>
    </row>
    <row r="16" spans="1:13" x14ac:dyDescent="0.4">
      <c r="A16" s="7">
        <v>28522</v>
      </c>
      <c r="B16" s="8">
        <v>0.47</v>
      </c>
      <c r="C16" s="9">
        <f t="shared" si="0"/>
        <v>0</v>
      </c>
      <c r="D16" s="3"/>
      <c r="E16" s="9">
        <f t="shared" si="1"/>
        <v>-9.7059102710767592E-2</v>
      </c>
      <c r="F16" s="3">
        <v>10</v>
      </c>
      <c r="G16" s="3"/>
      <c r="H16" s="3"/>
      <c r="I16" s="3"/>
      <c r="L16" t="str">
        <f t="shared" si="2"/>
        <v>-11.7%--9.7%</v>
      </c>
    </row>
    <row r="17" spans="1:12" x14ac:dyDescent="0.4">
      <c r="A17" s="7">
        <v>28550</v>
      </c>
      <c r="B17" s="8">
        <v>0.51</v>
      </c>
      <c r="C17" s="9">
        <f t="shared" si="0"/>
        <v>8.1678031014267294E-2</v>
      </c>
      <c r="D17" s="3"/>
      <c r="E17" s="9">
        <f t="shared" si="1"/>
        <v>-7.7059102710767588E-2</v>
      </c>
      <c r="F17" s="3">
        <v>18</v>
      </c>
      <c r="G17" s="3"/>
      <c r="H17" s="3"/>
      <c r="I17" s="3"/>
      <c r="L17" t="str">
        <f t="shared" si="2"/>
        <v>-9.7%--7.7%</v>
      </c>
    </row>
    <row r="18" spans="1:12" x14ac:dyDescent="0.4">
      <c r="A18" s="7">
        <v>28583</v>
      </c>
      <c r="B18" s="8">
        <v>0.57999999999999996</v>
      </c>
      <c r="C18" s="9">
        <f t="shared" si="0"/>
        <v>0.12861737782209354</v>
      </c>
      <c r="D18" s="3"/>
      <c r="E18" s="9">
        <f t="shared" si="1"/>
        <v>-5.7059102710767584E-2</v>
      </c>
      <c r="F18" s="3">
        <v>23</v>
      </c>
      <c r="G18" s="3"/>
      <c r="H18" s="3"/>
      <c r="I18" s="3"/>
      <c r="L18" t="str">
        <f t="shared" si="2"/>
        <v>-7.7%--5.7%</v>
      </c>
    </row>
    <row r="19" spans="1:12" x14ac:dyDescent="0.4">
      <c r="A19" s="7">
        <v>28611</v>
      </c>
      <c r="B19" s="8">
        <v>0.56000000000000005</v>
      </c>
      <c r="C19" s="9">
        <f t="shared" si="0"/>
        <v>-3.5091319811269943E-2</v>
      </c>
      <c r="D19" s="3"/>
      <c r="E19" s="9">
        <f t="shared" si="1"/>
        <v>-3.705910271076758E-2</v>
      </c>
      <c r="F19" s="3">
        <v>26</v>
      </c>
      <c r="G19" s="3"/>
      <c r="H19" s="3"/>
      <c r="I19" s="3"/>
      <c r="L19" t="str">
        <f t="shared" si="2"/>
        <v>-5.7%--3.7%</v>
      </c>
    </row>
    <row r="20" spans="1:12" x14ac:dyDescent="0.4">
      <c r="A20" s="7">
        <v>28642</v>
      </c>
      <c r="B20" s="8">
        <v>0.53</v>
      </c>
      <c r="C20" s="9">
        <f t="shared" si="0"/>
        <v>-5.5059777183027431E-2</v>
      </c>
      <c r="D20" s="3"/>
      <c r="E20" s="9">
        <f t="shared" si="1"/>
        <v>-1.705910271076758E-2</v>
      </c>
      <c r="F20" s="3">
        <v>35</v>
      </c>
      <c r="G20" s="3"/>
      <c r="H20" s="3"/>
      <c r="I20" s="3"/>
      <c r="L20" t="str">
        <f t="shared" si="2"/>
        <v>-3.7%--1.7%</v>
      </c>
    </row>
    <row r="21" spans="1:12" x14ac:dyDescent="0.4">
      <c r="A21" s="7">
        <v>28674</v>
      </c>
      <c r="B21" s="8">
        <v>0.53</v>
      </c>
      <c r="C21" s="9">
        <f t="shared" si="0"/>
        <v>0</v>
      </c>
      <c r="D21" s="3"/>
      <c r="E21" s="9">
        <f t="shared" si="1"/>
        <v>2.9408972892324206E-3</v>
      </c>
      <c r="F21" s="3">
        <v>35</v>
      </c>
      <c r="G21" s="3"/>
      <c r="H21" s="3"/>
      <c r="I21" s="3"/>
      <c r="L21" t="str">
        <f t="shared" si="2"/>
        <v>-1.7%-0.3%</v>
      </c>
    </row>
    <row r="22" spans="1:12" x14ac:dyDescent="0.4">
      <c r="A22" s="7">
        <v>28703</v>
      </c>
      <c r="B22" s="8">
        <v>0.51</v>
      </c>
      <c r="C22" s="9">
        <f t="shared" si="0"/>
        <v>-3.8466280827796052E-2</v>
      </c>
      <c r="D22" s="3"/>
      <c r="E22" s="9">
        <f t="shared" si="1"/>
        <v>2.2940897289232421E-2</v>
      </c>
      <c r="F22" s="3">
        <v>37</v>
      </c>
      <c r="G22" s="3"/>
      <c r="H22" s="3"/>
      <c r="I22" s="3"/>
      <c r="L22" t="str">
        <f t="shared" si="2"/>
        <v>0.3%-2.3%</v>
      </c>
    </row>
    <row r="23" spans="1:12" x14ac:dyDescent="0.4">
      <c r="A23" s="7">
        <v>28734</v>
      </c>
      <c r="B23" s="8">
        <v>0.53</v>
      </c>
      <c r="C23" s="9">
        <f t="shared" si="0"/>
        <v>3.8466280827796143E-2</v>
      </c>
      <c r="D23" s="3"/>
      <c r="E23" s="9">
        <f t="shared" si="1"/>
        <v>4.2940897289232421E-2</v>
      </c>
      <c r="F23" s="3">
        <v>30</v>
      </c>
      <c r="G23" s="3"/>
      <c r="H23" s="3"/>
      <c r="I23" s="3"/>
      <c r="L23" t="str">
        <f t="shared" si="2"/>
        <v>2.3%-4.3%</v>
      </c>
    </row>
    <row r="24" spans="1:12" x14ac:dyDescent="0.4">
      <c r="A24" s="7">
        <v>28765</v>
      </c>
      <c r="B24" s="8">
        <v>0.48</v>
      </c>
      <c r="C24" s="9">
        <f t="shared" si="0"/>
        <v>-9.909090264423101E-2</v>
      </c>
      <c r="D24" s="3"/>
      <c r="E24" s="9">
        <f t="shared" si="1"/>
        <v>6.2940897289232425E-2</v>
      </c>
      <c r="F24" s="3">
        <v>33</v>
      </c>
      <c r="G24" s="3"/>
      <c r="H24" s="3"/>
      <c r="I24" s="3"/>
      <c r="L24" t="str">
        <f t="shared" si="2"/>
        <v>4.3%-6.3%</v>
      </c>
    </row>
    <row r="25" spans="1:12" x14ac:dyDescent="0.4">
      <c r="A25" s="7">
        <v>28795</v>
      </c>
      <c r="B25" s="8">
        <v>0.49</v>
      </c>
      <c r="C25" s="9">
        <f t="shared" si="0"/>
        <v>2.061928720273561E-2</v>
      </c>
      <c r="D25" s="3"/>
      <c r="E25" s="9">
        <f t="shared" si="1"/>
        <v>8.2940897289232429E-2</v>
      </c>
      <c r="F25" s="3">
        <v>22</v>
      </c>
      <c r="G25" s="3"/>
      <c r="H25" s="3"/>
      <c r="I25" s="3"/>
      <c r="L25" t="str">
        <f t="shared" si="2"/>
        <v>6.3%-8.3%</v>
      </c>
    </row>
    <row r="26" spans="1:12" x14ac:dyDescent="0.4">
      <c r="A26" s="7">
        <v>28825</v>
      </c>
      <c r="B26" s="8">
        <v>0.5</v>
      </c>
      <c r="C26" s="9">
        <f t="shared" si="0"/>
        <v>2.0202707317519469E-2</v>
      </c>
      <c r="D26" s="3"/>
      <c r="E26" s="9">
        <f t="shared" si="1"/>
        <v>0.10294089728923243</v>
      </c>
      <c r="F26" s="3">
        <v>21</v>
      </c>
      <c r="G26" s="3"/>
      <c r="H26" s="3"/>
      <c r="I26" s="3"/>
      <c r="L26" t="str">
        <f t="shared" si="2"/>
        <v>8.3%-10.3%</v>
      </c>
    </row>
    <row r="27" spans="1:12" x14ac:dyDescent="0.4">
      <c r="A27" s="7">
        <v>28857</v>
      </c>
      <c r="B27" s="8">
        <v>0.5</v>
      </c>
      <c r="C27" s="9">
        <f t="shared" si="0"/>
        <v>0</v>
      </c>
      <c r="D27" s="3"/>
      <c r="E27" s="9">
        <f t="shared" si="1"/>
        <v>0.12294089728923244</v>
      </c>
      <c r="F27" s="3">
        <v>9</v>
      </c>
      <c r="G27" s="3"/>
      <c r="H27" s="3"/>
      <c r="I27" s="3"/>
      <c r="L27" t="str">
        <f t="shared" si="2"/>
        <v>10.3%-12.3%</v>
      </c>
    </row>
    <row r="28" spans="1:12" x14ac:dyDescent="0.4">
      <c r="A28" s="7">
        <v>28887</v>
      </c>
      <c r="B28" s="8">
        <v>0.5</v>
      </c>
      <c r="C28" s="9">
        <f t="shared" si="0"/>
        <v>0</v>
      </c>
      <c r="D28" s="3"/>
      <c r="E28" s="9">
        <f t="shared" si="1"/>
        <v>0.14294089728923243</v>
      </c>
      <c r="F28" s="3">
        <v>13</v>
      </c>
      <c r="G28" s="3"/>
      <c r="H28" s="3"/>
      <c r="I28" s="3"/>
      <c r="L28" t="str">
        <f t="shared" si="2"/>
        <v>12.3%-14.3%</v>
      </c>
    </row>
    <row r="29" spans="1:12" x14ac:dyDescent="0.4">
      <c r="A29" s="7">
        <v>28915</v>
      </c>
      <c r="B29" s="8">
        <v>0.53</v>
      </c>
      <c r="C29" s="9">
        <f t="shared" si="0"/>
        <v>5.8268908123975824E-2</v>
      </c>
      <c r="D29" s="3"/>
      <c r="E29" s="9">
        <f t="shared" si="1"/>
        <v>0.16294089728923242</v>
      </c>
      <c r="F29" s="3">
        <v>5</v>
      </c>
      <c r="G29" s="3"/>
      <c r="H29" s="3"/>
      <c r="I29" s="3"/>
      <c r="L29" t="str">
        <f t="shared" si="2"/>
        <v>14.3%-16.3%</v>
      </c>
    </row>
    <row r="30" spans="1:12" x14ac:dyDescent="0.4">
      <c r="A30" s="7">
        <v>28947</v>
      </c>
      <c r="B30" s="8">
        <v>0.55000000000000004</v>
      </c>
      <c r="C30" s="9">
        <f t="shared" si="0"/>
        <v>3.7041271680349076E-2</v>
      </c>
      <c r="D30" s="3"/>
      <c r="E30" s="9">
        <f t="shared" si="1"/>
        <v>0.18294089728923241</v>
      </c>
      <c r="F30" s="3">
        <v>4</v>
      </c>
      <c r="G30" s="3"/>
      <c r="H30" s="3"/>
      <c r="I30" s="3"/>
      <c r="L30" t="str">
        <f t="shared" si="2"/>
        <v>16.3%-18.3%</v>
      </c>
    </row>
    <row r="31" spans="1:12" x14ac:dyDescent="0.4">
      <c r="A31" s="7">
        <v>28976</v>
      </c>
      <c r="B31" s="8">
        <v>0.53</v>
      </c>
      <c r="C31" s="9">
        <f t="shared" si="0"/>
        <v>-3.7041271680349097E-2</v>
      </c>
      <c r="D31" s="3"/>
      <c r="E31" s="9">
        <f t="shared" si="1"/>
        <v>0.2029408972892324</v>
      </c>
      <c r="F31" s="3">
        <v>5</v>
      </c>
      <c r="G31" s="3"/>
      <c r="H31" s="3"/>
      <c r="I31" s="3"/>
      <c r="L31" t="str">
        <f t="shared" si="2"/>
        <v>18.3%-20.3%</v>
      </c>
    </row>
    <row r="32" spans="1:12" x14ac:dyDescent="0.4">
      <c r="A32" s="7">
        <v>29007</v>
      </c>
      <c r="B32" s="8">
        <v>0.53</v>
      </c>
      <c r="C32" s="9">
        <f t="shared" si="0"/>
        <v>0</v>
      </c>
      <c r="D32" s="3"/>
      <c r="E32" s="9">
        <f t="shared" si="1"/>
        <v>0.22294089728923239</v>
      </c>
      <c r="F32" s="3">
        <v>2</v>
      </c>
      <c r="G32" s="3"/>
      <c r="H32" s="3"/>
      <c r="I32" s="3"/>
      <c r="L32" t="str">
        <f t="shared" si="2"/>
        <v>20.3%-22.3%</v>
      </c>
    </row>
    <row r="33" spans="1:12" x14ac:dyDescent="0.4">
      <c r="A33" s="7">
        <v>29038</v>
      </c>
      <c r="B33" s="8">
        <v>0.53</v>
      </c>
      <c r="C33" s="9">
        <f t="shared" si="0"/>
        <v>0</v>
      </c>
      <c r="D33" s="3"/>
      <c r="E33" s="9">
        <f t="shared" si="1"/>
        <v>0.24294089728923238</v>
      </c>
      <c r="F33" s="3">
        <v>1</v>
      </c>
      <c r="G33" s="3"/>
      <c r="H33" s="3"/>
      <c r="I33" s="3"/>
      <c r="L33" t="str">
        <f t="shared" si="2"/>
        <v>22.3%-24.3%</v>
      </c>
    </row>
    <row r="34" spans="1:12" x14ac:dyDescent="0.4">
      <c r="A34" s="7">
        <v>29068</v>
      </c>
      <c r="B34" s="8">
        <v>0.55000000000000004</v>
      </c>
      <c r="C34" s="9">
        <f t="shared" si="0"/>
        <v>3.7041271680349076E-2</v>
      </c>
      <c r="D34" s="3"/>
      <c r="E34" s="9">
        <f t="shared" si="1"/>
        <v>0.26294089728923237</v>
      </c>
      <c r="F34" s="3">
        <v>1</v>
      </c>
      <c r="G34" s="3"/>
      <c r="H34" s="3"/>
      <c r="I34" s="3"/>
      <c r="L34" t="str">
        <f t="shared" si="2"/>
        <v>24.3%-26.3%</v>
      </c>
    </row>
    <row r="35" spans="1:12" x14ac:dyDescent="0.4">
      <c r="A35" s="7">
        <v>29102</v>
      </c>
      <c r="B35" s="8">
        <v>0.56000000000000005</v>
      </c>
      <c r="C35" s="9">
        <f t="shared" si="0"/>
        <v>1.8018505502678431E-2</v>
      </c>
      <c r="D35" s="3"/>
      <c r="E35" s="9">
        <f t="shared" si="1"/>
        <v>0.28294089728923238</v>
      </c>
      <c r="F35" s="3">
        <v>0</v>
      </c>
      <c r="G35" s="3"/>
      <c r="H35" s="3"/>
      <c r="I35" s="3"/>
      <c r="L35" t="str">
        <f t="shared" si="2"/>
        <v>26.3%-28.3%</v>
      </c>
    </row>
    <row r="36" spans="1:12" x14ac:dyDescent="0.4">
      <c r="A36" s="7">
        <v>29129</v>
      </c>
      <c r="B36" s="8">
        <v>0.48</v>
      </c>
      <c r="C36" s="9">
        <f t="shared" si="0"/>
        <v>-0.1541506798272585</v>
      </c>
      <c r="D36" s="3"/>
      <c r="E36" s="9">
        <f t="shared" si="1"/>
        <v>0.3029408972892324</v>
      </c>
      <c r="F36" s="3">
        <v>2</v>
      </c>
      <c r="G36" s="3"/>
      <c r="H36" s="3"/>
      <c r="I36" s="3"/>
      <c r="L36" t="str">
        <f t="shared" si="2"/>
        <v>28.3%-30.3%</v>
      </c>
    </row>
    <row r="37" spans="1:12" x14ac:dyDescent="0.4">
      <c r="A37" s="7">
        <v>29160</v>
      </c>
      <c r="B37" s="8">
        <v>0.4</v>
      </c>
      <c r="C37" s="9">
        <f t="shared" si="0"/>
        <v>-0.18232155679395459</v>
      </c>
      <c r="D37" s="3"/>
      <c r="E37" s="9">
        <f t="shared" si="1"/>
        <v>0.32294089728923242</v>
      </c>
      <c r="F37" s="3">
        <v>0</v>
      </c>
      <c r="G37" s="3"/>
      <c r="H37" s="3"/>
      <c r="I37" s="3"/>
      <c r="L37" t="str">
        <f t="shared" si="2"/>
        <v>30.3%-32.3%</v>
      </c>
    </row>
    <row r="38" spans="1:12" x14ac:dyDescent="0.4">
      <c r="A38" s="7">
        <v>29192</v>
      </c>
      <c r="B38" s="8">
        <v>0.42</v>
      </c>
      <c r="C38" s="9">
        <f t="shared" si="0"/>
        <v>4.8790164169431834E-2</v>
      </c>
      <c r="D38" s="3"/>
      <c r="E38" s="9">
        <f t="shared" si="1"/>
        <v>0.34294089728923244</v>
      </c>
      <c r="F38" s="3">
        <v>1</v>
      </c>
      <c r="G38" s="3"/>
      <c r="H38" s="3"/>
      <c r="I38" s="3"/>
      <c r="L38" t="str">
        <f t="shared" si="2"/>
        <v>32.3%-34.3%</v>
      </c>
    </row>
    <row r="39" spans="1:12" x14ac:dyDescent="0.4">
      <c r="A39" s="7">
        <v>29222</v>
      </c>
      <c r="B39" s="8">
        <v>0.45</v>
      </c>
      <c r="C39" s="9">
        <f t="shared" si="0"/>
        <v>6.8992871486951421E-2</v>
      </c>
      <c r="D39" s="3"/>
      <c r="E39" s="3"/>
      <c r="F39" s="3"/>
      <c r="G39" s="3"/>
      <c r="H39" s="3"/>
      <c r="I39" s="3"/>
    </row>
    <row r="40" spans="1:12" x14ac:dyDescent="0.4">
      <c r="A40" s="7">
        <v>29252</v>
      </c>
      <c r="B40" s="8">
        <v>0.41</v>
      </c>
      <c r="C40" s="9">
        <f t="shared" si="0"/>
        <v>-9.309042306601209E-2</v>
      </c>
      <c r="D40" s="3"/>
      <c r="E40" s="3"/>
      <c r="F40" s="3"/>
      <c r="G40" s="3"/>
      <c r="H40" s="3"/>
      <c r="I40" s="3"/>
    </row>
    <row r="41" spans="1:12" x14ac:dyDescent="0.4">
      <c r="A41" s="7">
        <v>29283</v>
      </c>
      <c r="B41" s="8">
        <v>0.39</v>
      </c>
      <c r="C41" s="9">
        <f t="shared" si="0"/>
        <v>-5.0010420574661305E-2</v>
      </c>
      <c r="D41" s="3"/>
      <c r="E41" s="3"/>
      <c r="F41" s="3"/>
      <c r="G41" s="3"/>
      <c r="H41" s="3"/>
      <c r="I41" s="3"/>
    </row>
    <row r="42" spans="1:12" x14ac:dyDescent="0.4">
      <c r="A42" s="7">
        <v>29312</v>
      </c>
      <c r="B42" s="8">
        <v>0.34</v>
      </c>
      <c r="C42" s="9">
        <f t="shared" si="0"/>
        <v>-0.13720112151348501</v>
      </c>
      <c r="D42" s="3"/>
      <c r="E42" s="3"/>
      <c r="F42" s="3"/>
      <c r="G42" s="3"/>
      <c r="H42" s="3"/>
      <c r="I42" s="3"/>
    </row>
    <row r="43" spans="1:12" x14ac:dyDescent="0.4">
      <c r="A43" s="7">
        <v>29342</v>
      </c>
      <c r="B43" s="8">
        <v>0.34</v>
      </c>
      <c r="C43" s="9">
        <f t="shared" si="0"/>
        <v>0</v>
      </c>
      <c r="D43" s="3"/>
      <c r="E43" s="3"/>
      <c r="F43" s="3"/>
      <c r="G43" s="3"/>
      <c r="H43" s="3"/>
      <c r="I43" s="3"/>
    </row>
    <row r="44" spans="1:12" x14ac:dyDescent="0.4">
      <c r="A44" s="7">
        <v>29374</v>
      </c>
      <c r="B44" s="8">
        <v>0.34</v>
      </c>
      <c r="C44" s="9">
        <f t="shared" si="0"/>
        <v>0</v>
      </c>
      <c r="D44" s="3"/>
      <c r="E44" s="3"/>
      <c r="F44" s="3"/>
      <c r="G44" s="3"/>
      <c r="H44" s="3"/>
      <c r="I44" s="3"/>
    </row>
    <row r="45" spans="1:12" x14ac:dyDescent="0.4">
      <c r="A45" s="7">
        <v>29403</v>
      </c>
      <c r="B45" s="8">
        <v>0.4</v>
      </c>
      <c r="C45" s="9">
        <f t="shared" si="0"/>
        <v>0.16251892949777494</v>
      </c>
      <c r="D45" s="3"/>
      <c r="E45" s="3"/>
      <c r="F45" s="3"/>
      <c r="G45" s="3"/>
      <c r="H45" s="3"/>
      <c r="I45" s="3"/>
    </row>
    <row r="46" spans="1:12" x14ac:dyDescent="0.4">
      <c r="A46" s="7">
        <v>29434</v>
      </c>
      <c r="B46" s="8">
        <v>0.39</v>
      </c>
      <c r="C46" s="9">
        <f t="shared" si="0"/>
        <v>-2.5317807984289897E-2</v>
      </c>
      <c r="D46" s="3"/>
      <c r="E46" s="3"/>
      <c r="F46" s="3"/>
      <c r="G46" s="3"/>
      <c r="H46" s="3"/>
      <c r="I46" s="3"/>
    </row>
    <row r="47" spans="1:12" x14ac:dyDescent="0.4">
      <c r="A47" s="7">
        <v>29466</v>
      </c>
      <c r="B47" s="8">
        <v>0.39</v>
      </c>
      <c r="C47" s="9">
        <f t="shared" si="0"/>
        <v>0</v>
      </c>
      <c r="D47" s="3"/>
      <c r="E47" s="3"/>
      <c r="F47" s="3"/>
      <c r="G47" s="3"/>
      <c r="H47" s="3"/>
      <c r="I47" s="3"/>
    </row>
    <row r="48" spans="1:12" x14ac:dyDescent="0.4">
      <c r="A48" s="7">
        <v>29495</v>
      </c>
      <c r="B48" s="8">
        <v>0.37</v>
      </c>
      <c r="C48" s="9">
        <f t="shared" si="0"/>
        <v>-5.2643733485422027E-2</v>
      </c>
      <c r="D48" s="3"/>
      <c r="E48" s="3"/>
      <c r="F48" s="3"/>
      <c r="G48" s="3"/>
      <c r="H48" s="3"/>
      <c r="I48" s="3"/>
    </row>
    <row r="49" spans="1:9" x14ac:dyDescent="0.4">
      <c r="A49" s="7">
        <v>29528</v>
      </c>
      <c r="B49" s="8">
        <v>0.32</v>
      </c>
      <c r="C49" s="9">
        <f t="shared" si="0"/>
        <v>-0.14518200984449783</v>
      </c>
      <c r="D49" s="3"/>
      <c r="E49" s="3"/>
      <c r="F49" s="3"/>
      <c r="G49" s="3"/>
      <c r="H49" s="3"/>
      <c r="I49" s="3"/>
    </row>
    <row r="50" spans="1:9" x14ac:dyDescent="0.4">
      <c r="A50" s="7">
        <v>29556</v>
      </c>
      <c r="B50" s="8">
        <v>0.28999999999999998</v>
      </c>
      <c r="C50" s="9">
        <f t="shared" si="0"/>
        <v>-9.8440072813252649E-2</v>
      </c>
      <c r="D50" s="3"/>
      <c r="E50" s="3"/>
      <c r="F50" s="3"/>
      <c r="G50" s="3"/>
      <c r="H50" s="3"/>
      <c r="I50" s="3"/>
    </row>
    <row r="51" spans="1:9" x14ac:dyDescent="0.4">
      <c r="A51" s="7">
        <v>29588</v>
      </c>
      <c r="B51" s="8">
        <v>0.28999999999999998</v>
      </c>
      <c r="C51" s="9">
        <f t="shared" si="0"/>
        <v>0</v>
      </c>
      <c r="D51" s="3"/>
      <c r="E51" s="3"/>
      <c r="F51" s="3"/>
      <c r="G51" s="3"/>
      <c r="H51" s="3"/>
      <c r="I51" s="3"/>
    </row>
    <row r="52" spans="1:9" x14ac:dyDescent="0.4">
      <c r="A52" s="7">
        <v>29619</v>
      </c>
      <c r="B52" s="8">
        <v>0.28999999999999998</v>
      </c>
      <c r="C52" s="9">
        <f t="shared" si="0"/>
        <v>0</v>
      </c>
      <c r="D52" s="3"/>
      <c r="E52" s="3"/>
      <c r="F52" s="3"/>
      <c r="G52" s="3"/>
      <c r="H52" s="3"/>
      <c r="I52" s="3"/>
    </row>
    <row r="53" spans="1:9" x14ac:dyDescent="0.4">
      <c r="A53" s="7">
        <v>29647</v>
      </c>
      <c r="B53" s="8">
        <v>0.35</v>
      </c>
      <c r="C53" s="9">
        <f t="shared" si="0"/>
        <v>0.18805223150293962</v>
      </c>
      <c r="D53" s="3"/>
      <c r="E53" s="3"/>
      <c r="F53" s="3"/>
      <c r="G53" s="3"/>
      <c r="H53" s="3"/>
      <c r="I53" s="3"/>
    </row>
    <row r="54" spans="1:9" x14ac:dyDescent="0.4">
      <c r="A54" s="7">
        <v>29677</v>
      </c>
      <c r="B54" s="8">
        <v>0.32</v>
      </c>
      <c r="C54" s="9">
        <f t="shared" si="0"/>
        <v>-8.9612158689687041E-2</v>
      </c>
      <c r="D54" s="3"/>
      <c r="E54" s="3"/>
      <c r="F54" s="3"/>
      <c r="G54" s="3"/>
      <c r="H54" s="3"/>
      <c r="I54" s="3"/>
    </row>
    <row r="55" spans="1:9" x14ac:dyDescent="0.4">
      <c r="A55" s="7">
        <v>29707</v>
      </c>
      <c r="B55" s="8">
        <v>0.34</v>
      </c>
      <c r="C55" s="9">
        <f t="shared" si="0"/>
        <v>6.062462181643484E-2</v>
      </c>
      <c r="D55" s="3"/>
      <c r="E55" s="3"/>
      <c r="F55" s="3"/>
      <c r="G55" s="3"/>
      <c r="H55" s="3"/>
      <c r="I55" s="3"/>
    </row>
    <row r="56" spans="1:9" x14ac:dyDescent="0.4">
      <c r="A56" s="7">
        <v>29738</v>
      </c>
      <c r="B56" s="8">
        <v>0.35</v>
      </c>
      <c r="C56" s="9">
        <f t="shared" si="0"/>
        <v>2.8987536873252187E-2</v>
      </c>
      <c r="D56" s="3"/>
      <c r="E56" s="3"/>
      <c r="F56" s="3"/>
      <c r="G56" s="3"/>
      <c r="H56" s="3"/>
      <c r="I56" s="3"/>
    </row>
    <row r="57" spans="1:9" x14ac:dyDescent="0.4">
      <c r="A57" s="7">
        <v>29768</v>
      </c>
      <c r="B57" s="8">
        <v>0.32</v>
      </c>
      <c r="C57" s="9">
        <f t="shared" si="0"/>
        <v>-8.9612158689687041E-2</v>
      </c>
      <c r="D57" s="3"/>
      <c r="E57" s="3"/>
      <c r="F57" s="3"/>
      <c r="G57" s="3"/>
      <c r="H57" s="3"/>
      <c r="I57" s="3"/>
    </row>
    <row r="58" spans="1:9" x14ac:dyDescent="0.4">
      <c r="A58" s="7">
        <v>29801</v>
      </c>
      <c r="B58" s="8">
        <v>0.3</v>
      </c>
      <c r="C58" s="9">
        <f t="shared" si="0"/>
        <v>-6.4538521137571178E-2</v>
      </c>
      <c r="D58" s="3"/>
      <c r="E58" s="3"/>
      <c r="F58" s="3"/>
      <c r="G58" s="3"/>
      <c r="H58" s="3"/>
      <c r="I58" s="3"/>
    </row>
    <row r="59" spans="1:9" x14ac:dyDescent="0.4">
      <c r="A59" s="7">
        <v>29830</v>
      </c>
      <c r="B59" s="8">
        <v>0.3</v>
      </c>
      <c r="C59" s="9">
        <f t="shared" si="0"/>
        <v>0</v>
      </c>
      <c r="D59" s="3"/>
      <c r="E59" s="3"/>
      <c r="F59" s="3"/>
      <c r="G59" s="3"/>
      <c r="H59" s="3"/>
      <c r="I59" s="3"/>
    </row>
    <row r="60" spans="1:9" x14ac:dyDescent="0.4">
      <c r="A60" s="7">
        <v>29860</v>
      </c>
      <c r="B60" s="8">
        <v>0.25</v>
      </c>
      <c r="C60" s="9">
        <f t="shared" si="0"/>
        <v>-0.18232155679395459</v>
      </c>
      <c r="D60" s="3"/>
      <c r="E60" s="3"/>
      <c r="F60" s="3"/>
      <c r="G60" s="3"/>
      <c r="H60" s="3"/>
      <c r="I60" s="3"/>
    </row>
    <row r="61" spans="1:9" x14ac:dyDescent="0.4">
      <c r="A61" s="7">
        <v>29892</v>
      </c>
      <c r="B61" s="8">
        <v>0.25</v>
      </c>
      <c r="C61" s="9">
        <f t="shared" si="0"/>
        <v>0</v>
      </c>
      <c r="D61" s="3"/>
      <c r="E61" s="3"/>
      <c r="F61" s="3"/>
      <c r="G61" s="3"/>
      <c r="H61" s="3"/>
      <c r="I61" s="3"/>
    </row>
    <row r="62" spans="1:9" x14ac:dyDescent="0.4">
      <c r="A62" s="7">
        <v>29921</v>
      </c>
      <c r="B62" s="8">
        <v>0.25</v>
      </c>
      <c r="C62" s="9">
        <f t="shared" si="0"/>
        <v>0</v>
      </c>
      <c r="D62" s="3"/>
      <c r="E62" s="3"/>
      <c r="F62" s="3"/>
      <c r="G62" s="3"/>
      <c r="H62" s="3"/>
      <c r="I62" s="3"/>
    </row>
    <row r="63" spans="1:9" x14ac:dyDescent="0.4">
      <c r="A63" s="7">
        <v>29955</v>
      </c>
      <c r="B63" s="8">
        <v>0.28000000000000003</v>
      </c>
      <c r="C63" s="9">
        <f t="shared" si="0"/>
        <v>0.11332868530700327</v>
      </c>
      <c r="D63" s="3"/>
      <c r="E63" s="3"/>
      <c r="F63" s="3"/>
      <c r="G63" s="3"/>
      <c r="H63" s="3"/>
      <c r="I63" s="3"/>
    </row>
    <row r="64" spans="1:9" x14ac:dyDescent="0.4">
      <c r="A64" s="7">
        <v>29983</v>
      </c>
      <c r="B64" s="8">
        <v>0.28999999999999998</v>
      </c>
      <c r="C64" s="9">
        <f t="shared" si="0"/>
        <v>3.5091319811269978E-2</v>
      </c>
      <c r="D64" s="3"/>
      <c r="E64" s="3"/>
      <c r="F64" s="3"/>
      <c r="G64" s="3"/>
      <c r="H64" s="3"/>
      <c r="I64" s="3"/>
    </row>
    <row r="65" spans="1:9" x14ac:dyDescent="0.4">
      <c r="A65" s="7">
        <v>30011</v>
      </c>
      <c r="B65" s="8">
        <v>0.32</v>
      </c>
      <c r="C65" s="9">
        <f t="shared" si="0"/>
        <v>9.8440072813252705E-2</v>
      </c>
      <c r="D65" s="3"/>
      <c r="E65" s="3"/>
      <c r="F65" s="3"/>
      <c r="G65" s="3"/>
      <c r="H65" s="3"/>
      <c r="I65" s="3"/>
    </row>
    <row r="66" spans="1:9" x14ac:dyDescent="0.4">
      <c r="A66" s="7">
        <v>30042</v>
      </c>
      <c r="B66" s="8">
        <v>0.34</v>
      </c>
      <c r="C66" s="9">
        <f t="shared" si="0"/>
        <v>6.062462181643484E-2</v>
      </c>
      <c r="D66" s="3"/>
      <c r="E66" s="3"/>
      <c r="F66" s="3"/>
      <c r="G66" s="3"/>
      <c r="H66" s="3"/>
      <c r="I66" s="3"/>
    </row>
    <row r="67" spans="1:9" x14ac:dyDescent="0.4">
      <c r="A67" s="7">
        <v>30074</v>
      </c>
      <c r="B67" s="8">
        <v>0.35</v>
      </c>
      <c r="C67" s="9">
        <f t="shared" si="0"/>
        <v>2.8987536873252187E-2</v>
      </c>
      <c r="D67" s="3"/>
      <c r="E67" s="3"/>
      <c r="F67" s="3"/>
      <c r="G67" s="3"/>
      <c r="H67" s="3"/>
      <c r="I67" s="3"/>
    </row>
    <row r="68" spans="1:9" x14ac:dyDescent="0.4">
      <c r="A68" s="7">
        <v>30103</v>
      </c>
      <c r="B68" s="8">
        <v>0.37</v>
      </c>
      <c r="C68" s="9">
        <f t="shared" si="0"/>
        <v>5.5569851154810786E-2</v>
      </c>
      <c r="D68" s="3"/>
      <c r="E68" s="3"/>
      <c r="F68" s="3"/>
      <c r="G68" s="3"/>
      <c r="H68" s="3"/>
      <c r="I68" s="3"/>
    </row>
    <row r="69" spans="1:9" x14ac:dyDescent="0.4">
      <c r="A69" s="7">
        <v>30133</v>
      </c>
      <c r="B69" s="8">
        <v>0.34</v>
      </c>
      <c r="C69" s="9">
        <f t="shared" ref="C69:C132" si="3">LN(B69/B68)</f>
        <v>-8.4557388028062994E-2</v>
      </c>
      <c r="D69" s="3"/>
      <c r="E69" s="3"/>
      <c r="F69" s="3"/>
      <c r="G69" s="3"/>
      <c r="H69" s="3"/>
      <c r="I69" s="3"/>
    </row>
    <row r="70" spans="1:9" x14ac:dyDescent="0.4">
      <c r="A70" s="7">
        <v>30165</v>
      </c>
      <c r="B70" s="8">
        <v>0.42</v>
      </c>
      <c r="C70" s="9">
        <f t="shared" si="3"/>
        <v>0.21130909366720677</v>
      </c>
      <c r="D70" s="3"/>
      <c r="E70" s="3"/>
      <c r="F70" s="3"/>
      <c r="G70" s="3"/>
      <c r="H70" s="3"/>
      <c r="I70" s="3"/>
    </row>
    <row r="71" spans="1:9" x14ac:dyDescent="0.4">
      <c r="A71" s="7">
        <v>30195</v>
      </c>
      <c r="B71" s="8">
        <v>0.39</v>
      </c>
      <c r="C71" s="9">
        <f t="shared" si="3"/>
        <v>-7.4107972153721849E-2</v>
      </c>
      <c r="D71" s="3"/>
      <c r="E71" s="3"/>
      <c r="F71" s="3"/>
      <c r="G71" s="3"/>
      <c r="H71" s="3"/>
      <c r="I71" s="3"/>
    </row>
    <row r="72" spans="1:9" x14ac:dyDescent="0.4">
      <c r="A72" s="7">
        <v>30225</v>
      </c>
      <c r="B72" s="8">
        <v>0.48</v>
      </c>
      <c r="C72" s="9">
        <f t="shared" si="3"/>
        <v>0.20763936477824438</v>
      </c>
      <c r="D72" s="3"/>
      <c r="E72" s="3"/>
      <c r="F72" s="3"/>
      <c r="G72" s="3"/>
      <c r="H72" s="3"/>
      <c r="I72" s="3"/>
    </row>
    <row r="73" spans="1:9" x14ac:dyDescent="0.4">
      <c r="A73" s="7">
        <v>30256</v>
      </c>
      <c r="B73" s="8">
        <v>0.5</v>
      </c>
      <c r="C73" s="9">
        <f t="shared" si="3"/>
        <v>4.08219945202552E-2</v>
      </c>
      <c r="D73" s="3"/>
      <c r="E73" s="3"/>
      <c r="F73" s="3"/>
      <c r="G73" s="3"/>
      <c r="H73" s="3"/>
      <c r="I73" s="3"/>
    </row>
    <row r="74" spans="1:9" x14ac:dyDescent="0.4">
      <c r="A74" s="7">
        <v>30286</v>
      </c>
      <c r="B74" s="8">
        <v>0.59</v>
      </c>
      <c r="C74" s="9">
        <f t="shared" si="3"/>
        <v>0.16551443847757333</v>
      </c>
      <c r="D74" s="3"/>
      <c r="E74" s="3"/>
      <c r="F74" s="3"/>
      <c r="G74" s="3"/>
      <c r="H74" s="3"/>
      <c r="I74" s="3"/>
    </row>
    <row r="75" spans="1:9" x14ac:dyDescent="0.4">
      <c r="A75" s="7">
        <v>30319</v>
      </c>
      <c r="B75" s="8">
        <v>0.6</v>
      </c>
      <c r="C75" s="9">
        <f t="shared" si="3"/>
        <v>1.6807118316381191E-2</v>
      </c>
      <c r="D75" s="3"/>
      <c r="E75" s="3"/>
      <c r="F75" s="3"/>
      <c r="G75" s="3"/>
      <c r="H75" s="3"/>
      <c r="I75" s="3"/>
    </row>
    <row r="76" spans="1:9" x14ac:dyDescent="0.4">
      <c r="A76" s="7">
        <v>30348</v>
      </c>
      <c r="B76" s="8">
        <v>0.57999999999999996</v>
      </c>
      <c r="C76" s="9">
        <f t="shared" si="3"/>
        <v>-3.3901551675681339E-2</v>
      </c>
      <c r="D76" s="3"/>
      <c r="E76" s="3"/>
      <c r="F76" s="3"/>
      <c r="G76" s="3"/>
      <c r="H76" s="3"/>
      <c r="I76" s="3"/>
    </row>
    <row r="77" spans="1:9" x14ac:dyDescent="0.4">
      <c r="A77" s="7">
        <v>30376</v>
      </c>
      <c r="B77" s="8">
        <v>0.61</v>
      </c>
      <c r="C77" s="9">
        <f t="shared" si="3"/>
        <v>5.0430853626891904E-2</v>
      </c>
      <c r="D77" s="3"/>
      <c r="E77" s="3"/>
      <c r="F77" s="3"/>
      <c r="G77" s="3"/>
      <c r="H77" s="3"/>
      <c r="I77" s="3"/>
    </row>
    <row r="78" spans="1:9" x14ac:dyDescent="0.4">
      <c r="A78" s="7">
        <v>30410</v>
      </c>
      <c r="B78" s="8">
        <v>0.78</v>
      </c>
      <c r="C78" s="9">
        <f t="shared" si="3"/>
        <v>0.24583496251628056</v>
      </c>
      <c r="D78" s="3"/>
      <c r="E78" s="3"/>
      <c r="F78" s="3"/>
      <c r="G78" s="3"/>
      <c r="H78" s="3"/>
      <c r="I78" s="3"/>
    </row>
    <row r="79" spans="1:9" x14ac:dyDescent="0.4">
      <c r="A79" s="7">
        <v>30438</v>
      </c>
      <c r="B79" s="8">
        <v>0.72</v>
      </c>
      <c r="C79" s="9">
        <f t="shared" si="3"/>
        <v>-8.0042707673536495E-2</v>
      </c>
      <c r="D79" s="3"/>
      <c r="E79" s="3"/>
      <c r="F79" s="3"/>
      <c r="G79" s="3"/>
      <c r="H79" s="3"/>
      <c r="I79" s="3"/>
    </row>
    <row r="80" spans="1:9" x14ac:dyDescent="0.4">
      <c r="A80" s="7">
        <v>30468</v>
      </c>
      <c r="B80" s="8">
        <v>0.86</v>
      </c>
      <c r="C80" s="9">
        <f t="shared" si="3"/>
        <v>0.17768117723745241</v>
      </c>
      <c r="D80" s="3"/>
      <c r="E80" s="3"/>
      <c r="F80" s="3"/>
      <c r="G80" s="3"/>
      <c r="H80" s="3"/>
      <c r="I80" s="3"/>
    </row>
    <row r="81" spans="1:9" x14ac:dyDescent="0.4">
      <c r="A81" s="7">
        <v>30498</v>
      </c>
      <c r="B81" s="8">
        <v>0.92</v>
      </c>
      <c r="C81" s="9">
        <f t="shared" si="3"/>
        <v>6.7441280795532688E-2</v>
      </c>
      <c r="D81" s="3"/>
      <c r="E81" s="3"/>
      <c r="F81" s="3"/>
      <c r="G81" s="3"/>
      <c r="H81" s="3"/>
      <c r="I81" s="3"/>
    </row>
    <row r="82" spans="1:9" x14ac:dyDescent="0.4">
      <c r="A82" s="7">
        <v>30529</v>
      </c>
      <c r="B82" s="8">
        <v>0.87</v>
      </c>
      <c r="C82" s="9">
        <f t="shared" si="3"/>
        <v>-5.5880458394456614E-2</v>
      </c>
      <c r="D82" s="3"/>
      <c r="E82" s="3"/>
      <c r="F82" s="3"/>
      <c r="G82" s="3"/>
      <c r="H82" s="3"/>
      <c r="I82" s="3"/>
    </row>
    <row r="83" spans="1:9" x14ac:dyDescent="0.4">
      <c r="A83" s="7">
        <v>30560</v>
      </c>
      <c r="B83" s="8">
        <v>0.94</v>
      </c>
      <c r="C83" s="9">
        <f t="shared" si="3"/>
        <v>7.7386663615420195E-2</v>
      </c>
      <c r="D83" s="3"/>
      <c r="E83" s="3"/>
      <c r="F83" s="3"/>
      <c r="G83" s="3"/>
      <c r="H83" s="3"/>
      <c r="I83" s="3"/>
    </row>
    <row r="84" spans="1:9" x14ac:dyDescent="0.4">
      <c r="A84" s="7">
        <v>30592</v>
      </c>
      <c r="B84" s="8">
        <v>1.02</v>
      </c>
      <c r="C84" s="9">
        <f t="shared" si="3"/>
        <v>8.1678031014267294E-2</v>
      </c>
      <c r="D84" s="3"/>
      <c r="E84" s="3"/>
      <c r="F84" s="3"/>
      <c r="G84" s="3"/>
      <c r="H84" s="3"/>
      <c r="I84" s="3"/>
    </row>
    <row r="85" spans="1:9" x14ac:dyDescent="0.4">
      <c r="A85" s="7">
        <v>30621</v>
      </c>
      <c r="B85" s="8">
        <v>0.95</v>
      </c>
      <c r="C85" s="9">
        <f t="shared" si="3"/>
        <v>-7.1095921683730343E-2</v>
      </c>
      <c r="D85" s="3"/>
      <c r="E85" s="3"/>
      <c r="F85" s="3"/>
      <c r="G85" s="3"/>
      <c r="H85" s="3"/>
      <c r="I85" s="3"/>
    </row>
    <row r="86" spans="1:9" x14ac:dyDescent="0.4">
      <c r="A86" s="7">
        <v>30651</v>
      </c>
      <c r="B86" s="8">
        <v>0.98</v>
      </c>
      <c r="C86" s="9">
        <f t="shared" si="3"/>
        <v>3.1090587070031182E-2</v>
      </c>
      <c r="D86" s="3"/>
      <c r="E86" s="3"/>
      <c r="F86" s="3"/>
      <c r="G86" s="3"/>
      <c r="H86" s="3"/>
      <c r="I86" s="3"/>
    </row>
    <row r="87" spans="1:9" x14ac:dyDescent="0.4">
      <c r="A87" s="7">
        <v>30684</v>
      </c>
      <c r="B87" s="8">
        <v>0.95</v>
      </c>
      <c r="C87" s="9">
        <f t="shared" si="3"/>
        <v>-3.1090587070031119E-2</v>
      </c>
      <c r="D87" s="3"/>
      <c r="E87" s="3"/>
      <c r="F87" s="3"/>
      <c r="G87" s="3"/>
      <c r="H87" s="3"/>
      <c r="I87" s="3"/>
    </row>
    <row r="88" spans="1:9" x14ac:dyDescent="0.4">
      <c r="A88" s="7">
        <v>30713</v>
      </c>
      <c r="B88" s="8">
        <v>0.87</v>
      </c>
      <c r="C88" s="9">
        <f t="shared" si="3"/>
        <v>-8.7968772945957036E-2</v>
      </c>
      <c r="D88" s="3"/>
      <c r="E88" s="3"/>
      <c r="F88" s="3"/>
      <c r="G88" s="3"/>
      <c r="H88" s="3"/>
      <c r="I88" s="3"/>
    </row>
    <row r="89" spans="1:9" x14ac:dyDescent="0.4">
      <c r="A89" s="7">
        <v>30742</v>
      </c>
      <c r="B89" s="8">
        <v>0.85</v>
      </c>
      <c r="C89" s="9">
        <f t="shared" si="3"/>
        <v>-2.3256862164267235E-2</v>
      </c>
      <c r="D89" s="3"/>
      <c r="E89" s="3"/>
      <c r="F89" s="3"/>
      <c r="G89" s="3"/>
      <c r="H89" s="3"/>
      <c r="I89" s="3"/>
    </row>
    <row r="90" spans="1:9" x14ac:dyDescent="0.4">
      <c r="A90" s="7">
        <v>30774</v>
      </c>
      <c r="B90" s="8">
        <v>0.86</v>
      </c>
      <c r="C90" s="9">
        <f t="shared" si="3"/>
        <v>1.1696039763191236E-2</v>
      </c>
      <c r="D90" s="3"/>
      <c r="E90" s="3"/>
      <c r="F90" s="3"/>
      <c r="G90" s="3"/>
      <c r="H90" s="3"/>
      <c r="I90" s="3"/>
    </row>
    <row r="91" spans="1:9" x14ac:dyDescent="0.4">
      <c r="A91" s="7">
        <v>30803</v>
      </c>
      <c r="B91" s="8">
        <v>0.87</v>
      </c>
      <c r="C91" s="9">
        <f t="shared" si="3"/>
        <v>1.1560822401076006E-2</v>
      </c>
      <c r="D91" s="3"/>
      <c r="E91" s="3"/>
      <c r="F91" s="3"/>
      <c r="G91" s="3"/>
      <c r="H91" s="3"/>
      <c r="I91" s="3"/>
    </row>
    <row r="92" spans="1:9" x14ac:dyDescent="0.4">
      <c r="A92" s="7">
        <v>30834</v>
      </c>
      <c r="B92" s="8">
        <v>0.85</v>
      </c>
      <c r="C92" s="9">
        <f t="shared" si="3"/>
        <v>-2.3256862164267235E-2</v>
      </c>
      <c r="D92" s="3"/>
      <c r="E92" s="3"/>
      <c r="F92" s="3"/>
      <c r="G92" s="3"/>
      <c r="H92" s="3"/>
      <c r="I92" s="3"/>
    </row>
    <row r="93" spans="1:9" x14ac:dyDescent="0.4">
      <c r="A93" s="7">
        <v>30865</v>
      </c>
      <c r="B93" s="8">
        <v>0.94</v>
      </c>
      <c r="C93" s="9">
        <f t="shared" si="3"/>
        <v>0.10064352577968751</v>
      </c>
      <c r="D93" s="3"/>
      <c r="E93" s="3"/>
      <c r="F93" s="3"/>
      <c r="G93" s="3"/>
      <c r="H93" s="3"/>
      <c r="I93" s="3"/>
    </row>
    <row r="94" spans="1:9" x14ac:dyDescent="0.4">
      <c r="A94" s="7">
        <v>30895</v>
      </c>
      <c r="B94" s="8">
        <v>1.02</v>
      </c>
      <c r="C94" s="9">
        <f t="shared" si="3"/>
        <v>8.1678031014267294E-2</v>
      </c>
      <c r="D94" s="3"/>
      <c r="E94" s="3"/>
      <c r="F94" s="3"/>
      <c r="G94" s="3"/>
      <c r="H94" s="3"/>
      <c r="I94" s="3"/>
    </row>
    <row r="95" spans="1:9" x14ac:dyDescent="0.4">
      <c r="A95" s="7">
        <v>30929</v>
      </c>
      <c r="B95" s="8">
        <v>1.0900000000000001</v>
      </c>
      <c r="C95" s="9">
        <f t="shared" si="3"/>
        <v>6.6375068944872592E-2</v>
      </c>
      <c r="D95" s="3"/>
      <c r="E95" s="3"/>
      <c r="F95" s="3"/>
      <c r="G95" s="3"/>
      <c r="H95" s="3"/>
      <c r="I95" s="3"/>
    </row>
    <row r="96" spans="1:9" x14ac:dyDescent="0.4">
      <c r="A96" s="7">
        <v>30956</v>
      </c>
      <c r="B96" s="8">
        <v>1.1299999999999999</v>
      </c>
      <c r="C96" s="9">
        <f t="shared" si="3"/>
        <v>3.6039936483196658E-2</v>
      </c>
      <c r="D96" s="3"/>
      <c r="E96" s="3"/>
      <c r="F96" s="3"/>
      <c r="G96" s="3"/>
      <c r="H96" s="3"/>
      <c r="I96" s="3"/>
    </row>
    <row r="97" spans="1:9" x14ac:dyDescent="0.4">
      <c r="A97" s="7">
        <v>30987</v>
      </c>
      <c r="B97" s="8">
        <v>1.0900000000000001</v>
      </c>
      <c r="C97" s="9">
        <f t="shared" si="3"/>
        <v>-3.6039936483196693E-2</v>
      </c>
      <c r="D97" s="3"/>
      <c r="E97" s="3"/>
      <c r="F97" s="3"/>
      <c r="G97" s="3"/>
      <c r="H97" s="3"/>
      <c r="I97" s="3"/>
    </row>
    <row r="98" spans="1:9" x14ac:dyDescent="0.4">
      <c r="A98" s="7">
        <v>31019</v>
      </c>
      <c r="B98" s="8">
        <v>1.1100000000000001</v>
      </c>
      <c r="C98" s="9">
        <f t="shared" si="3"/>
        <v>1.8182319083190547E-2</v>
      </c>
      <c r="D98" s="3"/>
      <c r="E98" s="3"/>
      <c r="F98" s="3"/>
      <c r="G98" s="3"/>
      <c r="H98" s="3"/>
      <c r="I98" s="3"/>
    </row>
    <row r="99" spans="1:9" x14ac:dyDescent="0.4">
      <c r="A99" s="7">
        <v>31049</v>
      </c>
      <c r="B99" s="8">
        <v>1.19</v>
      </c>
      <c r="C99" s="9">
        <f t="shared" si="3"/>
        <v>6.9593291799195184E-2</v>
      </c>
      <c r="D99" s="3"/>
      <c r="E99" s="3"/>
      <c r="F99" s="3"/>
      <c r="G99" s="3"/>
      <c r="H99" s="3"/>
      <c r="I99" s="3"/>
    </row>
    <row r="100" spans="1:9" x14ac:dyDescent="0.4">
      <c r="A100" s="7">
        <v>31079</v>
      </c>
      <c r="B100" s="8">
        <v>1.0900000000000001</v>
      </c>
      <c r="C100" s="9">
        <f t="shared" si="3"/>
        <v>-8.7775610882385599E-2</v>
      </c>
      <c r="D100" s="3"/>
      <c r="E100" s="3"/>
      <c r="F100" s="3"/>
      <c r="G100" s="3"/>
      <c r="H100" s="3"/>
      <c r="I100" s="3"/>
    </row>
    <row r="101" spans="1:9" x14ac:dyDescent="0.4">
      <c r="A101" s="7">
        <v>31107</v>
      </c>
      <c r="B101" s="8">
        <v>1.04</v>
      </c>
      <c r="C101" s="9">
        <f t="shared" si="3"/>
        <v>-4.6956983087771097E-2</v>
      </c>
      <c r="D101" s="3"/>
      <c r="E101" s="3"/>
      <c r="F101" s="3"/>
      <c r="G101" s="3"/>
      <c r="H101" s="3"/>
      <c r="I101" s="3"/>
    </row>
    <row r="102" spans="1:9" x14ac:dyDescent="0.4">
      <c r="A102" s="7">
        <v>31138</v>
      </c>
      <c r="B102" s="8">
        <v>1.01</v>
      </c>
      <c r="C102" s="9">
        <f t="shared" si="3"/>
        <v>-2.9270382300113224E-2</v>
      </c>
      <c r="D102" s="3"/>
      <c r="E102" s="3"/>
      <c r="F102" s="3"/>
      <c r="G102" s="3"/>
      <c r="H102" s="3"/>
      <c r="I102" s="3"/>
    </row>
    <row r="103" spans="1:9" x14ac:dyDescent="0.4">
      <c r="A103" s="7">
        <v>31168</v>
      </c>
      <c r="B103" s="8">
        <v>1.08</v>
      </c>
      <c r="C103" s="9">
        <f t="shared" si="3"/>
        <v>6.7010710282960295E-2</v>
      </c>
      <c r="D103" s="3"/>
      <c r="E103" s="3"/>
      <c r="F103" s="3"/>
      <c r="G103" s="3"/>
      <c r="H103" s="3"/>
      <c r="I103" s="3"/>
    </row>
    <row r="104" spans="1:9" x14ac:dyDescent="0.4">
      <c r="A104" s="7">
        <v>31201</v>
      </c>
      <c r="B104" s="8">
        <v>1.1200000000000001</v>
      </c>
      <c r="C104" s="9">
        <f t="shared" si="3"/>
        <v>3.6367644170874791E-2</v>
      </c>
      <c r="D104" s="3"/>
      <c r="E104" s="3"/>
      <c r="F104" s="3"/>
      <c r="G104" s="3"/>
      <c r="H104" s="3"/>
      <c r="I104" s="3"/>
    </row>
    <row r="105" spans="1:9" x14ac:dyDescent="0.4">
      <c r="A105" s="7">
        <v>31229</v>
      </c>
      <c r="B105" s="8">
        <v>1.1200000000000001</v>
      </c>
      <c r="C105" s="9">
        <f t="shared" si="3"/>
        <v>0</v>
      </c>
      <c r="D105" s="3"/>
      <c r="E105" s="3"/>
      <c r="F105" s="3"/>
      <c r="G105" s="3"/>
      <c r="H105" s="3"/>
      <c r="I105" s="3"/>
    </row>
    <row r="106" spans="1:9" x14ac:dyDescent="0.4">
      <c r="A106" s="7">
        <v>31260</v>
      </c>
      <c r="B106" s="8">
        <v>1.1100000000000001</v>
      </c>
      <c r="C106" s="9">
        <f t="shared" si="3"/>
        <v>-8.9686699827603751E-3</v>
      </c>
      <c r="D106" s="3"/>
      <c r="E106" s="3"/>
      <c r="F106" s="3"/>
      <c r="G106" s="3"/>
      <c r="H106" s="3"/>
      <c r="I106" s="3"/>
    </row>
    <row r="107" spans="1:9" x14ac:dyDescent="0.4">
      <c r="A107" s="7">
        <v>31293</v>
      </c>
      <c r="B107" s="8">
        <v>1.1100000000000001</v>
      </c>
      <c r="C107" s="9">
        <f t="shared" si="3"/>
        <v>0</v>
      </c>
      <c r="D107" s="3"/>
      <c r="E107" s="3"/>
      <c r="F107" s="3"/>
      <c r="G107" s="3"/>
      <c r="H107" s="3"/>
      <c r="I107" s="3"/>
    </row>
    <row r="108" spans="1:9" x14ac:dyDescent="0.4">
      <c r="A108" s="7">
        <v>31321</v>
      </c>
      <c r="B108" s="8">
        <v>1.19</v>
      </c>
      <c r="C108" s="9">
        <f t="shared" si="3"/>
        <v>6.9593291799195184E-2</v>
      </c>
      <c r="D108" s="3"/>
      <c r="E108" s="3"/>
      <c r="F108" s="3"/>
      <c r="G108" s="3"/>
      <c r="H108" s="3"/>
      <c r="I108" s="3"/>
    </row>
    <row r="109" spans="1:9" x14ac:dyDescent="0.4">
      <c r="A109" s="7">
        <v>31352</v>
      </c>
      <c r="B109" s="8">
        <v>1.38</v>
      </c>
      <c r="C109" s="9">
        <f t="shared" si="3"/>
        <v>0.14813019204567521</v>
      </c>
      <c r="D109" s="3"/>
      <c r="E109" s="3"/>
      <c r="F109" s="3"/>
      <c r="G109" s="3"/>
      <c r="H109" s="3"/>
      <c r="I109" s="3"/>
    </row>
    <row r="110" spans="1:9" x14ac:dyDescent="0.4">
      <c r="A110" s="7">
        <v>31383</v>
      </c>
      <c r="B110" s="8">
        <v>1.48</v>
      </c>
      <c r="C110" s="9">
        <f t="shared" si="3"/>
        <v>6.9958588606910468E-2</v>
      </c>
      <c r="D110" s="3"/>
      <c r="E110" s="3"/>
      <c r="F110" s="3"/>
      <c r="G110" s="3"/>
      <c r="H110" s="3"/>
      <c r="I110" s="3"/>
    </row>
    <row r="111" spans="1:9" x14ac:dyDescent="0.4">
      <c r="A111" s="7">
        <v>31414</v>
      </c>
      <c r="B111" s="8">
        <v>1.62</v>
      </c>
      <c r="C111" s="9">
        <f t="shared" si="3"/>
        <v>9.0384061468269147E-2</v>
      </c>
      <c r="D111" s="3"/>
      <c r="E111" s="3"/>
      <c r="F111" s="3"/>
      <c r="G111" s="3"/>
      <c r="H111" s="3"/>
      <c r="I111" s="3"/>
    </row>
    <row r="112" spans="1:9" x14ac:dyDescent="0.4">
      <c r="A112" s="7">
        <v>31446</v>
      </c>
      <c r="B112" s="8">
        <v>1.85</v>
      </c>
      <c r="C112" s="9">
        <f t="shared" si="3"/>
        <v>0.13275948984594071</v>
      </c>
      <c r="D112" s="3"/>
      <c r="E112" s="3"/>
      <c r="F112" s="3"/>
      <c r="G112" s="3"/>
      <c r="H112" s="3"/>
      <c r="I112" s="3"/>
    </row>
    <row r="113" spans="1:9" x14ac:dyDescent="0.4">
      <c r="A113" s="7">
        <v>31474</v>
      </c>
      <c r="B113" s="8">
        <v>2.12</v>
      </c>
      <c r="C113" s="9">
        <f t="shared" si="3"/>
        <v>0.13623044959368769</v>
      </c>
      <c r="D113" s="3"/>
      <c r="E113" s="3"/>
      <c r="F113" s="3"/>
      <c r="G113" s="3"/>
      <c r="H113" s="3"/>
      <c r="I113" s="3"/>
    </row>
    <row r="114" spans="1:9" x14ac:dyDescent="0.4">
      <c r="A114" s="7">
        <v>31503</v>
      </c>
      <c r="B114" s="8">
        <v>1.97</v>
      </c>
      <c r="C114" s="9">
        <f t="shared" si="3"/>
        <v>-7.3382545934023991E-2</v>
      </c>
      <c r="D114" s="3"/>
      <c r="E114" s="3"/>
      <c r="F114" s="3"/>
      <c r="G114" s="3"/>
      <c r="H114" s="3"/>
      <c r="I114" s="3"/>
    </row>
    <row r="115" spans="1:9" x14ac:dyDescent="0.4">
      <c r="A115" s="7">
        <v>31533</v>
      </c>
      <c r="B115" s="8">
        <v>2.1</v>
      </c>
      <c r="C115" s="9">
        <f t="shared" si="3"/>
        <v>6.3903801979480257E-2</v>
      </c>
      <c r="D115" s="3"/>
      <c r="E115" s="3"/>
      <c r="F115" s="3"/>
      <c r="G115" s="3"/>
      <c r="H115" s="3"/>
      <c r="I115" s="3"/>
    </row>
    <row r="116" spans="1:9" x14ac:dyDescent="0.4">
      <c r="A116" s="7">
        <v>31565</v>
      </c>
      <c r="B116" s="8">
        <v>2.16</v>
      </c>
      <c r="C116" s="9">
        <f t="shared" si="3"/>
        <v>2.8170876966696439E-2</v>
      </c>
      <c r="D116" s="3"/>
      <c r="E116" s="3"/>
      <c r="F116" s="3"/>
      <c r="G116" s="3"/>
      <c r="H116" s="3"/>
      <c r="I116" s="3"/>
    </row>
    <row r="117" spans="1:9" x14ac:dyDescent="0.4">
      <c r="A117" s="7">
        <v>31594</v>
      </c>
      <c r="B117" s="8">
        <v>2.12</v>
      </c>
      <c r="C117" s="9">
        <f t="shared" si="3"/>
        <v>-1.8692133012152522E-2</v>
      </c>
      <c r="D117" s="3"/>
      <c r="E117" s="3"/>
      <c r="F117" s="3"/>
      <c r="G117" s="3"/>
      <c r="H117" s="3"/>
      <c r="I117" s="3"/>
    </row>
    <row r="118" spans="1:9" x14ac:dyDescent="0.4">
      <c r="A118" s="7">
        <v>31625</v>
      </c>
      <c r="B118" s="8">
        <v>2.36</v>
      </c>
      <c r="C118" s="9">
        <f t="shared" si="3"/>
        <v>0.10724553035359759</v>
      </c>
      <c r="D118" s="3"/>
      <c r="E118" s="3"/>
      <c r="F118" s="3"/>
      <c r="G118" s="3"/>
      <c r="H118" s="3"/>
      <c r="I118" s="3"/>
    </row>
    <row r="119" spans="1:9" x14ac:dyDescent="0.4">
      <c r="A119" s="7">
        <v>31657</v>
      </c>
      <c r="B119" s="8">
        <v>2.1</v>
      </c>
      <c r="C119" s="9">
        <f t="shared" si="3"/>
        <v>-0.11672427430814131</v>
      </c>
      <c r="D119" s="3"/>
      <c r="E119" s="3"/>
      <c r="F119" s="3"/>
      <c r="G119" s="3"/>
      <c r="H119" s="3"/>
      <c r="I119" s="3"/>
    </row>
    <row r="120" spans="1:9" x14ac:dyDescent="0.4">
      <c r="A120" s="7">
        <v>31686</v>
      </c>
      <c r="B120" s="8">
        <v>2.2999999999999998</v>
      </c>
      <c r="C120" s="9">
        <f t="shared" si="3"/>
        <v>9.0971778205726592E-2</v>
      </c>
      <c r="D120" s="3"/>
      <c r="E120" s="3"/>
      <c r="F120" s="3"/>
      <c r="G120" s="3"/>
      <c r="H120" s="3"/>
      <c r="I120" s="3"/>
    </row>
    <row r="121" spans="1:9" x14ac:dyDescent="0.4">
      <c r="A121" s="7">
        <v>31719</v>
      </c>
      <c r="B121" s="8">
        <v>2.34</v>
      </c>
      <c r="C121" s="9">
        <f t="shared" si="3"/>
        <v>1.7241806434506173E-2</v>
      </c>
      <c r="D121" s="3"/>
      <c r="E121" s="3"/>
      <c r="F121" s="3"/>
      <c r="G121" s="3"/>
      <c r="H121" s="3"/>
      <c r="I121" s="3"/>
    </row>
    <row r="122" spans="1:9" x14ac:dyDescent="0.4">
      <c r="A122" s="7">
        <v>31747</v>
      </c>
      <c r="B122" s="8">
        <v>2.25</v>
      </c>
      <c r="C122" s="9">
        <f t="shared" si="3"/>
        <v>-3.9220713153281267E-2</v>
      </c>
      <c r="D122" s="3"/>
      <c r="E122" s="3"/>
      <c r="F122" s="3"/>
      <c r="G122" s="3"/>
      <c r="H122" s="3"/>
      <c r="I122" s="3"/>
    </row>
    <row r="123" spans="1:9" x14ac:dyDescent="0.4">
      <c r="A123" s="7">
        <v>31779</v>
      </c>
      <c r="B123" s="8">
        <v>3</v>
      </c>
      <c r="C123" s="9">
        <f t="shared" si="3"/>
        <v>0.28768207245178085</v>
      </c>
      <c r="D123" s="3"/>
      <c r="E123" s="3"/>
      <c r="F123" s="3"/>
      <c r="G123" s="3"/>
      <c r="H123" s="3"/>
      <c r="I123" s="3"/>
    </row>
    <row r="124" spans="1:9" x14ac:dyDescent="0.4">
      <c r="A124" s="7">
        <v>31810</v>
      </c>
      <c r="B124" s="8">
        <v>3.08</v>
      </c>
      <c r="C124" s="9">
        <f t="shared" si="3"/>
        <v>2.6317308317373358E-2</v>
      </c>
      <c r="D124" s="3"/>
      <c r="E124" s="3"/>
      <c r="F124" s="3"/>
      <c r="G124" s="3"/>
      <c r="H124" s="3"/>
      <c r="I124" s="3"/>
    </row>
    <row r="125" spans="1:9" x14ac:dyDescent="0.4">
      <c r="A125" s="7">
        <v>31838</v>
      </c>
      <c r="B125" s="8">
        <v>3.4</v>
      </c>
      <c r="C125" s="9">
        <f t="shared" si="3"/>
        <v>9.8845834636632643E-2</v>
      </c>
      <c r="D125" s="3"/>
      <c r="E125" s="3"/>
      <c r="F125" s="3"/>
      <c r="G125" s="3"/>
      <c r="H125" s="3"/>
      <c r="I125" s="3"/>
    </row>
    <row r="126" spans="1:9" x14ac:dyDescent="0.4">
      <c r="A126" s="7">
        <v>31868</v>
      </c>
      <c r="B126" s="8">
        <v>3.71</v>
      </c>
      <c r="C126" s="9">
        <f t="shared" si="3"/>
        <v>8.7256444997228177E-2</v>
      </c>
      <c r="D126" s="3"/>
      <c r="E126" s="3"/>
      <c r="F126" s="3"/>
      <c r="G126" s="3"/>
      <c r="H126" s="3"/>
      <c r="I126" s="3"/>
    </row>
    <row r="127" spans="1:9" x14ac:dyDescent="0.4">
      <c r="A127" s="7">
        <v>31898</v>
      </c>
      <c r="B127" s="8">
        <v>3.7</v>
      </c>
      <c r="C127" s="9">
        <f t="shared" si="3"/>
        <v>-2.6990569691649467E-3</v>
      </c>
      <c r="D127" s="3"/>
      <c r="E127" s="3"/>
      <c r="F127" s="3"/>
      <c r="G127" s="3"/>
      <c r="H127" s="3"/>
      <c r="I127" s="3"/>
    </row>
    <row r="128" spans="1:9" x14ac:dyDescent="0.4">
      <c r="A128" s="7">
        <v>31929</v>
      </c>
      <c r="B128" s="8">
        <v>4.03</v>
      </c>
      <c r="C128" s="9">
        <f t="shared" si="3"/>
        <v>8.5433556308412831E-2</v>
      </c>
      <c r="D128" s="3"/>
      <c r="E128" s="3"/>
      <c r="F128" s="3"/>
      <c r="G128" s="3"/>
      <c r="H128" s="3"/>
      <c r="I128" s="3"/>
    </row>
    <row r="129" spans="1:9" x14ac:dyDescent="0.4">
      <c r="A129" s="7">
        <v>31959</v>
      </c>
      <c r="B129" s="8">
        <v>4.17</v>
      </c>
      <c r="C129" s="9">
        <f t="shared" si="3"/>
        <v>3.4149659852118354E-2</v>
      </c>
      <c r="D129" s="3"/>
      <c r="E129" s="3"/>
      <c r="F129" s="3"/>
      <c r="G129" s="3"/>
      <c r="H129" s="3"/>
      <c r="I129" s="3"/>
    </row>
    <row r="130" spans="1:9" x14ac:dyDescent="0.4">
      <c r="A130" s="7">
        <v>31992</v>
      </c>
      <c r="B130" s="8">
        <v>4.43</v>
      </c>
      <c r="C130" s="9">
        <f t="shared" si="3"/>
        <v>6.0483548246334243E-2</v>
      </c>
      <c r="D130" s="3"/>
      <c r="E130" s="3"/>
      <c r="F130" s="3"/>
      <c r="G130" s="3"/>
      <c r="H130" s="3"/>
      <c r="I130" s="3"/>
    </row>
    <row r="131" spans="1:9" x14ac:dyDescent="0.4">
      <c r="A131" s="7">
        <v>32021</v>
      </c>
      <c r="B131" s="8">
        <v>4.0199999999999996</v>
      </c>
      <c r="C131" s="9">
        <f t="shared" si="3"/>
        <v>-9.7117681426114655E-2</v>
      </c>
      <c r="D131" s="3"/>
      <c r="E131" s="3"/>
      <c r="F131" s="3"/>
      <c r="G131" s="3"/>
      <c r="H131" s="3"/>
      <c r="I131" s="3"/>
    </row>
    <row r="132" spans="1:9" x14ac:dyDescent="0.4">
      <c r="A132" s="7">
        <v>32051</v>
      </c>
      <c r="B132" s="8">
        <v>3.14</v>
      </c>
      <c r="C132" s="9">
        <f t="shared" si="3"/>
        <v>-0.24705910271076756</v>
      </c>
      <c r="D132" s="3"/>
      <c r="E132" s="3"/>
      <c r="F132" s="3"/>
      <c r="G132" s="3"/>
      <c r="H132" s="3"/>
      <c r="I132" s="3"/>
    </row>
    <row r="133" spans="1:9" x14ac:dyDescent="0.4">
      <c r="A133" s="7">
        <v>32083</v>
      </c>
      <c r="B133" s="8">
        <v>2.96</v>
      </c>
      <c r="C133" s="9">
        <f t="shared" ref="C133:C196" si="4">LN(B133/B132)</f>
        <v>-5.9033531584193097E-2</v>
      </c>
      <c r="D133" s="3"/>
      <c r="E133" s="3"/>
      <c r="F133" s="3"/>
      <c r="G133" s="3"/>
      <c r="H133" s="3"/>
      <c r="I133" s="3"/>
    </row>
    <row r="134" spans="1:9" x14ac:dyDescent="0.4">
      <c r="A134" s="7">
        <v>32112</v>
      </c>
      <c r="B134" s="8">
        <v>3.14</v>
      </c>
      <c r="C134" s="9">
        <f t="shared" si="4"/>
        <v>5.9033531584193139E-2</v>
      </c>
      <c r="D134" s="3"/>
      <c r="E134" s="3"/>
      <c r="F134" s="3"/>
      <c r="G134" s="3"/>
      <c r="H134" s="3"/>
      <c r="I134" s="3"/>
    </row>
    <row r="135" spans="1:9" x14ac:dyDescent="0.4">
      <c r="A135" s="7">
        <v>32146</v>
      </c>
      <c r="B135" s="8">
        <v>3.58</v>
      </c>
      <c r="C135" s="9">
        <f t="shared" si="4"/>
        <v>0.13114000049244692</v>
      </c>
      <c r="D135" s="3"/>
      <c r="E135" s="3"/>
      <c r="F135" s="3"/>
      <c r="G135" s="3"/>
      <c r="H135" s="3"/>
      <c r="I135" s="3"/>
    </row>
    <row r="136" spans="1:9" x14ac:dyDescent="0.4">
      <c r="A136" s="7">
        <v>32174</v>
      </c>
      <c r="B136" s="8">
        <v>3.8</v>
      </c>
      <c r="C136" s="9">
        <f t="shared" si="4"/>
        <v>5.9638266319731036E-2</v>
      </c>
      <c r="D136" s="3"/>
      <c r="E136" s="3"/>
      <c r="F136" s="3"/>
      <c r="G136" s="3"/>
      <c r="H136" s="3"/>
      <c r="I136" s="3"/>
    </row>
    <row r="137" spans="1:9" x14ac:dyDescent="0.4">
      <c r="A137" s="7">
        <v>32203</v>
      </c>
      <c r="B137" s="8">
        <v>3.61</v>
      </c>
      <c r="C137" s="9">
        <f t="shared" si="4"/>
        <v>-5.129329438755046E-2</v>
      </c>
      <c r="D137" s="3"/>
      <c r="E137" s="3"/>
      <c r="F137" s="3"/>
      <c r="G137" s="3"/>
      <c r="H137" s="3"/>
      <c r="I137" s="3"/>
    </row>
    <row r="138" spans="1:9" x14ac:dyDescent="0.4">
      <c r="A138" s="7">
        <v>32237</v>
      </c>
      <c r="B138" s="8">
        <v>4.03</v>
      </c>
      <c r="C138" s="9">
        <f t="shared" si="4"/>
        <v>0.11005860361380206</v>
      </c>
      <c r="D138" s="3"/>
      <c r="E138" s="3"/>
      <c r="F138" s="3"/>
      <c r="G138" s="3"/>
      <c r="H138" s="3"/>
      <c r="I138" s="3"/>
    </row>
    <row r="139" spans="1:9" x14ac:dyDescent="0.4">
      <c r="A139" s="7">
        <v>32265</v>
      </c>
      <c r="B139" s="8">
        <v>4.1100000000000003</v>
      </c>
      <c r="C139" s="9">
        <f t="shared" si="4"/>
        <v>1.9656652549551592E-2</v>
      </c>
      <c r="D139" s="3"/>
      <c r="E139" s="3"/>
      <c r="F139" s="3"/>
      <c r="G139" s="3"/>
      <c r="H139" s="3"/>
      <c r="I139" s="3"/>
    </row>
    <row r="140" spans="1:9" x14ac:dyDescent="0.4">
      <c r="A140" s="7">
        <v>32295</v>
      </c>
      <c r="B140" s="8">
        <v>4.55</v>
      </c>
      <c r="C140" s="9">
        <f t="shared" si="4"/>
        <v>0.10170420445471569</v>
      </c>
      <c r="D140" s="3"/>
      <c r="E140" s="3"/>
      <c r="F140" s="3"/>
      <c r="G140" s="3"/>
      <c r="H140" s="3"/>
      <c r="I140" s="3"/>
    </row>
    <row r="141" spans="1:9" x14ac:dyDescent="0.4">
      <c r="A141" s="7">
        <v>32325</v>
      </c>
      <c r="B141" s="8">
        <v>4.58</v>
      </c>
      <c r="C141" s="9">
        <f t="shared" si="4"/>
        <v>6.571765163234519E-3</v>
      </c>
      <c r="D141" s="3"/>
      <c r="E141" s="3"/>
      <c r="F141" s="3"/>
      <c r="G141" s="3"/>
      <c r="H141" s="3"/>
      <c r="I141" s="3"/>
    </row>
    <row r="142" spans="1:9" x14ac:dyDescent="0.4">
      <c r="A142" s="7">
        <v>32356</v>
      </c>
      <c r="B142" s="8">
        <v>4.25</v>
      </c>
      <c r="C142" s="9">
        <f t="shared" si="4"/>
        <v>-7.4780015189768123E-2</v>
      </c>
      <c r="D142" s="3"/>
      <c r="E142" s="3"/>
      <c r="F142" s="3"/>
      <c r="G142" s="3"/>
      <c r="H142" s="3"/>
      <c r="I142" s="3"/>
    </row>
    <row r="143" spans="1:9" x14ac:dyDescent="0.4">
      <c r="A143" s="7">
        <v>32387</v>
      </c>
      <c r="B143" s="8">
        <v>4.42</v>
      </c>
      <c r="C143" s="9">
        <f t="shared" si="4"/>
        <v>3.9220713153281329E-2</v>
      </c>
      <c r="D143" s="3"/>
      <c r="E143" s="3"/>
      <c r="F143" s="3"/>
      <c r="G143" s="3"/>
      <c r="H143" s="3"/>
      <c r="I143" s="3"/>
    </row>
    <row r="144" spans="1:9" x14ac:dyDescent="0.4">
      <c r="A144" s="7">
        <v>32419</v>
      </c>
      <c r="B144" s="8">
        <v>4.5</v>
      </c>
      <c r="C144" s="9">
        <f t="shared" si="4"/>
        <v>1.7937700686667252E-2</v>
      </c>
      <c r="D144" s="3"/>
      <c r="E144" s="3"/>
      <c r="F144" s="3"/>
      <c r="G144" s="3"/>
      <c r="H144" s="3"/>
      <c r="I144" s="3"/>
    </row>
    <row r="145" spans="1:9" x14ac:dyDescent="0.4">
      <c r="A145" s="7">
        <v>32448</v>
      </c>
      <c r="B145" s="8">
        <v>4.54</v>
      </c>
      <c r="C145" s="9">
        <f t="shared" si="4"/>
        <v>8.8496152769826E-3</v>
      </c>
      <c r="D145" s="3"/>
      <c r="E145" s="3"/>
      <c r="F145" s="3"/>
      <c r="G145" s="3"/>
      <c r="H145" s="3"/>
      <c r="I145" s="3"/>
    </row>
    <row r="146" spans="1:9" x14ac:dyDescent="0.4">
      <c r="A146" s="7">
        <v>32478</v>
      </c>
      <c r="B146" s="8">
        <v>4.41</v>
      </c>
      <c r="C146" s="9">
        <f t="shared" si="4"/>
        <v>-2.9052322594501991E-2</v>
      </c>
      <c r="D146" s="3"/>
      <c r="E146" s="3"/>
      <c r="F146" s="3"/>
      <c r="G146" s="3"/>
      <c r="H146" s="3"/>
      <c r="I146" s="3"/>
    </row>
    <row r="147" spans="1:9" x14ac:dyDescent="0.4">
      <c r="A147" s="7">
        <v>32511</v>
      </c>
      <c r="B147" s="8">
        <v>4.84</v>
      </c>
      <c r="C147" s="9">
        <f t="shared" si="4"/>
        <v>9.3040031269785745E-2</v>
      </c>
      <c r="D147" s="3"/>
      <c r="E147" s="3"/>
      <c r="F147" s="3"/>
      <c r="G147" s="3"/>
      <c r="H147" s="3"/>
      <c r="I147" s="3"/>
    </row>
    <row r="148" spans="1:9" x14ac:dyDescent="0.4">
      <c r="A148" s="7">
        <v>32540</v>
      </c>
      <c r="B148" s="8">
        <v>4.57</v>
      </c>
      <c r="C148" s="9">
        <f t="shared" si="4"/>
        <v>-5.740151582242687E-2</v>
      </c>
      <c r="D148" s="3"/>
      <c r="E148" s="3"/>
      <c r="F148" s="3"/>
      <c r="G148" s="3"/>
      <c r="H148" s="3"/>
      <c r="I148" s="3"/>
    </row>
    <row r="149" spans="1:9" x14ac:dyDescent="0.4">
      <c r="A149" s="7">
        <v>32568</v>
      </c>
      <c r="B149" s="8">
        <v>4.33</v>
      </c>
      <c r="C149" s="9">
        <f t="shared" si="4"/>
        <v>-5.394566289171495E-2</v>
      </c>
      <c r="D149" s="3"/>
      <c r="E149" s="3"/>
      <c r="F149" s="3"/>
      <c r="G149" s="3"/>
      <c r="H149" s="3"/>
      <c r="I149" s="3"/>
    </row>
    <row r="150" spans="1:9" x14ac:dyDescent="0.4">
      <c r="A150" s="7">
        <v>32601</v>
      </c>
      <c r="B150" s="8">
        <v>4.3</v>
      </c>
      <c r="C150" s="9">
        <f t="shared" si="4"/>
        <v>-6.9525193148817525E-3</v>
      </c>
      <c r="D150" s="3"/>
      <c r="E150" s="3"/>
      <c r="F150" s="3"/>
      <c r="G150" s="3"/>
      <c r="H150" s="3"/>
      <c r="I150" s="3"/>
    </row>
    <row r="151" spans="1:9" x14ac:dyDescent="0.4">
      <c r="A151" s="7">
        <v>32629</v>
      </c>
      <c r="B151" s="8">
        <v>4.3899999999999997</v>
      </c>
      <c r="C151" s="9">
        <f t="shared" si="4"/>
        <v>2.0714204387563235E-2</v>
      </c>
      <c r="D151" s="3"/>
      <c r="E151" s="3"/>
      <c r="F151" s="3"/>
      <c r="G151" s="3"/>
      <c r="H151" s="3"/>
      <c r="I151" s="3"/>
    </row>
    <row r="152" spans="1:9" x14ac:dyDescent="0.4">
      <c r="A152" s="7">
        <v>32660</v>
      </c>
      <c r="B152" s="8">
        <v>4.3600000000000003</v>
      </c>
      <c r="C152" s="9">
        <f t="shared" si="4"/>
        <v>-6.8571697261369125E-3</v>
      </c>
      <c r="D152" s="3"/>
      <c r="E152" s="3"/>
      <c r="F152" s="3"/>
      <c r="G152" s="3"/>
      <c r="H152" s="3"/>
      <c r="I152" s="3"/>
    </row>
    <row r="153" spans="1:9" x14ac:dyDescent="0.4">
      <c r="A153" s="7">
        <v>32692</v>
      </c>
      <c r="B153" s="8">
        <v>4.5599999999999996</v>
      </c>
      <c r="C153" s="9">
        <f t="shared" si="4"/>
        <v>4.4850566165351498E-2</v>
      </c>
      <c r="D153" s="3"/>
      <c r="E153" s="3"/>
      <c r="F153" s="3"/>
      <c r="G153" s="3"/>
      <c r="H153" s="3"/>
      <c r="I153" s="3"/>
    </row>
    <row r="154" spans="1:9" x14ac:dyDescent="0.4">
      <c r="A154" s="7">
        <v>32721</v>
      </c>
      <c r="B154" s="8">
        <v>4.92</v>
      </c>
      <c r="C154" s="9">
        <f t="shared" si="4"/>
        <v>7.5985906977922055E-2</v>
      </c>
      <c r="D154" s="3"/>
      <c r="E154" s="3"/>
      <c r="F154" s="3"/>
      <c r="G154" s="3"/>
      <c r="H154" s="3"/>
      <c r="I154" s="3"/>
    </row>
    <row r="155" spans="1:9" x14ac:dyDescent="0.4">
      <c r="A155" s="7">
        <v>32752</v>
      </c>
      <c r="B155" s="8">
        <v>4.6500000000000004</v>
      </c>
      <c r="C155" s="9">
        <f t="shared" si="4"/>
        <v>-5.6441310904951733E-2</v>
      </c>
      <c r="D155" s="3"/>
      <c r="E155" s="3"/>
      <c r="F155" s="3"/>
      <c r="G155" s="3"/>
      <c r="H155" s="3"/>
      <c r="I155" s="3"/>
    </row>
    <row r="156" spans="1:9" x14ac:dyDescent="0.4">
      <c r="A156" s="7">
        <v>32783</v>
      </c>
      <c r="B156" s="8">
        <v>4.4000000000000004</v>
      </c>
      <c r="C156" s="9">
        <f t="shared" si="4"/>
        <v>-5.5262678675049415E-2</v>
      </c>
      <c r="D156" s="3"/>
      <c r="E156" s="3"/>
      <c r="F156" s="3"/>
      <c r="G156" s="3"/>
      <c r="H156" s="3"/>
      <c r="I156" s="3"/>
    </row>
    <row r="157" spans="1:9" x14ac:dyDescent="0.4">
      <c r="A157" s="7">
        <v>32813</v>
      </c>
      <c r="B157" s="8">
        <v>4.1399999999999997</v>
      </c>
      <c r="C157" s="9">
        <f t="shared" si="4"/>
        <v>-6.0908753086992576E-2</v>
      </c>
      <c r="D157" s="3"/>
      <c r="E157" s="3"/>
      <c r="F157" s="3"/>
      <c r="G157" s="3"/>
      <c r="H157" s="3"/>
      <c r="I157" s="3"/>
    </row>
    <row r="158" spans="1:9" x14ac:dyDescent="0.4">
      <c r="A158" s="7">
        <v>32843</v>
      </c>
      <c r="B158" s="8">
        <v>4.05</v>
      </c>
      <c r="C158" s="9">
        <f t="shared" si="4"/>
        <v>-2.197890671877523E-2</v>
      </c>
      <c r="D158" s="3"/>
      <c r="E158" s="3"/>
      <c r="F158" s="3"/>
      <c r="G158" s="3"/>
      <c r="H158" s="3"/>
      <c r="I158" s="3"/>
    </row>
    <row r="159" spans="1:9" x14ac:dyDescent="0.4">
      <c r="A159" s="7">
        <v>32875</v>
      </c>
      <c r="B159" s="8">
        <v>4.07</v>
      </c>
      <c r="C159" s="9">
        <f t="shared" si="4"/>
        <v>4.9261183360560026E-3</v>
      </c>
      <c r="D159" s="3"/>
      <c r="E159" s="3"/>
      <c r="F159" s="3"/>
      <c r="G159" s="3"/>
      <c r="H159" s="3"/>
      <c r="I159" s="3"/>
    </row>
    <row r="160" spans="1:9" x14ac:dyDescent="0.4">
      <c r="A160" s="7">
        <v>32905</v>
      </c>
      <c r="B160" s="8">
        <v>4.34</v>
      </c>
      <c r="C160" s="9">
        <f t="shared" si="4"/>
        <v>6.4231348657809703E-2</v>
      </c>
      <c r="D160" s="3"/>
      <c r="E160" s="3"/>
      <c r="F160" s="3"/>
      <c r="G160" s="3"/>
      <c r="H160" s="3"/>
      <c r="I160" s="3"/>
    </row>
    <row r="161" spans="1:9" x14ac:dyDescent="0.4">
      <c r="A161" s="7">
        <v>32933</v>
      </c>
      <c r="B161" s="8">
        <v>4.46</v>
      </c>
      <c r="C161" s="9">
        <f t="shared" si="4"/>
        <v>2.7274417919659306E-2</v>
      </c>
      <c r="D161" s="3"/>
      <c r="E161" s="3"/>
      <c r="F161" s="3"/>
      <c r="G161" s="3"/>
      <c r="H161" s="3"/>
      <c r="I161" s="3"/>
    </row>
    <row r="162" spans="1:9" x14ac:dyDescent="0.4">
      <c r="A162" s="7">
        <v>32965</v>
      </c>
      <c r="B162" s="8">
        <v>4.2300000000000004</v>
      </c>
      <c r="C162" s="9">
        <f t="shared" si="4"/>
        <v>-5.294677297378602E-2</v>
      </c>
      <c r="D162" s="3"/>
      <c r="E162" s="3"/>
      <c r="F162" s="3"/>
      <c r="G162" s="3"/>
      <c r="H162" s="3"/>
      <c r="I162" s="3"/>
    </row>
    <row r="163" spans="1:9" x14ac:dyDescent="0.4">
      <c r="A163" s="7">
        <v>32994</v>
      </c>
      <c r="B163" s="8">
        <v>4.43</v>
      </c>
      <c r="C163" s="9">
        <f t="shared" si="4"/>
        <v>4.6197590998857521E-2</v>
      </c>
      <c r="D163" s="3"/>
      <c r="E163" s="3"/>
      <c r="F163" s="3"/>
      <c r="G163" s="3"/>
      <c r="H163" s="3"/>
      <c r="I163" s="3"/>
    </row>
    <row r="164" spans="1:9" x14ac:dyDescent="0.4">
      <c r="A164" s="7">
        <v>33025</v>
      </c>
      <c r="B164" s="8">
        <v>4.2</v>
      </c>
      <c r="C164" s="9">
        <f t="shared" si="4"/>
        <v>-5.3315058767721538E-2</v>
      </c>
      <c r="D164" s="3"/>
      <c r="E164" s="3"/>
      <c r="F164" s="3"/>
      <c r="G164" s="3"/>
      <c r="H164" s="3"/>
      <c r="I164" s="3"/>
    </row>
    <row r="165" spans="1:9" x14ac:dyDescent="0.4">
      <c r="A165" s="7">
        <v>33056</v>
      </c>
      <c r="B165" s="8">
        <v>4.05</v>
      </c>
      <c r="C165" s="9">
        <f t="shared" si="4"/>
        <v>-3.6367644170874951E-2</v>
      </c>
      <c r="D165" s="3"/>
      <c r="E165" s="3"/>
      <c r="F165" s="3"/>
      <c r="G165" s="3"/>
      <c r="H165" s="3"/>
      <c r="I165" s="3"/>
    </row>
    <row r="166" spans="1:9" x14ac:dyDescent="0.4">
      <c r="A166" s="7">
        <v>33086</v>
      </c>
      <c r="B166" s="8">
        <v>3.41</v>
      </c>
      <c r="C166" s="9">
        <f t="shared" si="4"/>
        <v>-0.1720045898230223</v>
      </c>
      <c r="D166" s="3"/>
      <c r="E166" s="3"/>
      <c r="F166" s="3"/>
      <c r="G166" s="3"/>
      <c r="H166" s="3"/>
      <c r="I166" s="3"/>
    </row>
    <row r="167" spans="1:9" x14ac:dyDescent="0.4">
      <c r="A167" s="7">
        <v>33120</v>
      </c>
      <c r="B167" s="8">
        <v>3.02</v>
      </c>
      <c r="C167" s="9">
        <f t="shared" si="4"/>
        <v>-0.12145545990864716</v>
      </c>
      <c r="D167" s="3"/>
      <c r="E167" s="3"/>
      <c r="F167" s="3"/>
      <c r="G167" s="3"/>
      <c r="H167" s="3"/>
      <c r="I167" s="3"/>
    </row>
    <row r="168" spans="1:9" x14ac:dyDescent="0.4">
      <c r="A168" s="7">
        <v>33147</v>
      </c>
      <c r="B168" s="8">
        <v>2.78</v>
      </c>
      <c r="C168" s="9">
        <f t="shared" si="4"/>
        <v>-8.2805903684232657E-2</v>
      </c>
      <c r="D168" s="3"/>
      <c r="E168" s="3"/>
      <c r="F168" s="3"/>
      <c r="G168" s="3"/>
      <c r="H168" s="3"/>
      <c r="I168" s="3"/>
    </row>
    <row r="169" spans="1:9" x14ac:dyDescent="0.4">
      <c r="A169" s="7">
        <v>33178</v>
      </c>
      <c r="B169" s="8">
        <v>2.74</v>
      </c>
      <c r="C169" s="9">
        <f t="shared" si="4"/>
        <v>-1.4493007302566639E-2</v>
      </c>
      <c r="D169" s="3"/>
      <c r="E169" s="3"/>
      <c r="F169" s="3"/>
      <c r="G169" s="3"/>
      <c r="H169" s="3"/>
      <c r="I169" s="3"/>
    </row>
    <row r="170" spans="1:9" x14ac:dyDescent="0.4">
      <c r="A170" s="7">
        <v>33210</v>
      </c>
      <c r="B170" s="8">
        <v>2.66</v>
      </c>
      <c r="C170" s="9">
        <f t="shared" si="4"/>
        <v>-2.9631797606371229E-2</v>
      </c>
      <c r="D170" s="3"/>
      <c r="E170" s="3"/>
      <c r="F170" s="3"/>
      <c r="G170" s="3"/>
      <c r="H170" s="3"/>
      <c r="I170" s="3"/>
    </row>
    <row r="171" spans="1:9" x14ac:dyDescent="0.4">
      <c r="A171" s="7">
        <v>33240</v>
      </c>
      <c r="B171" s="8">
        <v>2.88</v>
      </c>
      <c r="C171" s="9">
        <f t="shared" si="4"/>
        <v>7.9464171354246799E-2</v>
      </c>
      <c r="D171" s="3"/>
      <c r="E171" s="3"/>
      <c r="F171" s="3"/>
      <c r="G171" s="3"/>
      <c r="H171" s="3"/>
      <c r="I171" s="3"/>
    </row>
    <row r="172" spans="1:9" x14ac:dyDescent="0.4">
      <c r="A172" s="7">
        <v>33270</v>
      </c>
      <c r="B172" s="8">
        <v>3.36</v>
      </c>
      <c r="C172" s="9">
        <f t="shared" si="4"/>
        <v>0.15415067982725836</v>
      </c>
      <c r="D172" s="3"/>
      <c r="E172" s="3"/>
      <c r="F172" s="3"/>
      <c r="G172" s="3"/>
      <c r="H172" s="3"/>
      <c r="I172" s="3"/>
    </row>
    <row r="173" spans="1:9" x14ac:dyDescent="0.4">
      <c r="A173" s="7">
        <v>33298</v>
      </c>
      <c r="B173" s="8">
        <v>3.33</v>
      </c>
      <c r="C173" s="9">
        <f t="shared" si="4"/>
        <v>-8.9686699827603751E-3</v>
      </c>
      <c r="D173" s="3"/>
      <c r="E173" s="3"/>
      <c r="F173" s="3"/>
      <c r="G173" s="3"/>
      <c r="H173" s="3"/>
      <c r="I173" s="3"/>
    </row>
    <row r="174" spans="1:9" x14ac:dyDescent="0.4">
      <c r="A174" s="7">
        <v>33329</v>
      </c>
      <c r="B174" s="8">
        <v>3.38</v>
      </c>
      <c r="C174" s="9">
        <f t="shared" si="4"/>
        <v>1.4903405502574948E-2</v>
      </c>
      <c r="D174" s="3"/>
      <c r="E174" s="3"/>
      <c r="F174" s="3"/>
      <c r="G174" s="3"/>
      <c r="H174" s="3"/>
      <c r="I174" s="3"/>
    </row>
    <row r="175" spans="1:9" x14ac:dyDescent="0.4">
      <c r="A175" s="7">
        <v>33359</v>
      </c>
      <c r="B175" s="8">
        <v>3.84</v>
      </c>
      <c r="C175" s="9">
        <f t="shared" si="4"/>
        <v>0.12759665710470811</v>
      </c>
      <c r="D175" s="3"/>
      <c r="E175" s="3"/>
      <c r="F175" s="3"/>
      <c r="G175" s="3"/>
      <c r="H175" s="3"/>
      <c r="I175" s="3"/>
    </row>
    <row r="176" spans="1:9" x14ac:dyDescent="0.4">
      <c r="A176" s="7">
        <v>33392</v>
      </c>
      <c r="B176" s="8">
        <v>3.75</v>
      </c>
      <c r="C176" s="9">
        <f t="shared" si="4"/>
        <v>-2.3716526617316044E-2</v>
      </c>
      <c r="D176" s="3"/>
      <c r="E176" s="3"/>
      <c r="F176" s="3"/>
      <c r="G176" s="3"/>
      <c r="H176" s="3"/>
      <c r="I176" s="3"/>
    </row>
    <row r="177" spans="1:9" x14ac:dyDescent="0.4">
      <c r="A177" s="7">
        <v>33420</v>
      </c>
      <c r="B177" s="8">
        <v>3.53</v>
      </c>
      <c r="C177" s="9">
        <f t="shared" si="4"/>
        <v>-6.0457969037114145E-2</v>
      </c>
      <c r="D177" s="3"/>
      <c r="E177" s="3"/>
      <c r="F177" s="3"/>
      <c r="G177" s="3"/>
      <c r="H177" s="3"/>
      <c r="I177" s="3"/>
    </row>
    <row r="178" spans="1:9" x14ac:dyDescent="0.4">
      <c r="A178" s="7">
        <v>33451</v>
      </c>
      <c r="B178" s="8">
        <v>3.28</v>
      </c>
      <c r="C178" s="9">
        <f t="shared" si="4"/>
        <v>-7.3454448549153062E-2</v>
      </c>
      <c r="D178" s="3"/>
      <c r="E178" s="3"/>
      <c r="F178" s="3"/>
      <c r="G178" s="3"/>
      <c r="H178" s="3"/>
      <c r="I178" s="3"/>
    </row>
    <row r="179" spans="1:9" x14ac:dyDescent="0.4">
      <c r="A179" s="7">
        <v>33484</v>
      </c>
      <c r="B179" s="8">
        <v>3.16</v>
      </c>
      <c r="C179" s="9">
        <f t="shared" si="4"/>
        <v>-3.7271394797231537E-2</v>
      </c>
      <c r="D179" s="3"/>
      <c r="E179" s="3"/>
      <c r="F179" s="3"/>
      <c r="G179" s="3"/>
      <c r="H179" s="3"/>
      <c r="I179" s="3"/>
    </row>
    <row r="180" spans="1:9" x14ac:dyDescent="0.4">
      <c r="A180" s="7">
        <v>33512</v>
      </c>
      <c r="B180" s="8">
        <v>2.9</v>
      </c>
      <c r="C180" s="9">
        <f t="shared" si="4"/>
        <v>-8.5861290606392512E-2</v>
      </c>
      <c r="D180" s="3"/>
      <c r="E180" s="3"/>
      <c r="F180" s="3"/>
      <c r="G180" s="3"/>
      <c r="H180" s="3"/>
      <c r="I180" s="3"/>
    </row>
    <row r="181" spans="1:9" x14ac:dyDescent="0.4">
      <c r="A181" s="7">
        <v>33543</v>
      </c>
      <c r="B181" s="8">
        <v>2.57</v>
      </c>
      <c r="C181" s="9">
        <f t="shared" si="4"/>
        <v>-0.12080483808529992</v>
      </c>
      <c r="D181" s="3"/>
      <c r="E181" s="3"/>
      <c r="F181" s="3"/>
      <c r="G181" s="3"/>
      <c r="H181" s="3"/>
      <c r="I181" s="3"/>
    </row>
    <row r="182" spans="1:9" x14ac:dyDescent="0.4">
      <c r="A182" s="7">
        <v>33574</v>
      </c>
      <c r="B182" s="8">
        <v>3.01</v>
      </c>
      <c r="C182" s="9">
        <f t="shared" si="4"/>
        <v>0.15803417985365598</v>
      </c>
      <c r="D182" s="3"/>
      <c r="E182" s="3"/>
      <c r="F182" s="3"/>
      <c r="G182" s="3"/>
      <c r="H182" s="3"/>
      <c r="I182" s="3"/>
    </row>
    <row r="183" spans="1:9" x14ac:dyDescent="0.4">
      <c r="A183" s="7">
        <v>33605</v>
      </c>
      <c r="B183" s="8">
        <v>3.3</v>
      </c>
      <c r="C183" s="9">
        <f t="shared" si="4"/>
        <v>9.1982389711650264E-2</v>
      </c>
      <c r="D183" s="3"/>
      <c r="E183" s="3"/>
      <c r="F183" s="3"/>
      <c r="G183" s="3"/>
      <c r="H183" s="3"/>
      <c r="I183" s="3"/>
    </row>
    <row r="184" spans="1:9" x14ac:dyDescent="0.4">
      <c r="A184" s="7">
        <v>33637</v>
      </c>
      <c r="B184" s="8">
        <v>3.98</v>
      </c>
      <c r="C184" s="9">
        <f t="shared" si="4"/>
        <v>0.18735935082391178</v>
      </c>
      <c r="D184" s="3"/>
      <c r="E184" s="3"/>
      <c r="F184" s="3"/>
      <c r="G184" s="3"/>
      <c r="H184" s="3"/>
      <c r="I184" s="3"/>
    </row>
    <row r="185" spans="1:9" x14ac:dyDescent="0.4">
      <c r="A185" s="7">
        <v>33665</v>
      </c>
      <c r="B185" s="8">
        <v>4.1500000000000004</v>
      </c>
      <c r="C185" s="9">
        <f t="shared" si="4"/>
        <v>4.1826514946260718E-2</v>
      </c>
      <c r="D185" s="3"/>
      <c r="E185" s="3"/>
      <c r="F185" s="3"/>
      <c r="G185" s="3"/>
      <c r="H185" s="3"/>
      <c r="I185" s="3"/>
    </row>
    <row r="186" spans="1:9" x14ac:dyDescent="0.4">
      <c r="A186" s="7">
        <v>33695</v>
      </c>
      <c r="B186" s="8">
        <v>4.96</v>
      </c>
      <c r="C186" s="9">
        <f t="shared" si="4"/>
        <v>0.17829740649422901</v>
      </c>
      <c r="D186" s="3"/>
      <c r="E186" s="3"/>
      <c r="F186" s="3"/>
      <c r="G186" s="3"/>
      <c r="H186" s="3"/>
      <c r="I186" s="3"/>
    </row>
    <row r="187" spans="1:9" x14ac:dyDescent="0.4">
      <c r="A187" s="7">
        <v>33725</v>
      </c>
      <c r="B187" s="8">
        <v>4.8499999999999996</v>
      </c>
      <c r="C187" s="9">
        <f t="shared" si="4"/>
        <v>-2.2427035787444323E-2</v>
      </c>
      <c r="D187" s="3"/>
      <c r="E187" s="3"/>
      <c r="F187" s="3"/>
      <c r="G187" s="3"/>
      <c r="H187" s="3"/>
      <c r="I187" s="3"/>
    </row>
    <row r="188" spans="1:9" x14ac:dyDescent="0.4">
      <c r="A188" s="7">
        <v>33756</v>
      </c>
      <c r="B188" s="8">
        <v>5.01</v>
      </c>
      <c r="C188" s="9">
        <f t="shared" si="4"/>
        <v>3.2457210147381704E-2</v>
      </c>
      <c r="D188" s="3"/>
      <c r="E188" s="3"/>
      <c r="F188" s="3"/>
      <c r="G188" s="3"/>
      <c r="H188" s="3"/>
      <c r="I188" s="3"/>
    </row>
    <row r="189" spans="1:9" x14ac:dyDescent="0.4">
      <c r="A189" s="7">
        <v>33786</v>
      </c>
      <c r="B189" s="8">
        <v>5.04</v>
      </c>
      <c r="C189" s="9">
        <f t="shared" si="4"/>
        <v>5.9701669865039747E-3</v>
      </c>
      <c r="D189" s="3"/>
      <c r="E189" s="3"/>
      <c r="F189" s="3"/>
      <c r="G189" s="3"/>
      <c r="H189" s="3"/>
      <c r="I189" s="3"/>
    </row>
    <row r="190" spans="1:9" x14ac:dyDescent="0.4">
      <c r="A190" s="7">
        <v>33819</v>
      </c>
      <c r="B190" s="8">
        <v>4.49</v>
      </c>
      <c r="C190" s="9">
        <f t="shared" si="4"/>
        <v>-0.11555338032911426</v>
      </c>
      <c r="D190" s="3"/>
      <c r="E190" s="3"/>
      <c r="F190" s="3"/>
      <c r="G190" s="3"/>
      <c r="H190" s="3"/>
      <c r="I190" s="3"/>
    </row>
    <row r="191" spans="1:9" x14ac:dyDescent="0.4">
      <c r="A191" s="7">
        <v>33848</v>
      </c>
      <c r="B191" s="8">
        <v>4.3600000000000003</v>
      </c>
      <c r="C191" s="9">
        <f t="shared" si="4"/>
        <v>-2.9380644393219902E-2</v>
      </c>
      <c r="D191" s="3"/>
      <c r="E191" s="3"/>
      <c r="F191" s="3"/>
      <c r="G191" s="3"/>
      <c r="H191" s="3"/>
      <c r="I191" s="3"/>
    </row>
    <row r="192" spans="1:9" x14ac:dyDescent="0.4">
      <c r="A192" s="7">
        <v>33878</v>
      </c>
      <c r="B192" s="8">
        <v>4.07</v>
      </c>
      <c r="C192" s="9">
        <f t="shared" si="4"/>
        <v>-6.8829057906439325E-2</v>
      </c>
      <c r="D192" s="3"/>
      <c r="E192" s="3"/>
      <c r="F192" s="3"/>
      <c r="G192" s="3"/>
      <c r="H192" s="3"/>
      <c r="I192" s="3"/>
    </row>
    <row r="193" spans="1:9" x14ac:dyDescent="0.4">
      <c r="A193" s="7">
        <v>33910</v>
      </c>
      <c r="B193" s="8">
        <v>4.68</v>
      </c>
      <c r="C193" s="9">
        <f t="shared" si="4"/>
        <v>0.13965511047505152</v>
      </c>
      <c r="D193" s="3"/>
      <c r="E193" s="3"/>
      <c r="F193" s="3"/>
      <c r="G193" s="3"/>
      <c r="H193" s="3"/>
      <c r="I193" s="3"/>
    </row>
    <row r="194" spans="1:9" x14ac:dyDescent="0.4">
      <c r="A194" s="7">
        <v>33939</v>
      </c>
      <c r="B194" s="8">
        <v>4.78</v>
      </c>
      <c r="C194" s="9">
        <f t="shared" si="4"/>
        <v>2.1142436573809383E-2</v>
      </c>
      <c r="D194" s="3"/>
      <c r="E194" s="3"/>
      <c r="F194" s="3"/>
      <c r="G194" s="3"/>
      <c r="H194" s="3"/>
      <c r="I194" s="3"/>
    </row>
    <row r="195" spans="1:9" x14ac:dyDescent="0.4">
      <c r="A195" s="7">
        <v>33973</v>
      </c>
      <c r="B195" s="8">
        <v>5.18</v>
      </c>
      <c r="C195" s="9">
        <f t="shared" si="4"/>
        <v>8.0364509768026879E-2</v>
      </c>
      <c r="D195" s="3"/>
      <c r="E195" s="3"/>
      <c r="F195" s="3"/>
      <c r="G195" s="3"/>
      <c r="H195" s="3"/>
      <c r="I195" s="3"/>
    </row>
    <row r="196" spans="1:9" x14ac:dyDescent="0.4">
      <c r="A196" s="7">
        <v>34001</v>
      </c>
      <c r="B196" s="8">
        <v>5.15</v>
      </c>
      <c r="C196" s="9">
        <f t="shared" si="4"/>
        <v>-5.8083415957467903E-3</v>
      </c>
      <c r="D196" s="3"/>
      <c r="E196" s="3"/>
      <c r="F196" s="3"/>
      <c r="G196" s="3"/>
      <c r="H196" s="3"/>
      <c r="I196" s="3"/>
    </row>
    <row r="197" spans="1:9" x14ac:dyDescent="0.4">
      <c r="A197" s="7">
        <v>34029</v>
      </c>
      <c r="B197" s="8">
        <v>5.84</v>
      </c>
      <c r="C197" s="9">
        <f t="shared" ref="C197:C260" si="5">LN(B197/B196)</f>
        <v>0.12573408216449078</v>
      </c>
      <c r="D197" s="3"/>
      <c r="E197" s="3"/>
      <c r="F197" s="3"/>
      <c r="G197" s="3"/>
      <c r="H197" s="3"/>
      <c r="I197" s="3"/>
    </row>
    <row r="198" spans="1:9" x14ac:dyDescent="0.4">
      <c r="A198" s="7">
        <v>34060</v>
      </c>
      <c r="B198" s="8">
        <v>6.2</v>
      </c>
      <c r="C198" s="9">
        <f t="shared" si="5"/>
        <v>5.9818495210910205E-2</v>
      </c>
      <c r="D198" s="3"/>
      <c r="E198" s="3"/>
      <c r="F198" s="3"/>
      <c r="G198" s="3"/>
      <c r="H198" s="3"/>
      <c r="I198" s="3"/>
    </row>
    <row r="199" spans="1:9" x14ac:dyDescent="0.4">
      <c r="A199" s="7">
        <v>34092</v>
      </c>
      <c r="B199" s="8">
        <v>5.89</v>
      </c>
      <c r="C199" s="9">
        <f t="shared" si="5"/>
        <v>-5.1293294387550578E-2</v>
      </c>
      <c r="D199" s="3"/>
      <c r="E199" s="3"/>
      <c r="F199" s="3"/>
      <c r="G199" s="3"/>
      <c r="H199" s="3"/>
      <c r="I199" s="3"/>
    </row>
    <row r="200" spans="1:9" x14ac:dyDescent="0.4">
      <c r="A200" s="7">
        <v>34121</v>
      </c>
      <c r="B200" s="8">
        <v>5.91</v>
      </c>
      <c r="C200" s="9">
        <f t="shared" si="5"/>
        <v>3.3898337545115241E-3</v>
      </c>
      <c r="D200" s="3"/>
      <c r="E200" s="3"/>
      <c r="F200" s="3"/>
      <c r="G200" s="3"/>
      <c r="H200" s="3"/>
      <c r="I200" s="3"/>
    </row>
    <row r="201" spans="1:9" x14ac:dyDescent="0.4">
      <c r="A201" s="7">
        <v>34151</v>
      </c>
      <c r="B201" s="8">
        <v>6.02</v>
      </c>
      <c r="C201" s="9">
        <f t="shared" si="5"/>
        <v>1.8441427902722712E-2</v>
      </c>
      <c r="D201" s="3"/>
      <c r="E201" s="3"/>
      <c r="F201" s="3"/>
      <c r="G201" s="3"/>
      <c r="H201" s="3"/>
      <c r="I201" s="3"/>
    </row>
    <row r="202" spans="1:9" x14ac:dyDescent="0.4">
      <c r="A202" s="7">
        <v>34183</v>
      </c>
      <c r="B202" s="8">
        <v>5.82</v>
      </c>
      <c r="C202" s="9">
        <f t="shared" si="5"/>
        <v>-3.3786997577383099E-2</v>
      </c>
      <c r="D202" s="3"/>
      <c r="E202" s="3"/>
      <c r="F202" s="3"/>
      <c r="G202" s="3"/>
      <c r="H202" s="3"/>
      <c r="I202" s="3"/>
    </row>
    <row r="203" spans="1:9" x14ac:dyDescent="0.4">
      <c r="A203" s="7">
        <v>34213</v>
      </c>
      <c r="B203" s="8">
        <v>6.3</v>
      </c>
      <c r="C203" s="9">
        <f t="shared" si="5"/>
        <v>7.9249371654140477E-2</v>
      </c>
      <c r="D203" s="3"/>
      <c r="E203" s="3"/>
      <c r="F203" s="3"/>
      <c r="G203" s="3"/>
      <c r="H203" s="3"/>
      <c r="I203" s="3"/>
    </row>
    <row r="204" spans="1:9" x14ac:dyDescent="0.4">
      <c r="A204" s="7">
        <v>34243</v>
      </c>
      <c r="B204" s="8">
        <v>7.11</v>
      </c>
      <c r="C204" s="9">
        <f t="shared" si="5"/>
        <v>0.12095261041766249</v>
      </c>
      <c r="D204" s="3"/>
      <c r="E204" s="3"/>
      <c r="F204" s="3"/>
      <c r="G204" s="3"/>
      <c r="H204" s="3"/>
      <c r="I204" s="3"/>
    </row>
    <row r="205" spans="1:9" x14ac:dyDescent="0.4">
      <c r="A205" s="7">
        <v>34274</v>
      </c>
      <c r="B205" s="8">
        <v>6.98</v>
      </c>
      <c r="C205" s="9">
        <f t="shared" si="5"/>
        <v>-1.8453327040868366E-2</v>
      </c>
      <c r="D205" s="3"/>
      <c r="E205" s="3"/>
      <c r="F205" s="3"/>
      <c r="G205" s="3"/>
      <c r="H205" s="3"/>
      <c r="I205" s="3"/>
    </row>
    <row r="206" spans="1:9" x14ac:dyDescent="0.4">
      <c r="A206" s="7">
        <v>34304</v>
      </c>
      <c r="B206" s="8">
        <v>7.41</v>
      </c>
      <c r="C206" s="9">
        <f t="shared" si="5"/>
        <v>5.9781522533714403E-2</v>
      </c>
      <c r="D206" s="3"/>
      <c r="E206" s="3"/>
      <c r="F206" s="3"/>
      <c r="G206" s="3"/>
      <c r="H206" s="3"/>
      <c r="I206" s="3"/>
    </row>
    <row r="207" spans="1:9" x14ac:dyDescent="0.4">
      <c r="A207" s="7">
        <v>34337</v>
      </c>
      <c r="B207" s="8">
        <v>7.74</v>
      </c>
      <c r="C207" s="9">
        <f t="shared" si="5"/>
        <v>4.3571248293640313E-2</v>
      </c>
      <c r="D207" s="3"/>
      <c r="E207" s="3"/>
      <c r="F207" s="3"/>
      <c r="G207" s="3"/>
      <c r="H207" s="3"/>
      <c r="I207" s="3"/>
    </row>
    <row r="208" spans="1:9" x14ac:dyDescent="0.4">
      <c r="A208" s="7">
        <v>34366</v>
      </c>
      <c r="B208" s="8">
        <v>7.18</v>
      </c>
      <c r="C208" s="9">
        <f t="shared" si="5"/>
        <v>-7.5102304541503032E-2</v>
      </c>
      <c r="D208" s="3"/>
      <c r="E208" s="3"/>
      <c r="F208" s="3"/>
      <c r="G208" s="3"/>
      <c r="H208" s="3"/>
      <c r="I208" s="3"/>
    </row>
    <row r="209" spans="1:9" x14ac:dyDescent="0.4">
      <c r="A209" s="7">
        <v>34394</v>
      </c>
      <c r="B209" s="8">
        <v>6.79</v>
      </c>
      <c r="C209" s="9">
        <f t="shared" si="5"/>
        <v>-5.5848441489528007E-2</v>
      </c>
      <c r="D209" s="3"/>
      <c r="E209" s="3"/>
      <c r="F209" s="3"/>
      <c r="G209" s="3"/>
      <c r="H209" s="3"/>
      <c r="I209" s="3"/>
    </row>
    <row r="210" spans="1:9" x14ac:dyDescent="0.4">
      <c r="A210" s="7">
        <v>34428</v>
      </c>
      <c r="B210" s="8">
        <v>6.8</v>
      </c>
      <c r="C210" s="9">
        <f t="shared" si="5"/>
        <v>1.4716706114562507E-3</v>
      </c>
      <c r="D210" s="3"/>
      <c r="E210" s="3"/>
      <c r="F210" s="3"/>
      <c r="G210" s="3"/>
      <c r="H210" s="3"/>
      <c r="I210" s="3"/>
    </row>
    <row r="211" spans="1:9" x14ac:dyDescent="0.4">
      <c r="A211" s="7">
        <v>34456</v>
      </c>
      <c r="B211" s="8">
        <v>6.72</v>
      </c>
      <c r="C211" s="9">
        <f t="shared" si="5"/>
        <v>-1.1834457647002796E-2</v>
      </c>
      <c r="D211" s="3"/>
      <c r="E211" s="3"/>
      <c r="F211" s="3"/>
      <c r="G211" s="3"/>
      <c r="H211" s="3"/>
      <c r="I211" s="3"/>
    </row>
    <row r="212" spans="1:9" x14ac:dyDescent="0.4">
      <c r="A212" s="7">
        <v>34486</v>
      </c>
      <c r="B212" s="8">
        <v>6.87</v>
      </c>
      <c r="C212" s="9">
        <f t="shared" si="5"/>
        <v>2.2075951699199826E-2</v>
      </c>
      <c r="D212" s="3"/>
      <c r="E212" s="3"/>
      <c r="F212" s="3"/>
      <c r="G212" s="3"/>
      <c r="H212" s="3"/>
      <c r="I212" s="3"/>
    </row>
    <row r="213" spans="1:9" x14ac:dyDescent="0.4">
      <c r="A213" s="7">
        <v>34516</v>
      </c>
      <c r="B213" s="8">
        <v>7.47</v>
      </c>
      <c r="C213" s="9">
        <f t="shared" si="5"/>
        <v>8.3730892910467952E-2</v>
      </c>
      <c r="D213" s="3"/>
      <c r="E213" s="3"/>
      <c r="F213" s="3"/>
      <c r="G213" s="3"/>
      <c r="H213" s="3"/>
      <c r="I213" s="3"/>
    </row>
    <row r="214" spans="1:9" x14ac:dyDescent="0.4">
      <c r="A214" s="7">
        <v>34547</v>
      </c>
      <c r="B214" s="8">
        <v>6.86</v>
      </c>
      <c r="C214" s="9">
        <f t="shared" si="5"/>
        <v>-8.5187557406931985E-2</v>
      </c>
      <c r="D214" s="3"/>
      <c r="E214" s="3"/>
      <c r="F214" s="3"/>
      <c r="G214" s="3"/>
      <c r="H214" s="3"/>
      <c r="I214" s="3"/>
    </row>
    <row r="215" spans="1:9" x14ac:dyDescent="0.4">
      <c r="A215" s="7">
        <v>34578</v>
      </c>
      <c r="B215" s="8">
        <v>6.51</v>
      </c>
      <c r="C215" s="9">
        <f t="shared" si="5"/>
        <v>-5.2367985517316043E-2</v>
      </c>
      <c r="D215" s="3"/>
      <c r="E215" s="3"/>
      <c r="F215" s="3"/>
      <c r="G215" s="3"/>
      <c r="H215" s="3"/>
      <c r="I215" s="3"/>
    </row>
    <row r="216" spans="1:9" x14ac:dyDescent="0.4">
      <c r="A216" s="7">
        <v>34610</v>
      </c>
      <c r="B216" s="8">
        <v>6.98</v>
      </c>
      <c r="C216" s="9">
        <f t="shared" si="5"/>
        <v>6.9709460553803324E-2</v>
      </c>
      <c r="D216" s="3"/>
      <c r="E216" s="3"/>
      <c r="F216" s="3"/>
      <c r="G216" s="3"/>
      <c r="H216" s="3"/>
      <c r="I216" s="3"/>
    </row>
    <row r="217" spans="1:9" x14ac:dyDescent="0.4">
      <c r="A217" s="7">
        <v>34639</v>
      </c>
      <c r="B217" s="8">
        <v>6.42</v>
      </c>
      <c r="C217" s="9">
        <f t="shared" si="5"/>
        <v>-8.363079907241136E-2</v>
      </c>
      <c r="D217" s="3"/>
      <c r="E217" s="3"/>
      <c r="F217" s="3"/>
      <c r="G217" s="3"/>
      <c r="H217" s="3"/>
      <c r="I217" s="3"/>
    </row>
    <row r="218" spans="1:9" x14ac:dyDescent="0.4">
      <c r="A218" s="7">
        <v>34669</v>
      </c>
      <c r="B218" s="8">
        <v>6.59</v>
      </c>
      <c r="C218" s="9">
        <f t="shared" si="5"/>
        <v>2.6135230812545995E-2</v>
      </c>
      <c r="D218" s="3"/>
      <c r="E218" s="3"/>
      <c r="F218" s="3"/>
      <c r="G218" s="3"/>
      <c r="H218" s="3"/>
      <c r="I218" s="3"/>
    </row>
    <row r="219" spans="1:9" x14ac:dyDescent="0.4">
      <c r="A219" s="7">
        <v>34702</v>
      </c>
      <c r="B219" s="8">
        <v>6.03</v>
      </c>
      <c r="C219" s="9">
        <f t="shared" si="5"/>
        <v>-8.8806337775321667E-2</v>
      </c>
      <c r="D219" s="3"/>
      <c r="E219" s="3"/>
      <c r="F219" s="3"/>
      <c r="G219" s="3"/>
      <c r="H219" s="3"/>
      <c r="I219" s="3"/>
    </row>
    <row r="220" spans="1:9" x14ac:dyDescent="0.4">
      <c r="A220" s="7">
        <v>34731</v>
      </c>
      <c r="B220" s="8">
        <v>6.24</v>
      </c>
      <c r="C220" s="9">
        <f t="shared" si="5"/>
        <v>3.4233171642242176E-2</v>
      </c>
      <c r="D220" s="3"/>
      <c r="E220" s="3"/>
      <c r="F220" s="3"/>
      <c r="G220" s="3"/>
      <c r="H220" s="3"/>
      <c r="I220" s="3"/>
    </row>
    <row r="221" spans="1:9" x14ac:dyDescent="0.4">
      <c r="A221" s="7">
        <v>34759</v>
      </c>
      <c r="B221" s="8">
        <v>6.42</v>
      </c>
      <c r="C221" s="9">
        <f t="shared" si="5"/>
        <v>2.843793532053341E-2</v>
      </c>
      <c r="D221" s="3"/>
      <c r="E221" s="3"/>
      <c r="F221" s="3"/>
      <c r="G221" s="3"/>
      <c r="H221" s="3"/>
      <c r="I221" s="3"/>
    </row>
    <row r="222" spans="1:9" x14ac:dyDescent="0.4">
      <c r="A222" s="7">
        <v>34792</v>
      </c>
      <c r="B222" s="8">
        <v>6.55</v>
      </c>
      <c r="C222" s="9">
        <f t="shared" si="5"/>
        <v>2.0046931945290693E-2</v>
      </c>
      <c r="D222" s="3"/>
      <c r="E222" s="3"/>
      <c r="F222" s="3"/>
      <c r="G222" s="3"/>
      <c r="H222" s="3"/>
      <c r="I222" s="3"/>
    </row>
    <row r="223" spans="1:9" x14ac:dyDescent="0.4">
      <c r="A223" s="7">
        <v>34820</v>
      </c>
      <c r="B223" s="8">
        <v>7.07</v>
      </c>
      <c r="C223" s="9">
        <f t="shared" si="5"/>
        <v>7.6395430261320882E-2</v>
      </c>
      <c r="D223" s="3"/>
      <c r="E223" s="3"/>
      <c r="F223" s="3"/>
      <c r="G223" s="3"/>
      <c r="H223" s="3"/>
      <c r="I223" s="3"/>
    </row>
    <row r="224" spans="1:9" x14ac:dyDescent="0.4">
      <c r="A224" s="7">
        <v>34851</v>
      </c>
      <c r="B224" s="8">
        <v>7.19</v>
      </c>
      <c r="C224" s="9">
        <f t="shared" si="5"/>
        <v>1.6830691824473852E-2</v>
      </c>
      <c r="D224" s="3"/>
      <c r="E224" s="3"/>
      <c r="F224" s="3"/>
      <c r="G224" s="3"/>
      <c r="H224" s="3"/>
      <c r="I224" s="3"/>
    </row>
    <row r="225" spans="1:9" x14ac:dyDescent="0.4">
      <c r="A225" s="7">
        <v>34883</v>
      </c>
      <c r="B225" s="8">
        <v>7.08</v>
      </c>
      <c r="C225" s="9">
        <f t="shared" si="5"/>
        <v>-1.5417264027326941E-2</v>
      </c>
      <c r="D225" s="3"/>
      <c r="E225" s="3"/>
      <c r="F225" s="3"/>
      <c r="G225" s="3"/>
      <c r="H225" s="3"/>
      <c r="I225" s="3"/>
    </row>
    <row r="226" spans="1:9" x14ac:dyDescent="0.4">
      <c r="A226" s="7">
        <v>34912</v>
      </c>
      <c r="B226" s="8">
        <v>7.51</v>
      </c>
      <c r="C226" s="9">
        <f t="shared" si="5"/>
        <v>5.89615580704149E-2</v>
      </c>
      <c r="D226" s="3"/>
      <c r="E226" s="3"/>
      <c r="F226" s="3"/>
      <c r="G226" s="3"/>
      <c r="H226" s="3"/>
      <c r="I226" s="3"/>
    </row>
    <row r="227" spans="1:9" x14ac:dyDescent="0.4">
      <c r="A227" s="7">
        <v>34943</v>
      </c>
      <c r="B227" s="8">
        <v>7.6</v>
      </c>
      <c r="C227" s="9">
        <f t="shared" si="5"/>
        <v>1.1912781516241961E-2</v>
      </c>
      <c r="D227" s="3"/>
      <c r="E227" s="3"/>
      <c r="F227" s="3"/>
      <c r="G227" s="3"/>
      <c r="H227" s="3"/>
      <c r="I227" s="3"/>
    </row>
    <row r="228" spans="1:9" x14ac:dyDescent="0.4">
      <c r="A228" s="7">
        <v>34974</v>
      </c>
      <c r="B228" s="8">
        <v>7.11</v>
      </c>
      <c r="C228" s="9">
        <f t="shared" si="5"/>
        <v>-6.6646003477135798E-2</v>
      </c>
      <c r="D228" s="3"/>
      <c r="E228" s="3"/>
      <c r="F228" s="3"/>
      <c r="G228" s="3"/>
      <c r="H228" s="3"/>
      <c r="I228" s="3"/>
    </row>
    <row r="229" spans="1:9" x14ac:dyDescent="0.4">
      <c r="A229" s="7">
        <v>35004</v>
      </c>
      <c r="B229" s="8">
        <v>6.98</v>
      </c>
      <c r="C229" s="9">
        <f t="shared" si="5"/>
        <v>-1.8453327040868366E-2</v>
      </c>
      <c r="D229" s="3"/>
      <c r="E229" s="3"/>
      <c r="F229" s="3"/>
      <c r="G229" s="3"/>
      <c r="H229" s="3"/>
      <c r="I229" s="3"/>
    </row>
    <row r="230" spans="1:9" x14ac:dyDescent="0.4">
      <c r="A230" s="7">
        <v>35034</v>
      </c>
      <c r="B230" s="8">
        <v>7.14</v>
      </c>
      <c r="C230" s="9">
        <f t="shared" si="5"/>
        <v>2.266385957721187E-2</v>
      </c>
      <c r="D230" s="3"/>
      <c r="E230" s="3"/>
      <c r="F230" s="3"/>
      <c r="G230" s="3"/>
      <c r="H230" s="3"/>
      <c r="I230" s="3"/>
    </row>
    <row r="231" spans="1:9" x14ac:dyDescent="0.4">
      <c r="A231" s="7">
        <v>35066</v>
      </c>
      <c r="B231" s="8">
        <v>7.38</v>
      </c>
      <c r="C231" s="9">
        <f t="shared" si="5"/>
        <v>3.306086226088821E-2</v>
      </c>
      <c r="D231" s="3"/>
      <c r="E231" s="3"/>
      <c r="F231" s="3"/>
      <c r="G231" s="3"/>
      <c r="H231" s="3"/>
      <c r="I231" s="3"/>
    </row>
    <row r="232" spans="1:9" x14ac:dyDescent="0.4">
      <c r="A232" s="7">
        <v>35096</v>
      </c>
      <c r="B232" s="8">
        <v>7.82</v>
      </c>
      <c r="C232" s="9">
        <f t="shared" si="5"/>
        <v>5.791091594483868E-2</v>
      </c>
      <c r="D232" s="3"/>
      <c r="E232" s="3"/>
      <c r="F232" s="3"/>
      <c r="G232" s="3"/>
      <c r="H232" s="3"/>
      <c r="I232" s="3"/>
    </row>
    <row r="233" spans="1:9" x14ac:dyDescent="0.4">
      <c r="A233" s="7">
        <v>35125</v>
      </c>
      <c r="B233" s="8">
        <v>8.6</v>
      </c>
      <c r="C233" s="9">
        <f t="shared" si="5"/>
        <v>9.5077648702242182E-2</v>
      </c>
      <c r="D233" s="3"/>
      <c r="E233" s="3"/>
      <c r="F233" s="3"/>
      <c r="G233" s="3"/>
      <c r="H233" s="3"/>
      <c r="I233" s="3"/>
    </row>
    <row r="234" spans="1:9" x14ac:dyDescent="0.4">
      <c r="A234" s="7">
        <v>35156</v>
      </c>
      <c r="B234" s="8">
        <v>9.06</v>
      </c>
      <c r="C234" s="9">
        <f t="shared" si="5"/>
        <v>5.2106916795425916E-2</v>
      </c>
      <c r="D234" s="3"/>
      <c r="E234" s="3"/>
      <c r="F234" s="3"/>
      <c r="G234" s="3"/>
      <c r="H234" s="3"/>
      <c r="I234" s="3"/>
    </row>
    <row r="235" spans="1:9" x14ac:dyDescent="0.4">
      <c r="A235" s="7">
        <v>35186</v>
      </c>
      <c r="B235" s="8">
        <v>9.2200000000000006</v>
      </c>
      <c r="C235" s="9">
        <f t="shared" si="5"/>
        <v>1.7505917513614588E-2</v>
      </c>
      <c r="D235" s="3"/>
      <c r="E235" s="3"/>
      <c r="F235" s="3"/>
      <c r="G235" s="3"/>
      <c r="H235" s="3"/>
      <c r="I235" s="3"/>
    </row>
    <row r="236" spans="1:9" x14ac:dyDescent="0.4">
      <c r="A236" s="7">
        <v>35219</v>
      </c>
      <c r="B236" s="8">
        <v>8.18</v>
      </c>
      <c r="C236" s="9">
        <f t="shared" si="5"/>
        <v>-0.11968288695384689</v>
      </c>
      <c r="D236" s="3"/>
      <c r="E236" s="3"/>
      <c r="F236" s="3"/>
      <c r="G236" s="3"/>
      <c r="H236" s="3"/>
      <c r="I236" s="3"/>
    </row>
    <row r="237" spans="1:9" x14ac:dyDescent="0.4">
      <c r="A237" s="7">
        <v>35247</v>
      </c>
      <c r="B237" s="8">
        <v>8.2799999999999994</v>
      </c>
      <c r="C237" s="9">
        <f t="shared" si="5"/>
        <v>1.2150817782512528E-2</v>
      </c>
      <c r="D237" s="3"/>
      <c r="E237" s="3"/>
      <c r="F237" s="3"/>
      <c r="G237" s="3"/>
      <c r="H237" s="3"/>
      <c r="I237" s="3"/>
    </row>
    <row r="238" spans="1:9" x14ac:dyDescent="0.4">
      <c r="A238" s="7">
        <v>35278</v>
      </c>
      <c r="B238" s="8">
        <v>8.57</v>
      </c>
      <c r="C238" s="9">
        <f t="shared" si="5"/>
        <v>3.4424764212520248E-2</v>
      </c>
      <c r="D238" s="3"/>
      <c r="E238" s="3"/>
      <c r="F238" s="3"/>
      <c r="G238" s="3"/>
      <c r="H238" s="3"/>
      <c r="I238" s="3"/>
    </row>
    <row r="239" spans="1:9" x14ac:dyDescent="0.4">
      <c r="A239" s="7">
        <v>35311</v>
      </c>
      <c r="B239" s="8">
        <v>7.99</v>
      </c>
      <c r="C239" s="9">
        <f t="shared" si="5"/>
        <v>-7.0076972831505116E-2</v>
      </c>
      <c r="D239" s="3"/>
      <c r="E239" s="3"/>
      <c r="F239" s="3"/>
      <c r="G239" s="3"/>
      <c r="H239" s="3"/>
      <c r="I239" s="3"/>
    </row>
    <row r="240" spans="1:9" x14ac:dyDescent="0.4">
      <c r="A240" s="7">
        <v>35339</v>
      </c>
      <c r="B240" s="8">
        <v>8.09</v>
      </c>
      <c r="C240" s="9">
        <f t="shared" si="5"/>
        <v>1.2437971292217053E-2</v>
      </c>
      <c r="D240" s="3"/>
      <c r="E240" s="3"/>
      <c r="F240" s="3"/>
      <c r="G240" s="3"/>
      <c r="H240" s="3"/>
      <c r="I240" s="3"/>
    </row>
    <row r="241" spans="1:9" x14ac:dyDescent="0.4">
      <c r="A241" s="7">
        <v>35370</v>
      </c>
      <c r="B241" s="8">
        <v>8.48</v>
      </c>
      <c r="C241" s="9">
        <f t="shared" si="5"/>
        <v>4.7081718733411472E-2</v>
      </c>
      <c r="D241" s="3"/>
      <c r="E241" s="3"/>
      <c r="F241" s="3"/>
      <c r="G241" s="3"/>
      <c r="H241" s="3"/>
      <c r="I241" s="3"/>
    </row>
    <row r="242" spans="1:9" x14ac:dyDescent="0.4">
      <c r="A242" s="7">
        <v>35401</v>
      </c>
      <c r="B242" s="8">
        <v>8.35</v>
      </c>
      <c r="C242" s="9">
        <f t="shared" si="5"/>
        <v>-1.5448910941047713E-2</v>
      </c>
      <c r="D242" s="3"/>
      <c r="E242" s="3"/>
      <c r="F242" s="3"/>
      <c r="G242" s="3"/>
      <c r="H242" s="3"/>
      <c r="I242" s="3"/>
    </row>
    <row r="243" spans="1:9" x14ac:dyDescent="0.4">
      <c r="A243" s="7">
        <v>35432</v>
      </c>
      <c r="B243" s="8">
        <v>8.42</v>
      </c>
      <c r="C243" s="9">
        <f t="shared" si="5"/>
        <v>8.3482893914712444E-3</v>
      </c>
      <c r="D243" s="3"/>
      <c r="E243" s="3"/>
      <c r="F243" s="3"/>
      <c r="G243" s="3"/>
      <c r="H243" s="3"/>
      <c r="I243" s="3"/>
    </row>
    <row r="244" spans="1:9" x14ac:dyDescent="0.4">
      <c r="A244" s="7">
        <v>35464</v>
      </c>
      <c r="B244" s="8">
        <v>8.61</v>
      </c>
      <c r="C244" s="9">
        <f t="shared" si="5"/>
        <v>2.2314490185404039E-2</v>
      </c>
      <c r="D244" s="3"/>
      <c r="E244" s="3"/>
      <c r="F244" s="3"/>
      <c r="G244" s="3"/>
      <c r="H244" s="3"/>
      <c r="I244" s="3"/>
    </row>
    <row r="245" spans="1:9" x14ac:dyDescent="0.4">
      <c r="A245" s="7">
        <v>35492</v>
      </c>
      <c r="B245" s="8">
        <v>8.2200000000000006</v>
      </c>
      <c r="C245" s="9">
        <f t="shared" si="5"/>
        <v>-4.6354109371550725E-2</v>
      </c>
      <c r="D245" s="3"/>
      <c r="E245" s="3"/>
      <c r="F245" s="3"/>
      <c r="G245" s="3"/>
      <c r="H245" s="3"/>
      <c r="I245" s="3"/>
    </row>
    <row r="246" spans="1:9" x14ac:dyDescent="0.4">
      <c r="A246" s="7">
        <v>35521</v>
      </c>
      <c r="B246" s="8">
        <v>9.2100000000000009</v>
      </c>
      <c r="C246" s="9">
        <f t="shared" si="5"/>
        <v>0.11371964119912695</v>
      </c>
      <c r="D246" s="3"/>
      <c r="E246" s="3"/>
      <c r="F246" s="3"/>
      <c r="G246" s="3"/>
      <c r="H246" s="3"/>
      <c r="I246" s="3"/>
    </row>
    <row r="247" spans="1:9" x14ac:dyDescent="0.4">
      <c r="A247" s="7">
        <v>35551</v>
      </c>
      <c r="B247" s="8">
        <v>9.94</v>
      </c>
      <c r="C247" s="9">
        <f t="shared" si="5"/>
        <v>7.6277170401267011E-2</v>
      </c>
      <c r="D247" s="3"/>
      <c r="E247" s="3"/>
      <c r="F247" s="3"/>
      <c r="G247" s="3"/>
      <c r="H247" s="3"/>
      <c r="I247" s="3"/>
    </row>
    <row r="248" spans="1:9" x14ac:dyDescent="0.4">
      <c r="A248" s="7">
        <v>35583</v>
      </c>
      <c r="B248" s="8">
        <v>10.07</v>
      </c>
      <c r="C248" s="9">
        <f t="shared" si="5"/>
        <v>1.2993686061988398E-2</v>
      </c>
      <c r="D248" s="3"/>
      <c r="E248" s="3"/>
      <c r="F248" s="3"/>
      <c r="G248" s="3"/>
      <c r="H248" s="3"/>
      <c r="I248" s="3"/>
    </row>
    <row r="249" spans="1:9" x14ac:dyDescent="0.4">
      <c r="A249" s="7">
        <v>35612</v>
      </c>
      <c r="B249" s="8">
        <v>10.95</v>
      </c>
      <c r="C249" s="9">
        <f t="shared" si="5"/>
        <v>8.3778749532038801E-2</v>
      </c>
      <c r="D249" s="3"/>
      <c r="E249" s="3"/>
      <c r="F249" s="3"/>
      <c r="G249" s="3"/>
      <c r="H249" s="3"/>
      <c r="I249" s="3"/>
    </row>
    <row r="250" spans="1:9" x14ac:dyDescent="0.4">
      <c r="A250" s="7">
        <v>35643</v>
      </c>
      <c r="B250" s="8">
        <v>11.51</v>
      </c>
      <c r="C250" s="9">
        <f t="shared" si="5"/>
        <v>4.9876766471281531E-2</v>
      </c>
      <c r="D250" s="3"/>
      <c r="E250" s="3"/>
      <c r="F250" s="3"/>
      <c r="G250" s="3"/>
      <c r="H250" s="3"/>
      <c r="I250" s="3"/>
    </row>
    <row r="251" spans="1:9" x14ac:dyDescent="0.4">
      <c r="A251" s="7">
        <v>35675</v>
      </c>
      <c r="B251" s="8">
        <v>12.08</v>
      </c>
      <c r="C251" s="9">
        <f t="shared" si="5"/>
        <v>4.8334969772877691E-2</v>
      </c>
      <c r="D251" s="3"/>
      <c r="E251" s="3"/>
      <c r="F251" s="3"/>
      <c r="G251" s="3"/>
      <c r="H251" s="3"/>
      <c r="I251" s="3"/>
    </row>
    <row r="252" spans="1:9" x14ac:dyDescent="0.4">
      <c r="A252" s="7">
        <v>35704</v>
      </c>
      <c r="B252" s="8">
        <v>11.81</v>
      </c>
      <c r="C252" s="9">
        <f t="shared" si="5"/>
        <v>-2.2604562297397868E-2</v>
      </c>
      <c r="D252" s="3"/>
      <c r="E252" s="3"/>
      <c r="F252" s="3"/>
      <c r="G252" s="3"/>
      <c r="H252" s="3"/>
      <c r="I252" s="3"/>
    </row>
    <row r="253" spans="1:9" x14ac:dyDescent="0.4">
      <c r="A253" s="7">
        <v>35737</v>
      </c>
      <c r="B253" s="8">
        <v>11.62</v>
      </c>
      <c r="C253" s="9">
        <f t="shared" si="5"/>
        <v>-1.6218878785505923E-2</v>
      </c>
      <c r="D253" s="3"/>
      <c r="E253" s="3"/>
      <c r="F253" s="3"/>
      <c r="G253" s="3"/>
      <c r="H253" s="3"/>
      <c r="I253" s="3"/>
    </row>
    <row r="254" spans="1:9" x14ac:dyDescent="0.4">
      <c r="A254" s="7">
        <v>35765</v>
      </c>
      <c r="B254" s="8">
        <v>13.13</v>
      </c>
      <c r="C254" s="9">
        <f t="shared" si="5"/>
        <v>0.12217193689093982</v>
      </c>
      <c r="D254" s="3"/>
      <c r="E254" s="3"/>
      <c r="F254" s="3"/>
      <c r="G254" s="3"/>
      <c r="H254" s="3"/>
      <c r="I254" s="3"/>
    </row>
    <row r="255" spans="1:9" x14ac:dyDescent="0.4">
      <c r="A255" s="7">
        <v>35797</v>
      </c>
      <c r="B255" s="8">
        <v>13.9</v>
      </c>
      <c r="C255" s="9">
        <f t="shared" si="5"/>
        <v>5.6989151821941128E-2</v>
      </c>
      <c r="D255" s="3"/>
      <c r="E255" s="3"/>
      <c r="F255" s="3"/>
      <c r="G255" s="3"/>
      <c r="H255" s="3"/>
      <c r="I255" s="3"/>
    </row>
    <row r="256" spans="1:9" x14ac:dyDescent="0.4">
      <c r="A256" s="7">
        <v>35828</v>
      </c>
      <c r="B256" s="8">
        <v>15.42</v>
      </c>
      <c r="C256" s="9">
        <f t="shared" si="5"/>
        <v>0.10377652799853726</v>
      </c>
      <c r="D256" s="3"/>
      <c r="E256" s="3"/>
      <c r="F256" s="3"/>
      <c r="G256" s="3"/>
      <c r="H256" s="3"/>
      <c r="I256" s="3"/>
    </row>
    <row r="257" spans="1:9" x14ac:dyDescent="0.4">
      <c r="A257" s="7">
        <v>35856</v>
      </c>
      <c r="B257" s="8">
        <v>17.670000000000002</v>
      </c>
      <c r="C257" s="9">
        <f t="shared" si="5"/>
        <v>0.13620291819642172</v>
      </c>
      <c r="D257" s="3"/>
      <c r="E257" s="3"/>
      <c r="F257" s="3"/>
      <c r="G257" s="3"/>
      <c r="H257" s="3"/>
      <c r="I257" s="3"/>
    </row>
    <row r="258" spans="1:9" x14ac:dyDescent="0.4">
      <c r="A258" s="7">
        <v>35886</v>
      </c>
      <c r="B258" s="8">
        <v>18.59</v>
      </c>
      <c r="C258" s="9">
        <f t="shared" si="5"/>
        <v>5.0755515401747456E-2</v>
      </c>
      <c r="D258" s="3"/>
      <c r="E258" s="3"/>
      <c r="F258" s="3"/>
      <c r="G258" s="3"/>
      <c r="H258" s="3"/>
      <c r="I258" s="3"/>
    </row>
    <row r="259" spans="1:9" x14ac:dyDescent="0.4">
      <c r="A259" s="7">
        <v>35916</v>
      </c>
      <c r="B259" s="8">
        <v>21.06</v>
      </c>
      <c r="C259" s="9">
        <f t="shared" si="5"/>
        <v>0.12475170497247665</v>
      </c>
      <c r="D259" s="3"/>
      <c r="E259" s="3"/>
      <c r="F259" s="3"/>
      <c r="G259" s="3"/>
      <c r="H259" s="3"/>
      <c r="I259" s="3"/>
    </row>
    <row r="260" spans="1:9" x14ac:dyDescent="0.4">
      <c r="A260" s="7">
        <v>35947</v>
      </c>
      <c r="B260" s="8">
        <v>23.95</v>
      </c>
      <c r="C260" s="9">
        <f t="shared" si="5"/>
        <v>0.12859281715109486</v>
      </c>
      <c r="D260" s="3"/>
      <c r="E260" s="3"/>
      <c r="F260" s="3"/>
      <c r="G260" s="3"/>
      <c r="H260" s="3"/>
      <c r="I260" s="3"/>
    </row>
    <row r="261" spans="1:9" x14ac:dyDescent="0.4">
      <c r="A261" s="7">
        <v>35977</v>
      </c>
      <c r="B261" s="8">
        <v>23.3</v>
      </c>
      <c r="C261" s="9">
        <f t="shared" ref="C261:C324" si="6">LN(B261/B260)</f>
        <v>-2.7514963285269253E-2</v>
      </c>
      <c r="D261" s="3"/>
      <c r="E261" s="3"/>
      <c r="F261" s="3"/>
      <c r="G261" s="3"/>
      <c r="H261" s="3"/>
      <c r="I261" s="3"/>
    </row>
    <row r="262" spans="1:9" x14ac:dyDescent="0.4">
      <c r="A262" s="7">
        <v>36010</v>
      </c>
      <c r="B262" s="8">
        <v>18.239999999999998</v>
      </c>
      <c r="C262" s="9">
        <f t="shared" si="6"/>
        <v>-0.24483637592546964</v>
      </c>
      <c r="D262" s="3"/>
      <c r="E262" s="3"/>
      <c r="F262" s="3"/>
      <c r="G262" s="3"/>
      <c r="H262" s="3"/>
      <c r="I262" s="3"/>
    </row>
    <row r="263" spans="1:9" x14ac:dyDescent="0.4">
      <c r="A263" s="7">
        <v>36039</v>
      </c>
      <c r="B263" s="8">
        <v>19.21</v>
      </c>
      <c r="C263" s="9">
        <f t="shared" si="6"/>
        <v>5.1813992134280118E-2</v>
      </c>
      <c r="D263" s="3"/>
      <c r="E263" s="3"/>
      <c r="F263" s="3"/>
      <c r="G263" s="3"/>
      <c r="H263" s="3"/>
      <c r="I263" s="3"/>
    </row>
    <row r="264" spans="1:9" x14ac:dyDescent="0.4">
      <c r="A264" s="7">
        <v>36069</v>
      </c>
      <c r="B264" s="8">
        <v>22.38</v>
      </c>
      <c r="C264" s="9">
        <f t="shared" si="6"/>
        <v>0.15273672610331385</v>
      </c>
      <c r="D264" s="3"/>
      <c r="E264" s="3"/>
      <c r="F264" s="3"/>
      <c r="G264" s="3"/>
      <c r="H264" s="3"/>
      <c r="I264" s="3"/>
    </row>
    <row r="265" spans="1:9" x14ac:dyDescent="0.4">
      <c r="A265" s="7">
        <v>36101</v>
      </c>
      <c r="B265" s="8">
        <v>22.71</v>
      </c>
      <c r="C265" s="9">
        <f t="shared" si="6"/>
        <v>1.4637653233688045E-2</v>
      </c>
      <c r="D265" s="3"/>
      <c r="E265" s="3"/>
      <c r="F265" s="3"/>
      <c r="G265" s="3"/>
      <c r="H265" s="3"/>
      <c r="I265" s="3"/>
    </row>
    <row r="266" spans="1:9" x14ac:dyDescent="0.4">
      <c r="A266" s="7">
        <v>36130</v>
      </c>
      <c r="B266" s="8">
        <v>24.21</v>
      </c>
      <c r="C266" s="9">
        <f t="shared" si="6"/>
        <v>6.3960414832500104E-2</v>
      </c>
      <c r="D266" s="3"/>
      <c r="E266" s="3"/>
      <c r="F266" s="3"/>
      <c r="G266" s="3"/>
      <c r="H266" s="3"/>
      <c r="I266" s="3"/>
    </row>
    <row r="267" spans="1:9" x14ac:dyDescent="0.4">
      <c r="A267" s="7">
        <v>36164</v>
      </c>
      <c r="B267" s="8">
        <v>25.54</v>
      </c>
      <c r="C267" s="9">
        <f t="shared" si="6"/>
        <v>5.3480079654426013E-2</v>
      </c>
      <c r="D267" s="3"/>
      <c r="E267" s="3"/>
      <c r="F267" s="3"/>
      <c r="G267" s="3"/>
      <c r="H267" s="3"/>
      <c r="I267" s="3"/>
    </row>
    <row r="268" spans="1:9" x14ac:dyDescent="0.4">
      <c r="A268" s="7">
        <v>36192</v>
      </c>
      <c r="B268" s="8">
        <v>24.65</v>
      </c>
      <c r="C268" s="9">
        <f t="shared" si="6"/>
        <v>-3.5468950115694176E-2</v>
      </c>
      <c r="D268" s="3"/>
      <c r="E268" s="3"/>
      <c r="F268" s="3"/>
      <c r="G268" s="3"/>
      <c r="H268" s="3"/>
      <c r="I268" s="3"/>
    </row>
    <row r="269" spans="1:9" x14ac:dyDescent="0.4">
      <c r="A269" s="7">
        <v>36220</v>
      </c>
      <c r="B269" s="8">
        <v>23.56</v>
      </c>
      <c r="C269" s="9">
        <f t="shared" si="6"/>
        <v>-4.5226541705313116E-2</v>
      </c>
      <c r="D269" s="3"/>
      <c r="E269" s="3"/>
      <c r="F269" s="3"/>
      <c r="G269" s="3"/>
      <c r="H269" s="3"/>
      <c r="I269" s="3"/>
    </row>
    <row r="270" spans="1:9" x14ac:dyDescent="0.4">
      <c r="A270" s="7">
        <v>36251</v>
      </c>
      <c r="B270" s="8">
        <v>26.77</v>
      </c>
      <c r="C270" s="9">
        <f t="shared" si="6"/>
        <v>0.12773149874887532</v>
      </c>
      <c r="D270" s="3"/>
      <c r="E270" s="3"/>
      <c r="F270" s="3"/>
      <c r="G270" s="3"/>
      <c r="H270" s="3"/>
      <c r="I270" s="3"/>
    </row>
    <row r="271" spans="1:9" x14ac:dyDescent="0.4">
      <c r="A271" s="7">
        <v>36283</v>
      </c>
      <c r="B271" s="8">
        <v>23.92</v>
      </c>
      <c r="C271" s="9">
        <f t="shared" si="6"/>
        <v>-0.11256692844983009</v>
      </c>
      <c r="D271" s="3"/>
      <c r="E271" s="3"/>
      <c r="F271" s="3"/>
      <c r="G271" s="3"/>
      <c r="H271" s="3"/>
      <c r="I271" s="3"/>
    </row>
    <row r="272" spans="1:9" x14ac:dyDescent="0.4">
      <c r="A272" s="7">
        <v>36312</v>
      </c>
      <c r="B272" s="8">
        <v>23.63</v>
      </c>
      <c r="C272" s="9">
        <f t="shared" si="6"/>
        <v>-1.219783788361465E-2</v>
      </c>
      <c r="D272" s="3"/>
      <c r="E272" s="3"/>
      <c r="F272" s="3"/>
      <c r="G272" s="3"/>
      <c r="H272" s="3"/>
      <c r="I272" s="3"/>
    </row>
    <row r="273" spans="1:9" x14ac:dyDescent="0.4">
      <c r="A273" s="7">
        <v>36342</v>
      </c>
      <c r="B273" s="8">
        <v>20.48</v>
      </c>
      <c r="C273" s="9">
        <f t="shared" si="6"/>
        <v>-0.1430682910275094</v>
      </c>
      <c r="D273" s="3"/>
      <c r="E273" s="3"/>
      <c r="F273" s="3"/>
      <c r="G273" s="3"/>
      <c r="H273" s="3"/>
      <c r="I273" s="3"/>
    </row>
    <row r="274" spans="1:9" x14ac:dyDescent="0.4">
      <c r="A274" s="7">
        <v>36374</v>
      </c>
      <c r="B274" s="8">
        <v>22.01</v>
      </c>
      <c r="C274" s="9">
        <f t="shared" si="6"/>
        <v>7.2048095367063261E-2</v>
      </c>
      <c r="D274" s="3"/>
      <c r="E274" s="3"/>
      <c r="F274" s="3"/>
      <c r="G274" s="3"/>
      <c r="H274" s="3"/>
      <c r="I274" s="3"/>
    </row>
    <row r="275" spans="1:9" x14ac:dyDescent="0.4">
      <c r="A275" s="7">
        <v>36404</v>
      </c>
      <c r="B275" s="8">
        <v>21.22</v>
      </c>
      <c r="C275" s="9">
        <f t="shared" si="6"/>
        <v>-3.6552762352533331E-2</v>
      </c>
      <c r="D275" s="3"/>
      <c r="E275" s="3"/>
      <c r="F275" s="3"/>
      <c r="G275" s="3"/>
      <c r="H275" s="3"/>
      <c r="I275" s="3"/>
    </row>
    <row r="276" spans="1:9" x14ac:dyDescent="0.4">
      <c r="A276" s="7">
        <v>36434</v>
      </c>
      <c r="B276" s="8">
        <v>23.39</v>
      </c>
      <c r="C276" s="9">
        <f t="shared" si="6"/>
        <v>9.7364447410250701E-2</v>
      </c>
      <c r="D276" s="3"/>
      <c r="E276" s="3"/>
      <c r="F276" s="3"/>
      <c r="G276" s="3"/>
      <c r="H276" s="3"/>
      <c r="I276" s="3"/>
    </row>
    <row r="277" spans="1:9" x14ac:dyDescent="0.4">
      <c r="A277" s="7">
        <v>36465</v>
      </c>
      <c r="B277" s="8">
        <v>21.53</v>
      </c>
      <c r="C277" s="9">
        <f t="shared" si="6"/>
        <v>-8.2861269219816028E-2</v>
      </c>
      <c r="D277" s="3"/>
      <c r="E277" s="3"/>
      <c r="F277" s="3"/>
      <c r="G277" s="3"/>
      <c r="H277" s="3"/>
      <c r="I277" s="3"/>
    </row>
    <row r="278" spans="1:9" x14ac:dyDescent="0.4">
      <c r="A278" s="7">
        <v>36495</v>
      </c>
      <c r="B278" s="8">
        <v>22.72</v>
      </c>
      <c r="C278" s="9">
        <f t="shared" si="6"/>
        <v>5.3798282476678901E-2</v>
      </c>
      <c r="D278" s="3"/>
      <c r="E278" s="3"/>
      <c r="F278" s="3"/>
      <c r="G278" s="3"/>
      <c r="H278" s="3"/>
      <c r="I278" s="3"/>
    </row>
    <row r="279" spans="1:9" x14ac:dyDescent="0.4">
      <c r="A279" s="7">
        <v>36528</v>
      </c>
      <c r="B279" s="8">
        <v>21.42</v>
      </c>
      <c r="C279" s="9">
        <f t="shared" si="6"/>
        <v>-5.8920528833347724E-2</v>
      </c>
      <c r="D279" s="3"/>
      <c r="E279" s="3"/>
      <c r="F279" s="3"/>
      <c r="G279" s="3"/>
      <c r="H279" s="3"/>
      <c r="I279" s="3"/>
    </row>
    <row r="280" spans="1:9" x14ac:dyDescent="0.4">
      <c r="A280" s="7">
        <v>36557</v>
      </c>
      <c r="B280" s="8">
        <v>17.920000000000002</v>
      </c>
      <c r="C280" s="9">
        <f t="shared" si="6"/>
        <v>-0.17840765747281825</v>
      </c>
      <c r="D280" s="3"/>
      <c r="E280" s="3"/>
      <c r="F280" s="3"/>
      <c r="G280" s="3"/>
      <c r="H280" s="3"/>
      <c r="I280" s="3"/>
    </row>
    <row r="281" spans="1:9" x14ac:dyDescent="0.4">
      <c r="A281" s="7">
        <v>36586</v>
      </c>
      <c r="B281" s="8">
        <v>19.78</v>
      </c>
      <c r="C281" s="9">
        <f t="shared" si="6"/>
        <v>9.8753918647781588E-2</v>
      </c>
      <c r="D281" s="3"/>
      <c r="E281" s="3"/>
      <c r="F281" s="3"/>
      <c r="G281" s="3"/>
      <c r="H281" s="3"/>
      <c r="I281" s="3"/>
    </row>
    <row r="282" spans="1:9" x14ac:dyDescent="0.4">
      <c r="A282" s="7">
        <v>36619</v>
      </c>
      <c r="B282" s="8">
        <v>23.79</v>
      </c>
      <c r="C282" s="9">
        <f t="shared" si="6"/>
        <v>0.1845939981203002</v>
      </c>
      <c r="D282" s="3"/>
      <c r="E282" s="3"/>
      <c r="F282" s="3"/>
      <c r="G282" s="3"/>
      <c r="H282" s="3"/>
      <c r="I282" s="3"/>
    </row>
    <row r="283" spans="1:9" x14ac:dyDescent="0.4">
      <c r="A283" s="7">
        <v>36647</v>
      </c>
      <c r="B283" s="8">
        <v>21.1</v>
      </c>
      <c r="C283" s="9">
        <f t="shared" si="6"/>
        <v>-0.11999228383284538</v>
      </c>
      <c r="D283" s="3"/>
      <c r="E283" s="3"/>
      <c r="F283" s="3"/>
      <c r="G283" s="3"/>
      <c r="H283" s="3"/>
      <c r="I283" s="3"/>
    </row>
    <row r="284" spans="1:9" x14ac:dyDescent="0.4">
      <c r="A284" s="7">
        <v>36678</v>
      </c>
      <c r="B284" s="8">
        <v>19.45</v>
      </c>
      <c r="C284" s="9">
        <f t="shared" si="6"/>
        <v>-8.1425970417565607E-2</v>
      </c>
      <c r="D284" s="3"/>
      <c r="E284" s="3"/>
      <c r="F284" s="3"/>
      <c r="G284" s="3"/>
      <c r="H284" s="3"/>
      <c r="I284" s="3"/>
    </row>
    <row r="285" spans="1:9" x14ac:dyDescent="0.4">
      <c r="A285" s="7">
        <v>36710</v>
      </c>
      <c r="B285" s="8">
        <v>21.29</v>
      </c>
      <c r="C285" s="9">
        <f t="shared" si="6"/>
        <v>9.0390408840932718E-2</v>
      </c>
      <c r="D285" s="3"/>
      <c r="E285" s="3"/>
      <c r="F285" s="3"/>
      <c r="G285" s="3"/>
      <c r="H285" s="3"/>
      <c r="I285" s="3"/>
    </row>
    <row r="286" spans="1:9" x14ac:dyDescent="0.4">
      <c r="A286" s="7">
        <v>36739</v>
      </c>
      <c r="B286" s="8">
        <v>19.329999999999998</v>
      </c>
      <c r="C286" s="9">
        <f t="shared" si="6"/>
        <v>-9.6579185685148602E-2</v>
      </c>
      <c r="D286" s="3"/>
      <c r="E286" s="3"/>
      <c r="F286" s="3"/>
      <c r="G286" s="3"/>
      <c r="H286" s="3"/>
      <c r="I286" s="3"/>
    </row>
    <row r="287" spans="1:9" x14ac:dyDescent="0.4">
      <c r="A287" s="7">
        <v>36770</v>
      </c>
      <c r="B287" s="8">
        <v>20.38</v>
      </c>
      <c r="C287" s="9">
        <f t="shared" si="6"/>
        <v>5.289573457433927E-2</v>
      </c>
      <c r="D287" s="3"/>
      <c r="E287" s="3"/>
      <c r="F287" s="3"/>
      <c r="G287" s="3"/>
      <c r="H287" s="3"/>
      <c r="I287" s="3"/>
    </row>
    <row r="288" spans="1:9" x14ac:dyDescent="0.4">
      <c r="A288" s="7">
        <v>36801</v>
      </c>
      <c r="B288" s="8">
        <v>21.12</v>
      </c>
      <c r="C288" s="9">
        <f t="shared" si="6"/>
        <v>3.5666431043481994E-2</v>
      </c>
      <c r="D288" s="3"/>
      <c r="E288" s="3"/>
      <c r="F288" s="3"/>
      <c r="G288" s="3"/>
      <c r="H288" s="3"/>
      <c r="I288" s="3"/>
    </row>
    <row r="289" spans="1:9" x14ac:dyDescent="0.4">
      <c r="A289" s="7">
        <v>36831</v>
      </c>
      <c r="B289" s="8">
        <v>18.399999999999999</v>
      </c>
      <c r="C289" s="9">
        <f t="shared" si="6"/>
        <v>-0.1378697942231209</v>
      </c>
      <c r="D289" s="3"/>
      <c r="E289" s="3"/>
      <c r="F289" s="3"/>
      <c r="G289" s="3"/>
      <c r="H289" s="3"/>
      <c r="I289" s="3"/>
    </row>
    <row r="290" spans="1:9" x14ac:dyDescent="0.4">
      <c r="A290" s="7">
        <v>36861</v>
      </c>
      <c r="B290" s="8">
        <v>18.96</v>
      </c>
      <c r="C290" s="9">
        <f t="shared" si="6"/>
        <v>2.9980832211935857E-2</v>
      </c>
      <c r="D290" s="3"/>
      <c r="E290" s="3"/>
      <c r="F290" s="3"/>
      <c r="G290" s="3"/>
      <c r="H290" s="3"/>
      <c r="I290" s="3"/>
    </row>
    <row r="291" spans="1:9" x14ac:dyDescent="0.4">
      <c r="A291" s="7">
        <v>36893</v>
      </c>
      <c r="B291" s="8">
        <v>23.05</v>
      </c>
      <c r="C291" s="9">
        <f t="shared" si="6"/>
        <v>0.19533427261578168</v>
      </c>
      <c r="D291" s="3"/>
      <c r="E291" s="3"/>
      <c r="F291" s="3"/>
      <c r="G291" s="3"/>
      <c r="H291" s="3"/>
      <c r="I291" s="3"/>
    </row>
    <row r="292" spans="1:9" x14ac:dyDescent="0.4">
      <c r="A292" s="7">
        <v>36923</v>
      </c>
      <c r="B292" s="8">
        <v>22.73</v>
      </c>
      <c r="C292" s="9">
        <f t="shared" si="6"/>
        <v>-1.3980131578205685E-2</v>
      </c>
      <c r="D292" s="3"/>
      <c r="E292" s="3"/>
      <c r="F292" s="3"/>
      <c r="G292" s="3"/>
      <c r="H292" s="3"/>
      <c r="I292" s="3"/>
    </row>
    <row r="293" spans="1:9" x14ac:dyDescent="0.4">
      <c r="A293" s="7">
        <v>36951</v>
      </c>
      <c r="B293" s="8">
        <v>22.99</v>
      </c>
      <c r="C293" s="9">
        <f t="shared" si="6"/>
        <v>1.1373700910638345E-2</v>
      </c>
      <c r="D293" s="3"/>
      <c r="E293" s="3"/>
      <c r="F293" s="3"/>
      <c r="G293" s="3"/>
      <c r="H293" s="3"/>
      <c r="I293" s="3"/>
    </row>
    <row r="294" spans="1:9" x14ac:dyDescent="0.4">
      <c r="A294" s="7">
        <v>36983</v>
      </c>
      <c r="B294" s="8">
        <v>24.35</v>
      </c>
      <c r="C294" s="9">
        <f t="shared" si="6"/>
        <v>5.7472510753508718E-2</v>
      </c>
      <c r="D294" s="3"/>
      <c r="E294" s="3"/>
      <c r="F294" s="3"/>
      <c r="G294" s="3"/>
      <c r="H294" s="3"/>
      <c r="I294" s="3"/>
    </row>
    <row r="295" spans="1:9" x14ac:dyDescent="0.4">
      <c r="A295" s="7">
        <v>37012</v>
      </c>
      <c r="B295" s="8">
        <v>20.11</v>
      </c>
      <c r="C295" s="9">
        <f t="shared" si="6"/>
        <v>-0.19131464574403825</v>
      </c>
      <c r="D295" s="3"/>
      <c r="E295" s="3"/>
      <c r="F295" s="3"/>
      <c r="G295" s="3"/>
      <c r="H295" s="3"/>
      <c r="I295" s="3"/>
    </row>
    <row r="296" spans="1:9" x14ac:dyDescent="0.4">
      <c r="A296" s="7">
        <v>37043</v>
      </c>
      <c r="B296" s="8">
        <v>20.27</v>
      </c>
      <c r="C296" s="9">
        <f t="shared" si="6"/>
        <v>7.9247566793480655E-3</v>
      </c>
      <c r="D296" s="3"/>
      <c r="E296" s="3"/>
      <c r="F296" s="3"/>
      <c r="G296" s="3"/>
      <c r="H296" s="3"/>
      <c r="I296" s="3"/>
    </row>
    <row r="297" spans="1:9" x14ac:dyDescent="0.4">
      <c r="A297" s="7">
        <v>37074</v>
      </c>
      <c r="B297" s="8">
        <v>21.03</v>
      </c>
      <c r="C297" s="9">
        <f t="shared" si="6"/>
        <v>3.6808029250699835E-2</v>
      </c>
      <c r="D297" s="3"/>
      <c r="E297" s="3"/>
      <c r="F297" s="3"/>
      <c r="G297" s="3"/>
      <c r="H297" s="3"/>
      <c r="I297" s="3"/>
    </row>
    <row r="298" spans="1:9" x14ac:dyDescent="0.4">
      <c r="A298" s="7">
        <v>37104</v>
      </c>
      <c r="B298" s="8">
        <v>16.61</v>
      </c>
      <c r="C298" s="9">
        <f t="shared" si="6"/>
        <v>-0.23594506608940505</v>
      </c>
      <c r="D298" s="3"/>
      <c r="E298" s="3"/>
      <c r="F298" s="3"/>
      <c r="G298" s="3"/>
      <c r="H298" s="3"/>
      <c r="I298" s="3"/>
    </row>
    <row r="299" spans="1:9" x14ac:dyDescent="0.4">
      <c r="A299" s="7">
        <v>37138</v>
      </c>
      <c r="B299" s="8">
        <v>14.5</v>
      </c>
      <c r="C299" s="9">
        <f t="shared" si="6"/>
        <v>-0.1358562741986748</v>
      </c>
      <c r="D299" s="3"/>
      <c r="E299" s="3"/>
      <c r="F299" s="3"/>
      <c r="G299" s="3"/>
      <c r="H299" s="3"/>
      <c r="I299" s="3"/>
    </row>
    <row r="300" spans="1:9" x14ac:dyDescent="0.4">
      <c r="A300" s="7">
        <v>37165</v>
      </c>
      <c r="B300" s="8">
        <v>13.54</v>
      </c>
      <c r="C300" s="9">
        <f t="shared" si="6"/>
        <v>-6.8500381942399824E-2</v>
      </c>
      <c r="D300" s="3"/>
      <c r="E300" s="3"/>
      <c r="F300" s="3"/>
      <c r="G300" s="3"/>
      <c r="H300" s="3"/>
      <c r="I300" s="3"/>
    </row>
    <row r="301" spans="1:9" x14ac:dyDescent="0.4">
      <c r="A301" s="7">
        <v>37196</v>
      </c>
      <c r="B301" s="8">
        <v>15.98</v>
      </c>
      <c r="C301" s="9">
        <f t="shared" si="6"/>
        <v>0.16568967285399983</v>
      </c>
      <c r="D301" s="3"/>
      <c r="E301" s="3"/>
      <c r="F301" s="3"/>
      <c r="G301" s="3"/>
      <c r="H301" s="3"/>
      <c r="I301" s="3"/>
    </row>
    <row r="302" spans="1:9" x14ac:dyDescent="0.4">
      <c r="A302" s="7">
        <v>37228</v>
      </c>
      <c r="B302" s="8">
        <v>13.26</v>
      </c>
      <c r="C302" s="9">
        <f t="shared" si="6"/>
        <v>-0.18658595558041219</v>
      </c>
      <c r="D302" s="3"/>
      <c r="E302" s="3"/>
      <c r="F302" s="3"/>
      <c r="G302" s="3"/>
      <c r="H302" s="3"/>
      <c r="I302" s="3"/>
    </row>
    <row r="303" spans="1:9" x14ac:dyDescent="0.4">
      <c r="A303" s="7">
        <v>37258</v>
      </c>
      <c r="B303" s="8">
        <v>13</v>
      </c>
      <c r="C303" s="9">
        <f t="shared" si="6"/>
        <v>-1.9802627296179643E-2</v>
      </c>
      <c r="D303" s="3"/>
      <c r="E303" s="3"/>
      <c r="F303" s="3"/>
      <c r="G303" s="3"/>
      <c r="H303" s="3"/>
      <c r="I303" s="3"/>
    </row>
    <row r="304" spans="1:9" x14ac:dyDescent="0.4">
      <c r="A304" s="7">
        <v>37288</v>
      </c>
      <c r="B304" s="8">
        <v>12.64</v>
      </c>
      <c r="C304" s="9">
        <f t="shared" si="6"/>
        <v>-2.8082968742825364E-2</v>
      </c>
      <c r="D304" s="3"/>
      <c r="E304" s="3"/>
      <c r="F304" s="3"/>
      <c r="G304" s="3"/>
      <c r="H304" s="3"/>
      <c r="I304" s="3"/>
    </row>
    <row r="305" spans="1:9" x14ac:dyDescent="0.4">
      <c r="A305" s="7">
        <v>37316</v>
      </c>
      <c r="B305" s="8">
        <v>14.01</v>
      </c>
      <c r="C305" s="9">
        <f t="shared" si="6"/>
        <v>0.10290497163020429</v>
      </c>
      <c r="D305" s="3"/>
      <c r="E305" s="3"/>
      <c r="F305" s="3"/>
      <c r="G305" s="3"/>
      <c r="H305" s="3"/>
      <c r="I305" s="3"/>
    </row>
    <row r="306" spans="1:9" x14ac:dyDescent="0.4">
      <c r="A306" s="7">
        <v>37347</v>
      </c>
      <c r="B306" s="8">
        <v>13.59</v>
      </c>
      <c r="C306" s="9">
        <f t="shared" si="6"/>
        <v>-3.0437132185863296E-2</v>
      </c>
      <c r="D306" s="3"/>
      <c r="E306" s="3"/>
      <c r="F306" s="3"/>
      <c r="G306" s="3"/>
      <c r="H306" s="3"/>
      <c r="I306" s="3"/>
    </row>
    <row r="307" spans="1:9" x14ac:dyDescent="0.4">
      <c r="A307" s="7">
        <v>37377</v>
      </c>
      <c r="B307" s="8">
        <v>15.09</v>
      </c>
      <c r="C307" s="9">
        <f t="shared" si="6"/>
        <v>0.10469804461670509</v>
      </c>
      <c r="D307" s="3"/>
      <c r="E307" s="3"/>
      <c r="F307" s="3"/>
      <c r="G307" s="3"/>
      <c r="H307" s="3"/>
      <c r="I307" s="3"/>
    </row>
    <row r="308" spans="1:9" x14ac:dyDescent="0.4">
      <c r="A308" s="7">
        <v>37410</v>
      </c>
      <c r="B308" s="8">
        <v>13.68</v>
      </c>
      <c r="C308" s="9">
        <f t="shared" si="6"/>
        <v>-9.8097360585353094E-2</v>
      </c>
      <c r="D308" s="3"/>
      <c r="E308" s="3"/>
      <c r="F308" s="3"/>
      <c r="G308" s="3"/>
      <c r="H308" s="3"/>
      <c r="I308" s="3"/>
    </row>
    <row r="309" spans="1:9" x14ac:dyDescent="0.4">
      <c r="A309" s="7">
        <v>37438</v>
      </c>
      <c r="B309" s="8">
        <v>11.6</v>
      </c>
      <c r="C309" s="9">
        <f t="shared" si="6"/>
        <v>-0.16492981408208543</v>
      </c>
      <c r="D309" s="3"/>
      <c r="E309" s="3"/>
      <c r="F309" s="3"/>
      <c r="G309" s="3"/>
      <c r="H309" s="3"/>
      <c r="I309" s="3"/>
    </row>
    <row r="310" spans="1:9" x14ac:dyDescent="0.4">
      <c r="A310" s="7">
        <v>37469</v>
      </c>
      <c r="B310" s="8">
        <v>10.14</v>
      </c>
      <c r="C310" s="9">
        <f t="shared" si="6"/>
        <v>-0.13451709994928182</v>
      </c>
      <c r="D310" s="3"/>
      <c r="E310" s="3"/>
      <c r="F310" s="3"/>
      <c r="G310" s="3"/>
      <c r="H310" s="3"/>
      <c r="I310" s="3"/>
    </row>
    <row r="311" spans="1:9" x14ac:dyDescent="0.4">
      <c r="A311" s="7">
        <v>37502</v>
      </c>
      <c r="B311" s="8">
        <v>8.44</v>
      </c>
      <c r="C311" s="9">
        <f t="shared" si="6"/>
        <v>-0.18350568955517146</v>
      </c>
      <c r="D311" s="3"/>
      <c r="E311" s="3"/>
      <c r="F311" s="3"/>
      <c r="G311" s="3"/>
      <c r="H311" s="3"/>
      <c r="I311" s="3"/>
    </row>
    <row r="312" spans="1:9" x14ac:dyDescent="0.4">
      <c r="A312" s="7">
        <v>37530</v>
      </c>
      <c r="B312" s="8">
        <v>7.37</v>
      </c>
      <c r="C312" s="9">
        <f t="shared" si="6"/>
        <v>-0.13556460240662047</v>
      </c>
      <c r="D312" s="3"/>
      <c r="E312" s="3"/>
      <c r="F312" s="3"/>
      <c r="G312" s="3"/>
      <c r="H312" s="3"/>
      <c r="I312" s="3"/>
    </row>
    <row r="313" spans="1:9" x14ac:dyDescent="0.4">
      <c r="A313" s="7">
        <v>37561</v>
      </c>
      <c r="B313" s="8">
        <v>9.92</v>
      </c>
      <c r="C313" s="9">
        <f t="shared" si="6"/>
        <v>0.29713521509553609</v>
      </c>
      <c r="D313" s="3"/>
      <c r="E313" s="3"/>
      <c r="F313" s="3"/>
      <c r="G313" s="3"/>
      <c r="H313" s="3"/>
      <c r="I313" s="3"/>
    </row>
    <row r="314" spans="1:9" x14ac:dyDescent="0.4">
      <c r="A314" s="7">
        <v>37592</v>
      </c>
      <c r="B314" s="8">
        <v>8.11</v>
      </c>
      <c r="C314" s="9">
        <f t="shared" si="6"/>
        <v>-0.20145505316945991</v>
      </c>
      <c r="D314" s="3"/>
      <c r="E314" s="3"/>
      <c r="F314" s="3"/>
      <c r="G314" s="3"/>
      <c r="H314" s="3"/>
      <c r="I314" s="3"/>
    </row>
    <row r="315" spans="1:9" x14ac:dyDescent="0.4">
      <c r="A315" s="7">
        <v>37623</v>
      </c>
      <c r="B315" s="8">
        <v>8.0299999999999994</v>
      </c>
      <c r="C315" s="9">
        <f t="shared" si="6"/>
        <v>-9.9133401686512697E-3</v>
      </c>
      <c r="D315" s="3"/>
      <c r="E315" s="3"/>
      <c r="F315" s="3"/>
      <c r="G315" s="3"/>
      <c r="H315" s="3"/>
      <c r="I315" s="3"/>
    </row>
    <row r="316" spans="1:9" x14ac:dyDescent="0.4">
      <c r="A316" s="7">
        <v>37655</v>
      </c>
      <c r="B316" s="8">
        <v>7.33</v>
      </c>
      <c r="C316" s="9">
        <f t="shared" si="6"/>
        <v>-9.1209012060110076E-2</v>
      </c>
      <c r="D316" s="3"/>
      <c r="E316" s="3"/>
      <c r="F316" s="3"/>
      <c r="G316" s="3"/>
      <c r="H316" s="3"/>
      <c r="I316" s="3"/>
    </row>
    <row r="317" spans="1:9" x14ac:dyDescent="0.4">
      <c r="A317" s="7">
        <v>37683</v>
      </c>
      <c r="B317" s="8">
        <v>6.62</v>
      </c>
      <c r="C317" s="9">
        <f t="shared" si="6"/>
        <v>-0.10188014594964334</v>
      </c>
      <c r="D317" s="3"/>
      <c r="E317" s="3"/>
      <c r="F317" s="3"/>
      <c r="G317" s="3"/>
      <c r="H317" s="3"/>
      <c r="I317" s="3"/>
    </row>
    <row r="318" spans="1:9" x14ac:dyDescent="0.4">
      <c r="A318" s="7">
        <v>37712</v>
      </c>
      <c r="B318" s="8">
        <v>9.16</v>
      </c>
      <c r="C318" s="9">
        <f t="shared" si="6"/>
        <v>0.32475080873712209</v>
      </c>
      <c r="D318" s="3"/>
      <c r="E318" s="3"/>
      <c r="F318" s="3"/>
      <c r="G318" s="3"/>
      <c r="H318" s="3"/>
      <c r="I318" s="3"/>
    </row>
    <row r="319" spans="1:9" x14ac:dyDescent="0.4">
      <c r="A319" s="7">
        <v>37742</v>
      </c>
      <c r="B319" s="8">
        <v>9.34</v>
      </c>
      <c r="C319" s="9">
        <f t="shared" si="6"/>
        <v>1.9460073554712343E-2</v>
      </c>
      <c r="D319" s="3"/>
      <c r="E319" s="3"/>
      <c r="F319" s="3"/>
      <c r="G319" s="3"/>
      <c r="H319" s="3"/>
      <c r="I319" s="3"/>
    </row>
    <row r="320" spans="1:9" x14ac:dyDescent="0.4">
      <c r="A320" s="7">
        <v>37774</v>
      </c>
      <c r="B320" s="8">
        <v>9.7799999999999994</v>
      </c>
      <c r="C320" s="9">
        <f t="shared" si="6"/>
        <v>4.6033231805974628E-2</v>
      </c>
      <c r="D320" s="3"/>
      <c r="E320" s="3"/>
      <c r="F320" s="3"/>
      <c r="G320" s="3"/>
      <c r="H320" s="3"/>
      <c r="I320" s="3"/>
    </row>
    <row r="321" spans="1:9" x14ac:dyDescent="0.4">
      <c r="A321" s="7">
        <v>37803</v>
      </c>
      <c r="B321" s="8">
        <v>9.93</v>
      </c>
      <c r="C321" s="9">
        <f t="shared" si="6"/>
        <v>1.5220994010355388E-2</v>
      </c>
      <c r="D321" s="3"/>
      <c r="E321" s="3"/>
      <c r="F321" s="3"/>
      <c r="G321" s="3"/>
      <c r="H321" s="3"/>
      <c r="I321" s="3"/>
    </row>
    <row r="322" spans="1:9" x14ac:dyDescent="0.4">
      <c r="A322" s="7">
        <v>37834</v>
      </c>
      <c r="B322" s="8">
        <v>10.38</v>
      </c>
      <c r="C322" s="9">
        <f t="shared" si="6"/>
        <v>4.4320399680661524E-2</v>
      </c>
      <c r="D322" s="3"/>
      <c r="E322" s="3"/>
      <c r="F322" s="3"/>
      <c r="G322" s="3"/>
      <c r="H322" s="3"/>
      <c r="I322" s="3"/>
    </row>
    <row r="323" spans="1:9" x14ac:dyDescent="0.4">
      <c r="A323" s="7">
        <v>37866</v>
      </c>
      <c r="B323" s="8">
        <v>9.67</v>
      </c>
      <c r="C323" s="9">
        <f t="shared" si="6"/>
        <v>-7.085256827253969E-2</v>
      </c>
      <c r="D323" s="3"/>
      <c r="E323" s="3"/>
      <c r="F323" s="3"/>
      <c r="G323" s="3"/>
      <c r="H323" s="3"/>
      <c r="I323" s="3"/>
    </row>
    <row r="324" spans="1:9" x14ac:dyDescent="0.4">
      <c r="A324" s="7">
        <v>37895</v>
      </c>
      <c r="B324" s="8">
        <v>10.98</v>
      </c>
      <c r="C324" s="9">
        <f t="shared" si="6"/>
        <v>0.12704712661618159</v>
      </c>
      <c r="D324" s="3"/>
      <c r="E324" s="3"/>
      <c r="F324" s="3"/>
      <c r="G324" s="3"/>
      <c r="H324" s="3"/>
      <c r="I324" s="3"/>
    </row>
    <row r="325" spans="1:9" x14ac:dyDescent="0.4">
      <c r="A325" s="7">
        <v>37928</v>
      </c>
      <c r="B325" s="8">
        <v>11.95</v>
      </c>
      <c r="C325" s="9">
        <f t="shared" ref="C325:C363" si="7">LN(B325/B324)</f>
        <v>8.4655842296134959E-2</v>
      </c>
      <c r="D325" s="3"/>
      <c r="E325" s="3"/>
      <c r="F325" s="3"/>
      <c r="G325" s="3"/>
      <c r="H325" s="3"/>
      <c r="I325" s="3"/>
    </row>
    <row r="326" spans="1:9" x14ac:dyDescent="0.4">
      <c r="A326" s="7">
        <v>37956</v>
      </c>
      <c r="B326" s="8">
        <v>14.48</v>
      </c>
      <c r="C326" s="9">
        <f t="shared" si="7"/>
        <v>0.19203710858005074</v>
      </c>
      <c r="D326" s="3"/>
      <c r="E326" s="3"/>
      <c r="F326" s="3"/>
      <c r="G326" s="3"/>
      <c r="H326" s="3"/>
      <c r="I326" s="3"/>
    </row>
    <row r="327" spans="1:9" x14ac:dyDescent="0.4">
      <c r="A327" s="7">
        <v>37988</v>
      </c>
      <c r="B327" s="8">
        <v>13.24</v>
      </c>
      <c r="C327" s="9">
        <f t="shared" si="7"/>
        <v>-8.9525836448708221E-2</v>
      </c>
      <c r="D327" s="3"/>
      <c r="E327" s="3"/>
      <c r="F327" s="3"/>
      <c r="G327" s="3"/>
      <c r="H327" s="3"/>
      <c r="I327" s="3"/>
    </row>
    <row r="328" spans="1:9" x14ac:dyDescent="0.4">
      <c r="A328" s="7">
        <v>38019</v>
      </c>
      <c r="B328" s="8">
        <v>12.52</v>
      </c>
      <c r="C328" s="9">
        <f t="shared" si="7"/>
        <v>-5.5915184836909791E-2</v>
      </c>
      <c r="D328" s="3"/>
      <c r="E328" s="3"/>
      <c r="F328" s="3"/>
      <c r="G328" s="3"/>
      <c r="H328" s="3"/>
      <c r="I328" s="3"/>
    </row>
    <row r="329" spans="1:9" x14ac:dyDescent="0.4">
      <c r="A329" s="7">
        <v>38047</v>
      </c>
      <c r="B329" s="8">
        <v>12.36</v>
      </c>
      <c r="C329" s="9">
        <f t="shared" si="7"/>
        <v>-1.286191364240781E-2</v>
      </c>
      <c r="D329" s="3"/>
      <c r="E329" s="3"/>
      <c r="F329" s="3"/>
      <c r="G329" s="3"/>
      <c r="H329" s="3"/>
      <c r="I329" s="3"/>
    </row>
    <row r="330" spans="1:9" x14ac:dyDescent="0.4">
      <c r="A330" s="7">
        <v>38078</v>
      </c>
      <c r="B330" s="8">
        <v>14.08</v>
      </c>
      <c r="C330" s="9">
        <f t="shared" si="7"/>
        <v>0.13028989870035165</v>
      </c>
      <c r="D330" s="3"/>
      <c r="E330" s="3"/>
      <c r="F330" s="3"/>
      <c r="G330" s="3"/>
      <c r="H330" s="3"/>
      <c r="I330" s="3"/>
    </row>
    <row r="331" spans="1:9" x14ac:dyDescent="0.4">
      <c r="A331" s="7">
        <v>38110</v>
      </c>
      <c r="B331" s="8">
        <v>13.61</v>
      </c>
      <c r="C331" s="9">
        <f t="shared" si="7"/>
        <v>-3.3950534066521702E-2</v>
      </c>
      <c r="D331" s="3"/>
      <c r="E331" s="3"/>
      <c r="F331" s="3"/>
      <c r="G331" s="3"/>
      <c r="H331" s="3"/>
      <c r="I331" s="3"/>
    </row>
    <row r="332" spans="1:9" x14ac:dyDescent="0.4">
      <c r="A332" s="7">
        <v>38139</v>
      </c>
      <c r="B332" s="8">
        <v>14.34</v>
      </c>
      <c r="C332" s="9">
        <f t="shared" si="7"/>
        <v>5.2248018508099632E-2</v>
      </c>
      <c r="D332" s="3"/>
      <c r="E332" s="3"/>
      <c r="F332" s="3"/>
      <c r="G332" s="3"/>
      <c r="H332" s="3"/>
      <c r="I332" s="3"/>
    </row>
    <row r="333" spans="1:9" x14ac:dyDescent="0.4">
      <c r="A333" s="7">
        <v>38169</v>
      </c>
      <c r="B333" s="8">
        <v>13.58</v>
      </c>
      <c r="C333" s="9">
        <f t="shared" si="7"/>
        <v>-5.4454713040924259E-2</v>
      </c>
      <c r="D333" s="3"/>
      <c r="E333" s="3"/>
      <c r="F333" s="3"/>
      <c r="G333" s="3"/>
      <c r="H333" s="3"/>
      <c r="I333" s="3"/>
    </row>
    <row r="334" spans="1:9" x14ac:dyDescent="0.4">
      <c r="A334" s="7">
        <v>38201</v>
      </c>
      <c r="B334" s="8">
        <v>13.02</v>
      </c>
      <c r="C334" s="9">
        <f t="shared" si="7"/>
        <v>-4.2111485350126966E-2</v>
      </c>
      <c r="D334" s="3"/>
      <c r="E334" s="3"/>
      <c r="F334" s="3"/>
      <c r="G334" s="3"/>
      <c r="H334" s="3"/>
      <c r="I334" s="3"/>
    </row>
    <row r="335" spans="1:9" x14ac:dyDescent="0.4">
      <c r="A335" s="7">
        <v>38231</v>
      </c>
      <c r="B335" s="8">
        <v>12.96</v>
      </c>
      <c r="C335" s="9">
        <f t="shared" si="7"/>
        <v>-4.6189458562944166E-3</v>
      </c>
      <c r="D335" s="3"/>
      <c r="E335" s="3"/>
      <c r="F335" s="3"/>
      <c r="G335" s="3"/>
      <c r="H335" s="3"/>
      <c r="I335" s="3"/>
    </row>
    <row r="336" spans="1:9" x14ac:dyDescent="0.4">
      <c r="A336" s="7">
        <v>38261</v>
      </c>
      <c r="B336" s="8">
        <v>12.12</v>
      </c>
      <c r="C336" s="9">
        <f t="shared" si="7"/>
        <v>-6.7010710282960434E-2</v>
      </c>
      <c r="D336" s="3"/>
      <c r="E336" s="3"/>
      <c r="F336" s="3"/>
      <c r="G336" s="3"/>
      <c r="H336" s="3"/>
      <c r="I336" s="3"/>
    </row>
    <row r="337" spans="1:9" x14ac:dyDescent="0.4">
      <c r="A337" s="7">
        <v>38292</v>
      </c>
      <c r="B337" s="8">
        <v>13.18</v>
      </c>
      <c r="C337" s="9">
        <f t="shared" si="7"/>
        <v>8.3843548433192777E-2</v>
      </c>
      <c r="D337" s="3"/>
      <c r="E337" s="3"/>
      <c r="F337" s="3"/>
      <c r="G337" s="3"/>
      <c r="H337" s="3"/>
      <c r="I337" s="3"/>
    </row>
    <row r="338" spans="1:9" x14ac:dyDescent="0.4">
      <c r="A338" s="7">
        <v>38322</v>
      </c>
      <c r="B338" s="8">
        <v>13.61</v>
      </c>
      <c r="C338" s="9">
        <f t="shared" si="7"/>
        <v>3.2104287589013618E-2</v>
      </c>
      <c r="D338" s="3"/>
      <c r="E338" s="3"/>
      <c r="F338" s="3"/>
      <c r="G338" s="3"/>
      <c r="H338" s="3"/>
      <c r="I338" s="3"/>
    </row>
    <row r="339" spans="1:9" x14ac:dyDescent="0.4">
      <c r="A339" s="7">
        <v>38355</v>
      </c>
      <c r="B339" s="8">
        <v>12.34</v>
      </c>
      <c r="C339" s="9">
        <f t="shared" si="7"/>
        <v>-9.7958798186132914E-2</v>
      </c>
      <c r="D339" s="3"/>
      <c r="E339" s="3"/>
      <c r="F339" s="3"/>
      <c r="G339" s="3"/>
      <c r="H339" s="3"/>
      <c r="I339" s="3"/>
    </row>
    <row r="340" spans="1:9" x14ac:dyDescent="0.4">
      <c r="A340" s="7">
        <v>38384</v>
      </c>
      <c r="B340" s="8">
        <v>11.85</v>
      </c>
      <c r="C340" s="9">
        <f t="shared" si="7"/>
        <v>-4.0518150896101571E-2</v>
      </c>
      <c r="D340" s="3"/>
      <c r="E340" s="3"/>
      <c r="F340" s="3"/>
      <c r="G340" s="3"/>
      <c r="H340" s="3"/>
      <c r="I340" s="3"/>
    </row>
    <row r="341" spans="1:9" x14ac:dyDescent="0.4">
      <c r="A341" s="7">
        <v>38412</v>
      </c>
      <c r="B341" s="8">
        <v>10.62</v>
      </c>
      <c r="C341" s="9">
        <f t="shared" si="7"/>
        <v>-0.10958885176734741</v>
      </c>
      <c r="D341" s="3"/>
      <c r="E341" s="3"/>
      <c r="F341" s="3"/>
      <c r="G341" s="3"/>
      <c r="H341" s="3"/>
      <c r="I341" s="3"/>
    </row>
    <row r="342" spans="1:9" x14ac:dyDescent="0.4">
      <c r="A342" s="7">
        <v>38443</v>
      </c>
      <c r="B342" s="8">
        <v>8.6300000000000008</v>
      </c>
      <c r="C342" s="9">
        <f t="shared" si="7"/>
        <v>-0.20749451071845601</v>
      </c>
      <c r="D342" s="3"/>
      <c r="E342" s="3"/>
      <c r="F342" s="3"/>
      <c r="G342" s="3"/>
      <c r="H342" s="3"/>
      <c r="I342" s="3"/>
    </row>
    <row r="343" spans="1:9" x14ac:dyDescent="0.4">
      <c r="A343" s="7">
        <v>38474</v>
      </c>
      <c r="B343" s="8">
        <v>9.4499999999999993</v>
      </c>
      <c r="C343" s="9">
        <f t="shared" si="7"/>
        <v>9.0770236410314661E-2</v>
      </c>
      <c r="D343" s="3"/>
      <c r="E343" s="3"/>
      <c r="F343" s="3"/>
      <c r="G343" s="3"/>
      <c r="H343" s="3"/>
      <c r="I343" s="3"/>
    </row>
    <row r="344" spans="1:9" x14ac:dyDescent="0.4">
      <c r="A344" s="7">
        <v>38504</v>
      </c>
      <c r="B344" s="8">
        <v>9.6999999999999993</v>
      </c>
      <c r="C344" s="9">
        <f t="shared" si="7"/>
        <v>2.6111144003685804E-2</v>
      </c>
      <c r="D344" s="3"/>
      <c r="E344" s="3"/>
      <c r="F344" s="3"/>
      <c r="G344" s="3"/>
      <c r="H344" s="3"/>
      <c r="I344" s="3"/>
    </row>
    <row r="345" spans="1:9" x14ac:dyDescent="0.4">
      <c r="A345" s="7">
        <v>38534</v>
      </c>
      <c r="B345" s="8">
        <v>10.26</v>
      </c>
      <c r="C345" s="9">
        <f t="shared" si="7"/>
        <v>5.6126954233286355E-2</v>
      </c>
      <c r="D345" s="3"/>
      <c r="E345" s="3"/>
      <c r="F345" s="3"/>
      <c r="G345" s="3"/>
      <c r="H345" s="3"/>
      <c r="I345" s="3"/>
    </row>
    <row r="346" spans="1:9" x14ac:dyDescent="0.4">
      <c r="A346" s="7">
        <v>38565</v>
      </c>
      <c r="B346" s="8">
        <v>9.5299999999999994</v>
      </c>
      <c r="C346" s="9">
        <f t="shared" si="7"/>
        <v>-7.3808122076512758E-2</v>
      </c>
      <c r="D346" s="3"/>
      <c r="E346" s="3"/>
      <c r="F346" s="3"/>
      <c r="G346" s="3"/>
      <c r="H346" s="3"/>
      <c r="I346" s="3"/>
    </row>
    <row r="347" spans="1:9" x14ac:dyDescent="0.4">
      <c r="A347" s="7">
        <v>38596</v>
      </c>
      <c r="B347" s="8">
        <v>9.42</v>
      </c>
      <c r="C347" s="9">
        <f t="shared" si="7"/>
        <v>-1.1609629077839008E-2</v>
      </c>
      <c r="D347" s="3"/>
      <c r="E347" s="3"/>
      <c r="F347" s="3"/>
      <c r="G347" s="3"/>
      <c r="H347" s="3"/>
      <c r="I347" s="3"/>
    </row>
    <row r="348" spans="1:9" x14ac:dyDescent="0.4">
      <c r="A348" s="7">
        <v>38628</v>
      </c>
      <c r="B348" s="8">
        <v>8.0500000000000007</v>
      </c>
      <c r="C348" s="9">
        <f t="shared" si="7"/>
        <v>-0.15716299715779966</v>
      </c>
      <c r="D348" s="3"/>
      <c r="E348" s="3"/>
      <c r="F348" s="3"/>
      <c r="G348" s="3"/>
      <c r="H348" s="3"/>
      <c r="I348" s="3"/>
    </row>
    <row r="349" spans="1:9" x14ac:dyDescent="0.4">
      <c r="A349" s="7">
        <v>38657</v>
      </c>
      <c r="B349" s="8">
        <v>7.87</v>
      </c>
      <c r="C349" s="9">
        <f t="shared" si="7"/>
        <v>-2.2614029001160253E-2</v>
      </c>
      <c r="D349" s="3"/>
      <c r="E349" s="3"/>
      <c r="F349" s="3"/>
      <c r="G349" s="3"/>
      <c r="H349" s="3"/>
      <c r="I349" s="3"/>
    </row>
    <row r="350" spans="1:9" x14ac:dyDescent="0.4">
      <c r="A350" s="7">
        <v>38687</v>
      </c>
      <c r="B350" s="8">
        <v>7.47</v>
      </c>
      <c r="C350" s="9">
        <f t="shared" si="7"/>
        <v>-5.2163063284585913E-2</v>
      </c>
      <c r="D350" s="3"/>
      <c r="E350" s="3"/>
      <c r="F350" s="3"/>
      <c r="G350" s="3"/>
      <c r="H350" s="3"/>
      <c r="I350" s="3"/>
    </row>
    <row r="351" spans="1:9" x14ac:dyDescent="0.4">
      <c r="A351" s="7">
        <v>38720</v>
      </c>
      <c r="B351" s="8">
        <v>8.4</v>
      </c>
      <c r="C351" s="9">
        <f t="shared" si="7"/>
        <v>0.11733670670454199</v>
      </c>
      <c r="D351" s="3"/>
      <c r="E351" s="3"/>
      <c r="F351" s="3"/>
      <c r="G351" s="3"/>
      <c r="H351" s="3"/>
      <c r="I351" s="3"/>
    </row>
    <row r="352" spans="1:9" x14ac:dyDescent="0.4">
      <c r="A352" s="7">
        <v>38749</v>
      </c>
      <c r="B352" s="8">
        <v>7.8</v>
      </c>
      <c r="C352" s="9">
        <f t="shared" si="7"/>
        <v>-7.410797215372196E-2</v>
      </c>
      <c r="D352" s="3"/>
      <c r="E352" s="3"/>
      <c r="F352" s="3"/>
      <c r="G352" s="3"/>
      <c r="H352" s="3"/>
      <c r="I352" s="3"/>
    </row>
    <row r="353" spans="1:9" x14ac:dyDescent="0.4">
      <c r="A353" s="7">
        <v>38777</v>
      </c>
      <c r="B353" s="8">
        <v>7.79</v>
      </c>
      <c r="C353" s="9">
        <f t="shared" si="7"/>
        <v>-1.2828738128891524E-3</v>
      </c>
      <c r="D353" s="3"/>
      <c r="E353" s="3"/>
      <c r="F353" s="3"/>
      <c r="G353" s="3"/>
      <c r="H353" s="3"/>
      <c r="I353" s="3"/>
    </row>
    <row r="354" spans="1:9" x14ac:dyDescent="0.4">
      <c r="A354" s="7">
        <v>38810</v>
      </c>
      <c r="B354" s="8">
        <v>6.9</v>
      </c>
      <c r="C354" s="9">
        <f t="shared" si="7"/>
        <v>-0.12131944827944317</v>
      </c>
      <c r="D354" s="3"/>
      <c r="E354" s="3"/>
      <c r="F354" s="3"/>
      <c r="G354" s="3"/>
      <c r="H354" s="3"/>
      <c r="I354" s="3"/>
    </row>
    <row r="355" spans="1:9" x14ac:dyDescent="0.4">
      <c r="A355" s="7">
        <v>38838</v>
      </c>
      <c r="B355" s="8">
        <v>7.11</v>
      </c>
      <c r="C355" s="9">
        <f t="shared" si="7"/>
        <v>2.9980832211935857E-2</v>
      </c>
      <c r="D355" s="3"/>
      <c r="E355" s="3"/>
      <c r="F355" s="3"/>
      <c r="G355" s="3"/>
      <c r="H355" s="3"/>
      <c r="I355" s="3"/>
    </row>
    <row r="356" spans="1:9" x14ac:dyDescent="0.4">
      <c r="A356" s="7">
        <v>38869</v>
      </c>
      <c r="B356" s="8">
        <v>6.88</v>
      </c>
      <c r="C356" s="9">
        <f t="shared" si="7"/>
        <v>-3.2883591869897304E-2</v>
      </c>
      <c r="D356" s="3"/>
      <c r="E356" s="3"/>
      <c r="F356" s="3"/>
      <c r="G356" s="3"/>
      <c r="H356" s="3"/>
      <c r="I356" s="3"/>
    </row>
    <row r="357" spans="1:9" x14ac:dyDescent="0.4">
      <c r="A357" s="7">
        <v>38901</v>
      </c>
      <c r="B357" s="8">
        <v>6.67</v>
      </c>
      <c r="C357" s="9">
        <f t="shared" si="7"/>
        <v>-3.0998792017719885E-2</v>
      </c>
      <c r="D357" s="3"/>
      <c r="E357" s="3"/>
      <c r="F357" s="3"/>
      <c r="G357" s="3"/>
      <c r="H357" s="3"/>
      <c r="I357" s="3"/>
    </row>
    <row r="358" spans="1:9" x14ac:dyDescent="0.4">
      <c r="A358" s="7">
        <v>38930</v>
      </c>
      <c r="B358" s="8">
        <v>8.3699999999999992</v>
      </c>
      <c r="C358" s="9">
        <f t="shared" si="7"/>
        <v>0.22703402457385152</v>
      </c>
      <c r="D358" s="3"/>
      <c r="E358" s="3"/>
      <c r="F358" s="3"/>
      <c r="G358" s="3"/>
      <c r="H358" s="3"/>
      <c r="I358" s="3"/>
    </row>
    <row r="359" spans="1:9" x14ac:dyDescent="0.4">
      <c r="A359" s="7">
        <v>38961</v>
      </c>
      <c r="B359" s="8">
        <v>8.09</v>
      </c>
      <c r="C359" s="9">
        <f t="shared" si="7"/>
        <v>-3.4025153430983536E-2</v>
      </c>
      <c r="D359" s="3"/>
      <c r="E359" s="3"/>
      <c r="F359" s="3"/>
      <c r="G359" s="3"/>
      <c r="H359" s="3"/>
      <c r="I359" s="3"/>
    </row>
    <row r="360" spans="1:9" x14ac:dyDescent="0.4">
      <c r="A360" s="7">
        <v>38992</v>
      </c>
      <c r="B360" s="8">
        <v>8.2799999999999994</v>
      </c>
      <c r="C360" s="9">
        <f t="shared" si="7"/>
        <v>2.3214237326768028E-2</v>
      </c>
      <c r="D360" s="3"/>
      <c r="E360" s="3"/>
      <c r="F360" s="3"/>
      <c r="G360" s="3"/>
      <c r="H360" s="3"/>
      <c r="I360" s="3"/>
    </row>
    <row r="361" spans="1:9" x14ac:dyDescent="0.4">
      <c r="A361" s="7">
        <v>39022</v>
      </c>
      <c r="B361" s="8">
        <v>8.1300000000000008</v>
      </c>
      <c r="C361" s="9">
        <f t="shared" si="7"/>
        <v>-1.8282044837448958E-2</v>
      </c>
      <c r="D361" s="3"/>
      <c r="E361" s="3"/>
      <c r="F361" s="3"/>
      <c r="G361" s="3"/>
      <c r="H361" s="3"/>
      <c r="I361" s="3"/>
    </row>
    <row r="362" spans="1:9" x14ac:dyDescent="0.4">
      <c r="A362" s="7">
        <v>39052</v>
      </c>
      <c r="B362" s="8">
        <v>7.51</v>
      </c>
      <c r="C362" s="9">
        <f t="shared" si="7"/>
        <v>-7.9325457783675932E-2</v>
      </c>
      <c r="D362" s="3"/>
      <c r="E362" s="3"/>
      <c r="F362" s="3"/>
      <c r="G362" s="3"/>
      <c r="H362" s="3"/>
      <c r="I362" s="3"/>
    </row>
    <row r="363" spans="1:9" x14ac:dyDescent="0.4">
      <c r="A363" s="7">
        <v>39085</v>
      </c>
      <c r="B363" s="8">
        <v>7.62</v>
      </c>
      <c r="C363" s="9">
        <f t="shared" si="7"/>
        <v>1.4540903922511655E-2</v>
      </c>
      <c r="D363" s="3"/>
      <c r="E363" s="3"/>
      <c r="F363" s="3"/>
      <c r="G363" s="3"/>
      <c r="H363" s="3"/>
      <c r="I363" s="3"/>
    </row>
  </sheetData>
  <mergeCells count="1">
    <mergeCell ref="A1:I1"/>
  </mergeCells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7860-C1F2-42B7-93FE-564FFE3098ED}">
  <dimension ref="A1:C14"/>
  <sheetViews>
    <sheetView workbookViewId="0">
      <selection activeCell="H14" sqref="H14"/>
    </sheetView>
  </sheetViews>
  <sheetFormatPr defaultRowHeight="13.9" x14ac:dyDescent="0.4"/>
  <cols>
    <col min="1" max="1" width="20.9296875" customWidth="1"/>
    <col min="2" max="2" width="14.1328125" customWidth="1"/>
    <col min="3" max="3" width="14.19921875" customWidth="1"/>
  </cols>
  <sheetData>
    <row r="1" spans="1:3" ht="17.649999999999999" x14ac:dyDescent="0.4">
      <c r="A1" s="15" t="s">
        <v>11</v>
      </c>
      <c r="B1" s="16"/>
      <c r="C1" s="16"/>
    </row>
    <row r="2" spans="1:3" x14ac:dyDescent="0.4">
      <c r="A2" s="12" t="s">
        <v>12</v>
      </c>
      <c r="B2" s="12" t="s">
        <v>13</v>
      </c>
      <c r="C2" s="3"/>
    </row>
    <row r="3" spans="1:3" x14ac:dyDescent="0.4">
      <c r="A3" s="17">
        <v>2002</v>
      </c>
      <c r="B3" s="10">
        <v>-5.0000000000000001E-3</v>
      </c>
      <c r="C3" s="3"/>
    </row>
    <row r="4" spans="1:3" x14ac:dyDescent="0.4">
      <c r="A4" s="17">
        <v>2003</v>
      </c>
      <c r="B4" s="10">
        <v>0.125</v>
      </c>
      <c r="C4" s="3"/>
    </row>
    <row r="5" spans="1:3" x14ac:dyDescent="0.4">
      <c r="A5" s="17">
        <v>2004</v>
      </c>
      <c r="B5" s="10">
        <v>0.21199999999999999</v>
      </c>
      <c r="C5" s="3"/>
    </row>
    <row r="6" spans="1:3" x14ac:dyDescent="0.4">
      <c r="A6" s="17">
        <v>2005</v>
      </c>
      <c r="B6" s="10">
        <v>0.192</v>
      </c>
      <c r="C6" s="3"/>
    </row>
    <row r="7" spans="1:3" x14ac:dyDescent="0.4">
      <c r="A7" s="17">
        <v>2006</v>
      </c>
      <c r="B7" s="10">
        <v>0.16700000000000001</v>
      </c>
      <c r="C7" s="3"/>
    </row>
    <row r="8" spans="1:3" x14ac:dyDescent="0.4">
      <c r="A8" s="17">
        <v>2007</v>
      </c>
      <c r="B8" s="10">
        <v>0.23</v>
      </c>
      <c r="C8" s="3"/>
    </row>
    <row r="9" spans="1:3" x14ac:dyDescent="0.4">
      <c r="A9" s="17">
        <v>2008</v>
      </c>
      <c r="B9" s="10">
        <v>8.5999999999999993E-2</v>
      </c>
      <c r="C9" s="3"/>
    </row>
    <row r="10" spans="1:3" x14ac:dyDescent="0.4">
      <c r="A10" s="17">
        <v>2009</v>
      </c>
      <c r="B10" s="10">
        <v>-0.27300000000000002</v>
      </c>
      <c r="C10" s="3"/>
    </row>
    <row r="11" spans="1:3" x14ac:dyDescent="0.4">
      <c r="A11" s="17">
        <v>2010</v>
      </c>
      <c r="B11" s="10">
        <v>0.114</v>
      </c>
      <c r="C11" s="3"/>
    </row>
    <row r="12" spans="1:3" x14ac:dyDescent="0.4">
      <c r="A12" s="17">
        <v>2011</v>
      </c>
      <c r="B12" s="10">
        <v>0.214</v>
      </c>
      <c r="C12" s="3"/>
    </row>
    <row r="13" spans="1:3" x14ac:dyDescent="0.4">
      <c r="A13" s="3"/>
      <c r="B13" s="3"/>
      <c r="C13" s="3"/>
    </row>
    <row r="14" spans="1:3" x14ac:dyDescent="0.4">
      <c r="A14" s="18" t="s">
        <v>14</v>
      </c>
      <c r="B14" s="19">
        <f t="array" ref="B14">PRODUCT(1+B3:B12)^(1/10)-1</f>
        <v>9.5014464424969303E-2</v>
      </c>
      <c r="C14" s="3" t="str">
        <f ca="1">_xlfn.FORMULATEXT(B14)</f>
        <v>{=PRODUCT(1+B3:B12)^(1/10)-1}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7AEC-65C1-4FCC-85EC-9C243E89033A}">
  <dimension ref="A1:D17"/>
  <sheetViews>
    <sheetView workbookViewId="0">
      <selection activeCell="G16" sqref="G16"/>
    </sheetView>
  </sheetViews>
  <sheetFormatPr defaultRowHeight="13.9" x14ac:dyDescent="0.4"/>
  <cols>
    <col min="1" max="1" width="24" customWidth="1"/>
    <col min="2" max="2" width="16.796875" customWidth="1"/>
    <col min="3" max="3" width="18.796875" customWidth="1"/>
  </cols>
  <sheetData>
    <row r="1" spans="1:4" ht="17.649999999999999" x14ac:dyDescent="0.4">
      <c r="A1" s="15" t="s">
        <v>15</v>
      </c>
      <c r="B1" s="15"/>
      <c r="C1" s="15"/>
      <c r="D1" s="15"/>
    </row>
    <row r="2" spans="1:4" ht="52.5" x14ac:dyDescent="0.4">
      <c r="A2" s="5" t="s">
        <v>12</v>
      </c>
      <c r="B2" s="6" t="s">
        <v>16</v>
      </c>
      <c r="C2" s="6" t="s">
        <v>17</v>
      </c>
      <c r="D2" s="17"/>
    </row>
    <row r="3" spans="1:4" x14ac:dyDescent="0.4">
      <c r="A3" s="17">
        <v>1996</v>
      </c>
      <c r="B3" s="8">
        <v>100</v>
      </c>
      <c r="C3" s="20"/>
      <c r="D3" s="3"/>
    </row>
    <row r="4" spans="1:4" x14ac:dyDescent="0.4">
      <c r="A4" s="17">
        <v>1997</v>
      </c>
      <c r="B4" s="8">
        <v>121.50679485970322</v>
      </c>
      <c r="C4" s="20">
        <f>LN(B4/B3)</f>
        <v>0.19479999999999995</v>
      </c>
      <c r="D4" s="3" t="str">
        <f ca="1">_xlfn.FORMULATEXT(C4)</f>
        <v>=LN(B4/B3)</v>
      </c>
    </row>
    <row r="5" spans="1:4" x14ac:dyDescent="0.4">
      <c r="A5" s="17">
        <v>1998</v>
      </c>
      <c r="B5" s="8">
        <v>132.2203945559979</v>
      </c>
      <c r="C5" s="20">
        <f t="shared" ref="C5:C13" si="0">LN(B5/B4)</f>
        <v>8.4499999999999936E-2</v>
      </c>
      <c r="D5" s="3"/>
    </row>
    <row r="6" spans="1:4" x14ac:dyDescent="0.4">
      <c r="A6" s="17">
        <v>1999</v>
      </c>
      <c r="B6" s="8">
        <v>98.629478349498015</v>
      </c>
      <c r="C6" s="20">
        <f t="shared" si="0"/>
        <v>-0.29310000000000003</v>
      </c>
      <c r="D6" s="3"/>
    </row>
    <row r="7" spans="1:4" x14ac:dyDescent="0.4">
      <c r="A7" s="17">
        <v>2000</v>
      </c>
      <c r="B7" s="8">
        <v>75.646425300729931</v>
      </c>
      <c r="C7" s="20">
        <f t="shared" si="0"/>
        <v>-0.26529999999999987</v>
      </c>
      <c r="D7" s="3"/>
    </row>
    <row r="8" spans="1:4" x14ac:dyDescent="0.4">
      <c r="A8" s="17">
        <v>2001</v>
      </c>
      <c r="B8" s="8">
        <v>140.48071028290411</v>
      </c>
      <c r="C8" s="20">
        <f t="shared" si="0"/>
        <v>0.61899999999999988</v>
      </c>
      <c r="D8" s="3"/>
    </row>
    <row r="9" spans="1:4" x14ac:dyDescent="0.4">
      <c r="A9" s="17">
        <v>2002</v>
      </c>
      <c r="B9" s="8">
        <v>221.3998152890581</v>
      </c>
      <c r="C9" s="20">
        <f t="shared" si="0"/>
        <v>0.45490000000000008</v>
      </c>
      <c r="D9" s="3"/>
    </row>
    <row r="10" spans="1:4" x14ac:dyDescent="0.4">
      <c r="A10" s="17">
        <v>2003</v>
      </c>
      <c r="B10" s="8">
        <v>243.46426740589627</v>
      </c>
      <c r="C10" s="20">
        <f t="shared" si="0"/>
        <v>9.4999999999999904E-2</v>
      </c>
      <c r="D10" s="3"/>
    </row>
    <row r="11" spans="1:4" x14ac:dyDescent="0.4">
      <c r="A11" s="17">
        <v>2004</v>
      </c>
      <c r="B11" s="8">
        <v>280.10658346990789</v>
      </c>
      <c r="C11" s="20">
        <f t="shared" si="0"/>
        <v>0.14020000000000007</v>
      </c>
      <c r="D11" s="3"/>
    </row>
    <row r="12" spans="1:4" x14ac:dyDescent="0.4">
      <c r="A12" s="17">
        <v>2005</v>
      </c>
      <c r="B12" s="8">
        <v>398.72429416936558</v>
      </c>
      <c r="C12" s="20">
        <f t="shared" si="0"/>
        <v>0.35309999999999997</v>
      </c>
      <c r="D12" s="3"/>
    </row>
    <row r="13" spans="1:4" x14ac:dyDescent="0.4">
      <c r="A13" s="17">
        <v>2006</v>
      </c>
      <c r="B13" s="8">
        <v>543.57635593157374</v>
      </c>
      <c r="C13" s="20">
        <f t="shared" si="0"/>
        <v>0.30989999999999995</v>
      </c>
      <c r="D13" s="3"/>
    </row>
    <row r="14" spans="1:4" x14ac:dyDescent="0.4">
      <c r="A14" s="3"/>
      <c r="B14" s="8"/>
      <c r="C14" s="3"/>
      <c r="D14" s="3"/>
    </row>
    <row r="15" spans="1:4" x14ac:dyDescent="0.4">
      <c r="A15" s="3" t="s">
        <v>14</v>
      </c>
      <c r="B15" s="3"/>
      <c r="C15" s="10">
        <f>AVERAGE(C4:C13)</f>
        <v>0.16929999999999995</v>
      </c>
      <c r="D15" s="3" t="str">
        <f ca="1">_xlfn.FORMULATEXT(C15)</f>
        <v>=AVERAGE(C4:C13)</v>
      </c>
    </row>
    <row r="16" spans="1:4" ht="36.4" customHeight="1" x14ac:dyDescent="0.4">
      <c r="A16" s="21" t="s">
        <v>18</v>
      </c>
      <c r="B16" s="22"/>
      <c r="C16" s="19">
        <f t="array" ref="C16">AVERAGE(LN(B4:B13/B3:B12))</f>
        <v>0.16929999999999995</v>
      </c>
      <c r="D16" s="3" t="str">
        <f t="shared" ref="D16:D17" ca="1" si="1">_xlfn.FORMULATEXT(C16)</f>
        <v>{=AVERAGE(LN(B4:B13/B3:B12))}</v>
      </c>
    </row>
    <row r="17" spans="1:4" x14ac:dyDescent="0.4">
      <c r="A17" s="3"/>
      <c r="B17" s="3"/>
      <c r="C17" s="9">
        <f>LN(B13/B3)/10</f>
        <v>0.16929999999999998</v>
      </c>
      <c r="D17" s="3" t="str">
        <f t="shared" ca="1" si="1"/>
        <v>=LN(B13/B3)/10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F5A7-F326-4A37-B578-C2462730CF5F}">
  <dimension ref="A1:D17"/>
  <sheetViews>
    <sheetView workbookViewId="0">
      <selection activeCell="H11" sqref="H11"/>
    </sheetView>
  </sheetViews>
  <sheetFormatPr defaultRowHeight="13.9" x14ac:dyDescent="0.4"/>
  <cols>
    <col min="1" max="1" width="25.19921875" customWidth="1"/>
    <col min="2" max="2" width="20.1328125" customWidth="1"/>
    <col min="3" max="3" width="16.73046875" customWidth="1"/>
  </cols>
  <sheetData>
    <row r="1" spans="1:4" ht="17.649999999999999" x14ac:dyDescent="0.4">
      <c r="A1" s="15" t="s">
        <v>19</v>
      </c>
      <c r="B1" s="15"/>
      <c r="C1" s="15"/>
      <c r="D1" s="15"/>
    </row>
    <row r="2" spans="1:4" ht="26.25" x14ac:dyDescent="0.4">
      <c r="A2" s="6" t="s">
        <v>12</v>
      </c>
      <c r="B2" s="6" t="s">
        <v>20</v>
      </c>
      <c r="C2" s="3"/>
      <c r="D2" s="3"/>
    </row>
    <row r="3" spans="1:4" x14ac:dyDescent="0.4">
      <c r="A3" s="23">
        <v>1</v>
      </c>
      <c r="B3" s="10">
        <v>6.2300000000000001E-2</v>
      </c>
      <c r="C3" s="3"/>
      <c r="D3" s="3"/>
    </row>
    <row r="4" spans="1:4" x14ac:dyDescent="0.4">
      <c r="A4" s="23">
        <v>2</v>
      </c>
      <c r="B4" s="10">
        <v>0.04</v>
      </c>
      <c r="C4" s="3"/>
      <c r="D4" s="3"/>
    </row>
    <row r="5" spans="1:4" x14ac:dyDescent="0.4">
      <c r="A5" s="23">
        <v>3</v>
      </c>
      <c r="B5" s="10">
        <v>4.2000000000000003E-2</v>
      </c>
      <c r="C5" s="3"/>
      <c r="D5" s="3"/>
    </row>
    <row r="6" spans="1:4" x14ac:dyDescent="0.4">
      <c r="A6" s="23">
        <v>4</v>
      </c>
      <c r="B6" s="10">
        <v>4.65E-2</v>
      </c>
      <c r="C6" s="3"/>
      <c r="D6" s="3"/>
    </row>
    <row r="7" spans="1:4" x14ac:dyDescent="0.4">
      <c r="A7" s="23">
        <v>5</v>
      </c>
      <c r="B7" s="10">
        <v>4.8000000000000001E-2</v>
      </c>
      <c r="C7" s="3"/>
      <c r="D7" s="3"/>
    </row>
    <row r="8" spans="1:4" x14ac:dyDescent="0.4">
      <c r="A8" s="3"/>
      <c r="B8" s="3"/>
      <c r="C8" s="3"/>
      <c r="D8" s="3"/>
    </row>
    <row r="9" spans="1:4" x14ac:dyDescent="0.4">
      <c r="A9" s="22" t="s">
        <v>21</v>
      </c>
      <c r="B9" s="26">
        <f t="array" ref="B9">SUM(1/(1+B13:B17)^(A13:A17))</f>
        <v>4.3745920933681202</v>
      </c>
      <c r="C9" s="3" t="str">
        <f ca="1">_xlfn.FORMULATEXT(B9)</f>
        <v>{=SUM(1/(1+B13:B17)^(A13:A17))}</v>
      </c>
      <c r="D9" s="3"/>
    </row>
    <row r="10" spans="1:4" x14ac:dyDescent="0.4">
      <c r="A10" s="3"/>
      <c r="B10" s="3"/>
      <c r="C10" s="3"/>
      <c r="D10" s="3"/>
    </row>
    <row r="11" spans="1:4" ht="15" x14ac:dyDescent="0.4">
      <c r="A11" s="24" t="s">
        <v>22</v>
      </c>
      <c r="B11" s="3"/>
      <c r="C11" s="3"/>
      <c r="D11" s="3"/>
    </row>
    <row r="12" spans="1:4" ht="26.25" x14ac:dyDescent="0.4">
      <c r="A12" s="6" t="s">
        <v>12</v>
      </c>
      <c r="B12" s="6" t="s">
        <v>20</v>
      </c>
      <c r="C12" s="5" t="s">
        <v>23</v>
      </c>
      <c r="D12" s="3"/>
    </row>
    <row r="13" spans="1:4" x14ac:dyDescent="0.4">
      <c r="A13" s="23">
        <v>1</v>
      </c>
      <c r="B13" s="10">
        <v>6.2300000000000001E-2</v>
      </c>
      <c r="C13" s="25">
        <f>1/(1+B13)^A13</f>
        <v>0.94135366657253128</v>
      </c>
      <c r="D13" s="3" t="str">
        <f ca="1">_xlfn.FORMULATEXT(C13)</f>
        <v>=1/(1+B13)^A13</v>
      </c>
    </row>
    <row r="14" spans="1:4" x14ac:dyDescent="0.4">
      <c r="A14" s="23">
        <v>2</v>
      </c>
      <c r="B14" s="10">
        <v>0.04</v>
      </c>
      <c r="C14" s="25">
        <f>C13+(1/(1+B14)^A14)</f>
        <v>1.8659098795902826</v>
      </c>
      <c r="D14" s="3" t="str">
        <f t="shared" ref="D14:D17" ca="1" si="0">_xlfn.FORMULATEXT(C14)</f>
        <v>=C13+(1/(1+B14)^A14)</v>
      </c>
    </row>
    <row r="15" spans="1:4" x14ac:dyDescent="0.4">
      <c r="A15" s="23">
        <v>3</v>
      </c>
      <c r="B15" s="10">
        <v>4.2000000000000003E-2</v>
      </c>
      <c r="C15" s="25">
        <f t="shared" ref="C15:C17" si="1">C14+(1/(1+B15)^A15)</f>
        <v>2.7497970763223094</v>
      </c>
      <c r="D15" s="3" t="str">
        <f t="shared" ca="1" si="0"/>
        <v>=C14+(1/(1+B15)^A15)</v>
      </c>
    </row>
    <row r="16" spans="1:4" x14ac:dyDescent="0.4">
      <c r="A16" s="23">
        <v>4</v>
      </c>
      <c r="B16" s="10">
        <v>4.65E-2</v>
      </c>
      <c r="C16" s="25">
        <f t="shared" si="1"/>
        <v>3.5835609418140204</v>
      </c>
      <c r="D16" s="3" t="str">
        <f t="shared" ca="1" si="0"/>
        <v>=C15+(1/(1+B16)^A16)</v>
      </c>
    </row>
    <row r="17" spans="1:4" x14ac:dyDescent="0.4">
      <c r="A17" s="23">
        <v>5</v>
      </c>
      <c r="B17" s="10">
        <v>4.8000000000000001E-2</v>
      </c>
      <c r="C17" s="25">
        <f t="shared" si="1"/>
        <v>4.3745920933681202</v>
      </c>
      <c r="D17" s="3" t="str">
        <f t="shared" ca="1" si="0"/>
        <v>=C16+(1/(1+B17)^A17)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F75F-CDC6-4B6F-8F16-BF0F14609A80}">
  <dimension ref="A1:E14"/>
  <sheetViews>
    <sheetView workbookViewId="0">
      <selection activeCell="E11" sqref="E11"/>
    </sheetView>
  </sheetViews>
  <sheetFormatPr defaultRowHeight="13.9" x14ac:dyDescent="0.4"/>
  <cols>
    <col min="4" max="4" width="12.6640625" customWidth="1"/>
    <col min="5" max="5" width="7.53125" customWidth="1"/>
  </cols>
  <sheetData>
    <row r="1" spans="1:5" ht="45" customHeight="1" x14ac:dyDescent="0.4">
      <c r="A1" s="15" t="s">
        <v>24</v>
      </c>
      <c r="B1" s="15"/>
      <c r="C1" s="15"/>
      <c r="D1" s="15"/>
      <c r="E1" s="15"/>
    </row>
    <row r="2" spans="1:5" x14ac:dyDescent="0.4">
      <c r="A2" s="27" t="s">
        <v>25</v>
      </c>
      <c r="B2" s="27"/>
      <c r="C2" s="3"/>
      <c r="D2" s="3"/>
      <c r="E2" s="3"/>
    </row>
    <row r="3" spans="1:5" x14ac:dyDescent="0.4">
      <c r="A3" s="3">
        <v>1</v>
      </c>
      <c r="B3" s="3">
        <v>6</v>
      </c>
      <c r="C3" s="3"/>
      <c r="D3" s="3" t="s">
        <v>26</v>
      </c>
      <c r="E3" s="3">
        <v>3</v>
      </c>
    </row>
    <row r="4" spans="1:5" x14ac:dyDescent="0.4">
      <c r="A4" s="3">
        <v>2</v>
      </c>
      <c r="B4" s="3">
        <v>6</v>
      </c>
      <c r="C4" s="3"/>
      <c r="D4" s="3"/>
      <c r="E4" s="3"/>
    </row>
    <row r="5" spans="1:5" x14ac:dyDescent="0.4">
      <c r="A5" s="3">
        <v>3</v>
      </c>
      <c r="B5" s="3">
        <v>8</v>
      </c>
      <c r="C5" s="3"/>
      <c r="D5" s="3"/>
      <c r="E5" s="3"/>
    </row>
    <row r="6" spans="1:5" x14ac:dyDescent="0.4">
      <c r="A6" s="3">
        <v>4</v>
      </c>
      <c r="B6" s="3">
        <v>9</v>
      </c>
      <c r="C6" s="3"/>
      <c r="D6" s="3"/>
      <c r="E6" s="3"/>
    </row>
    <row r="7" spans="1:5" x14ac:dyDescent="0.4">
      <c r="A7" s="3">
        <v>5</v>
      </c>
      <c r="B7" s="3">
        <v>10</v>
      </c>
      <c r="C7" s="3"/>
      <c r="D7" s="3"/>
      <c r="E7" s="3"/>
    </row>
    <row r="8" spans="1:5" x14ac:dyDescent="0.4">
      <c r="A8" s="3"/>
      <c r="B8" s="3"/>
      <c r="C8" s="3"/>
      <c r="D8" s="3"/>
      <c r="E8" s="3"/>
    </row>
    <row r="9" spans="1:5" ht="27" customHeight="1" x14ac:dyDescent="0.4">
      <c r="A9" s="28" t="s">
        <v>27</v>
      </c>
      <c r="B9" s="28"/>
      <c r="C9" s="3"/>
      <c r="D9" s="3"/>
      <c r="E9" s="3"/>
    </row>
    <row r="10" spans="1:5" x14ac:dyDescent="0.4">
      <c r="A10" s="22">
        <f t="array" ref="A10:B14">A3:B7-E3</f>
        <v>-2</v>
      </c>
      <c r="B10" s="22">
        <v>3</v>
      </c>
      <c r="C10" s="3"/>
      <c r="D10" s="3"/>
      <c r="E10" s="3"/>
    </row>
    <row r="11" spans="1:5" x14ac:dyDescent="0.4">
      <c r="A11" s="22">
        <v>-1</v>
      </c>
      <c r="B11" s="22">
        <v>3</v>
      </c>
      <c r="C11" s="3"/>
      <c r="D11" s="3"/>
      <c r="E11" s="3"/>
    </row>
    <row r="12" spans="1:5" x14ac:dyDescent="0.4">
      <c r="A12" s="22">
        <v>0</v>
      </c>
      <c r="B12" s="22">
        <v>5</v>
      </c>
      <c r="C12" s="3"/>
      <c r="D12" s="3"/>
      <c r="E12" s="3"/>
    </row>
    <row r="13" spans="1:5" x14ac:dyDescent="0.4">
      <c r="A13" s="22">
        <v>1</v>
      </c>
      <c r="B13" s="22">
        <v>6</v>
      </c>
      <c r="C13" s="3"/>
      <c r="D13" s="3"/>
      <c r="E13" s="3"/>
    </row>
    <row r="14" spans="1:5" x14ac:dyDescent="0.4">
      <c r="A14" s="22">
        <v>2</v>
      </c>
      <c r="B14" s="22">
        <v>7</v>
      </c>
      <c r="C14" s="3"/>
      <c r="D14" s="3"/>
      <c r="E14" s="3"/>
    </row>
  </sheetData>
  <mergeCells count="3">
    <mergeCell ref="A1:E1"/>
    <mergeCell ref="A2:B2"/>
    <mergeCell ref="A9:B9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28FE-9733-4FB8-B944-92D9CEC81884}">
  <dimension ref="A1:F15"/>
  <sheetViews>
    <sheetView workbookViewId="0">
      <selection activeCell="L15" sqref="L15"/>
    </sheetView>
  </sheetViews>
  <sheetFormatPr defaultRowHeight="13.9" x14ac:dyDescent="0.4"/>
  <sheetData>
    <row r="1" spans="1:6" ht="71.25" customHeight="1" x14ac:dyDescent="0.4">
      <c r="A1" s="15" t="s">
        <v>28</v>
      </c>
      <c r="B1" s="15"/>
      <c r="C1" s="15"/>
      <c r="D1" s="15"/>
      <c r="E1" s="15"/>
      <c r="F1" s="15"/>
    </row>
    <row r="2" spans="1:6" x14ac:dyDescent="0.4">
      <c r="A2" s="32"/>
      <c r="B2" s="33"/>
      <c r="C2" s="33"/>
      <c r="D2" s="33"/>
      <c r="E2" s="33"/>
      <c r="F2" s="33"/>
    </row>
    <row r="3" spans="1:6" x14ac:dyDescent="0.4">
      <c r="A3" s="3"/>
      <c r="B3" s="12" t="s">
        <v>29</v>
      </c>
      <c r="C3" s="12" t="s">
        <v>30</v>
      </c>
      <c r="D3" s="12" t="s">
        <v>31</v>
      </c>
      <c r="E3" s="12" t="s">
        <v>32</v>
      </c>
      <c r="F3" s="3"/>
    </row>
    <row r="4" spans="1:6" x14ac:dyDescent="0.4">
      <c r="A4" s="12" t="s">
        <v>29</v>
      </c>
      <c r="B4" s="17">
        <f t="array" ref="B4:E7">IF(B3:E3=A4:A7,1,0)</f>
        <v>1</v>
      </c>
      <c r="C4" s="17">
        <v>0</v>
      </c>
      <c r="D4" s="17">
        <v>0</v>
      </c>
      <c r="E4" s="17">
        <v>0</v>
      </c>
      <c r="F4" s="3" t="str">
        <f ca="1">_xlfn.FORMULATEXT(E4)</f>
        <v>{=IF(B3:E3=A4:A7,1,0)}</v>
      </c>
    </row>
    <row r="5" spans="1:6" x14ac:dyDescent="0.4">
      <c r="A5" s="12" t="s">
        <v>30</v>
      </c>
      <c r="B5" s="17">
        <v>0</v>
      </c>
      <c r="C5" s="17">
        <v>1</v>
      </c>
      <c r="D5" s="17">
        <v>0</v>
      </c>
      <c r="E5" s="17">
        <v>0</v>
      </c>
      <c r="F5" s="31"/>
    </row>
    <row r="6" spans="1:6" x14ac:dyDescent="0.4">
      <c r="A6" s="12" t="s">
        <v>31</v>
      </c>
      <c r="B6" s="17">
        <v>0</v>
      </c>
      <c r="C6" s="17">
        <v>0</v>
      </c>
      <c r="D6" s="17">
        <v>1</v>
      </c>
      <c r="E6" s="17">
        <v>0</v>
      </c>
      <c r="F6" s="3"/>
    </row>
    <row r="7" spans="1:6" x14ac:dyDescent="0.4">
      <c r="A7" s="12" t="s">
        <v>32</v>
      </c>
      <c r="B7" s="17">
        <v>0</v>
      </c>
      <c r="C7" s="17">
        <v>0</v>
      </c>
      <c r="D7" s="17">
        <v>0</v>
      </c>
      <c r="E7" s="17">
        <v>1</v>
      </c>
      <c r="F7" s="3"/>
    </row>
    <row r="8" spans="1:6" x14ac:dyDescent="0.4">
      <c r="A8" s="3"/>
      <c r="B8" s="3"/>
      <c r="C8" s="3"/>
      <c r="D8" s="3"/>
      <c r="E8" s="3"/>
      <c r="F8" s="3"/>
    </row>
    <row r="9" spans="1:6" x14ac:dyDescent="0.4">
      <c r="A9" s="29"/>
      <c r="B9" s="30"/>
      <c r="C9" s="30"/>
      <c r="D9" s="30"/>
      <c r="E9" s="30"/>
      <c r="F9" s="30"/>
    </row>
    <row r="10" spans="1:6" x14ac:dyDescent="0.4">
      <c r="A10" s="3"/>
      <c r="B10" s="3"/>
      <c r="C10" s="3"/>
      <c r="D10" s="3"/>
      <c r="E10" s="3"/>
      <c r="F10" s="3"/>
    </row>
    <row r="11" spans="1:6" x14ac:dyDescent="0.4">
      <c r="A11" s="29"/>
      <c r="B11" s="30"/>
      <c r="C11" s="30"/>
      <c r="D11" s="30"/>
      <c r="E11" s="30"/>
      <c r="F11" s="30"/>
    </row>
    <row r="12" spans="1:6" x14ac:dyDescent="0.4">
      <c r="A12" s="17"/>
      <c r="B12" s="17">
        <f t="array" ref="B12:E15">IF(ROW()-ROW($B$12)=COLUMN()-COLUMN($B$12),1,0)</f>
        <v>1</v>
      </c>
      <c r="C12" s="17">
        <v>0</v>
      </c>
      <c r="D12" s="17">
        <v>0</v>
      </c>
      <c r="E12" s="17">
        <v>0</v>
      </c>
      <c r="F12" s="31" t="str">
        <f ca="1">_xlfn.FORMULATEXT(E12)</f>
        <v>{=IF(ROW()-ROW($B$12)=COLUMN()-COLUMN($B$12),1,0)}</v>
      </c>
    </row>
    <row r="13" spans="1:6" x14ac:dyDescent="0.4">
      <c r="A13" s="17"/>
      <c r="B13" s="17">
        <v>0</v>
      </c>
      <c r="C13" s="17">
        <v>1</v>
      </c>
      <c r="D13" s="17">
        <v>0</v>
      </c>
      <c r="E13" s="17">
        <v>0</v>
      </c>
      <c r="F13" s="3"/>
    </row>
    <row r="14" spans="1:6" x14ac:dyDescent="0.4">
      <c r="A14" s="17"/>
      <c r="B14" s="17">
        <v>0</v>
      </c>
      <c r="C14" s="17">
        <v>0</v>
      </c>
      <c r="D14" s="17">
        <v>1</v>
      </c>
      <c r="E14" s="17">
        <v>0</v>
      </c>
      <c r="F14" s="3"/>
    </row>
    <row r="15" spans="1:6" x14ac:dyDescent="0.4">
      <c r="A15" s="17"/>
      <c r="B15" s="17">
        <v>0</v>
      </c>
      <c r="C15" s="17">
        <v>0</v>
      </c>
      <c r="D15" s="17">
        <v>0</v>
      </c>
      <c r="E15" s="17">
        <v>1</v>
      </c>
      <c r="F15" s="3"/>
    </row>
  </sheetData>
  <mergeCells count="4">
    <mergeCell ref="A1:F1"/>
    <mergeCell ref="A2:F2"/>
    <mergeCell ref="A9:F9"/>
    <mergeCell ref="A11:F1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CBA8-DDAE-48A3-A95A-8DCC9831D7F2}">
  <dimension ref="A1:F31"/>
  <sheetViews>
    <sheetView workbookViewId="0">
      <selection activeCell="I22" sqref="I22"/>
    </sheetView>
  </sheetViews>
  <sheetFormatPr defaultRowHeight="13.9" x14ac:dyDescent="0.4"/>
  <cols>
    <col min="1" max="1" width="23.19921875" customWidth="1"/>
    <col min="2" max="2" width="13.6640625" customWidth="1"/>
    <col min="3" max="3" width="12.796875" customWidth="1"/>
    <col min="4" max="4" width="16.19921875" customWidth="1"/>
  </cols>
  <sheetData>
    <row r="1" spans="1:6" ht="17.649999999999999" x14ac:dyDescent="0.4">
      <c r="A1" s="15" t="s">
        <v>33</v>
      </c>
      <c r="B1" s="15"/>
      <c r="C1" s="15"/>
      <c r="D1" s="15"/>
      <c r="E1" s="15"/>
      <c r="F1" s="15"/>
    </row>
    <row r="2" spans="1:6" x14ac:dyDescent="0.4">
      <c r="A2" s="27" t="s">
        <v>34</v>
      </c>
      <c r="B2" s="27"/>
      <c r="C2" s="27"/>
      <c r="D2" s="27"/>
      <c r="E2" s="27"/>
      <c r="F2" s="3"/>
    </row>
    <row r="3" spans="1:6" x14ac:dyDescent="0.4">
      <c r="A3" s="3"/>
      <c r="B3" s="12" t="s">
        <v>29</v>
      </c>
      <c r="C3" s="12" t="s">
        <v>30</v>
      </c>
      <c r="D3" s="12" t="s">
        <v>31</v>
      </c>
      <c r="E3" s="12" t="s">
        <v>32</v>
      </c>
      <c r="F3" s="3"/>
    </row>
    <row r="4" spans="1:6" x14ac:dyDescent="0.4">
      <c r="A4" s="34" t="s">
        <v>29</v>
      </c>
      <c r="B4" s="3">
        <v>10</v>
      </c>
      <c r="C4" s="3">
        <v>2</v>
      </c>
      <c r="D4" s="3">
        <v>3</v>
      </c>
      <c r="E4" s="3">
        <v>4</v>
      </c>
      <c r="F4" s="3"/>
    </row>
    <row r="5" spans="1:6" x14ac:dyDescent="0.4">
      <c r="A5" s="34" t="s">
        <v>30</v>
      </c>
      <c r="B5" s="3">
        <v>-3</v>
      </c>
      <c r="C5" s="3">
        <v>20</v>
      </c>
      <c r="D5" s="3">
        <v>4</v>
      </c>
      <c r="E5" s="3">
        <v>-3</v>
      </c>
      <c r="F5" s="3"/>
    </row>
    <row r="6" spans="1:6" x14ac:dyDescent="0.4">
      <c r="A6" s="34" t="s">
        <v>31</v>
      </c>
      <c r="B6" s="3">
        <v>1</v>
      </c>
      <c r="C6" s="3">
        <v>5</v>
      </c>
      <c r="D6" s="3">
        <v>60</v>
      </c>
      <c r="E6" s="3">
        <v>6</v>
      </c>
      <c r="F6" s="3"/>
    </row>
    <row r="7" spans="1:6" x14ac:dyDescent="0.4">
      <c r="A7" s="34" t="s">
        <v>32</v>
      </c>
      <c r="B7" s="3">
        <v>4</v>
      </c>
      <c r="C7" s="3">
        <v>2</v>
      </c>
      <c r="D7" s="3">
        <v>-10</v>
      </c>
      <c r="E7" s="3">
        <v>25</v>
      </c>
      <c r="F7" s="3"/>
    </row>
    <row r="8" spans="1:6" x14ac:dyDescent="0.4">
      <c r="A8" s="3"/>
      <c r="B8" s="3"/>
      <c r="C8" s="3"/>
      <c r="D8" s="3"/>
      <c r="E8" s="3"/>
      <c r="F8" s="3"/>
    </row>
    <row r="9" spans="1:6" x14ac:dyDescent="0.4">
      <c r="A9" s="35"/>
      <c r="B9" s="35"/>
      <c r="C9" s="35"/>
      <c r="D9" s="35"/>
      <c r="E9" s="35"/>
      <c r="F9" s="3"/>
    </row>
    <row r="10" spans="1:6" x14ac:dyDescent="0.4">
      <c r="A10" s="3"/>
      <c r="B10" s="12" t="s">
        <v>29</v>
      </c>
      <c r="C10" s="12" t="s">
        <v>30</v>
      </c>
      <c r="D10" s="12" t="s">
        <v>31</v>
      </c>
      <c r="E10" s="12" t="s">
        <v>32</v>
      </c>
      <c r="F10" s="3"/>
    </row>
    <row r="11" spans="1:6" x14ac:dyDescent="0.4">
      <c r="A11" s="34" t="s">
        <v>29</v>
      </c>
      <c r="B11" s="22" t="str">
        <f t="array" ref="B11:E14">IF(B3:E3=A4:A7,"",B4:E7)</f>
        <v/>
      </c>
      <c r="C11" s="22">
        <v>2</v>
      </c>
      <c r="D11" s="22">
        <v>3</v>
      </c>
      <c r="E11" s="22">
        <v>4</v>
      </c>
      <c r="F11" s="3" t="str">
        <f ca="1">_xlfn.FORMULATEXT(E11)</f>
        <v>{=IF(B3:E3=A4:A7,"",B4:E7)}</v>
      </c>
    </row>
    <row r="12" spans="1:6" x14ac:dyDescent="0.4">
      <c r="A12" s="34" t="s">
        <v>30</v>
      </c>
      <c r="B12" s="22">
        <v>-3</v>
      </c>
      <c r="C12" s="22" t="str">
        <v/>
      </c>
      <c r="D12" s="22">
        <v>4</v>
      </c>
      <c r="E12" s="22">
        <v>-3</v>
      </c>
      <c r="F12" s="3"/>
    </row>
    <row r="13" spans="1:6" x14ac:dyDescent="0.4">
      <c r="A13" s="34" t="s">
        <v>31</v>
      </c>
      <c r="B13" s="22">
        <v>1</v>
      </c>
      <c r="C13" s="22">
        <v>5</v>
      </c>
      <c r="D13" s="22" t="str">
        <v/>
      </c>
      <c r="E13" s="22">
        <v>6</v>
      </c>
      <c r="F13" s="3"/>
    </row>
    <row r="14" spans="1:6" x14ac:dyDescent="0.4">
      <c r="A14" s="34" t="s">
        <v>32</v>
      </c>
      <c r="B14" s="22">
        <v>4</v>
      </c>
      <c r="C14" s="22">
        <v>2</v>
      </c>
      <c r="D14" s="22">
        <v>-10</v>
      </c>
      <c r="E14" s="22" t="str">
        <v/>
      </c>
      <c r="F14" s="3"/>
    </row>
    <row r="15" spans="1:6" x14ac:dyDescent="0.4">
      <c r="A15" s="3"/>
      <c r="B15" s="3"/>
      <c r="C15" s="3"/>
      <c r="D15" s="3"/>
      <c r="E15" s="3"/>
      <c r="F15" s="3"/>
    </row>
    <row r="16" spans="1:6" x14ac:dyDescent="0.4">
      <c r="A16" s="31" t="s">
        <v>35</v>
      </c>
      <c r="B16" s="3">
        <f>MAX(B11:E14)</f>
        <v>6</v>
      </c>
      <c r="C16" s="3" t="str">
        <f ca="1">_xlfn.FORMULATEXT(B16)</f>
        <v>=MAX(B11:E14)</v>
      </c>
      <c r="D16" s="3"/>
      <c r="E16" s="3"/>
      <c r="F16" s="3"/>
    </row>
    <row r="17" spans="1:6" x14ac:dyDescent="0.4">
      <c r="A17" s="31" t="s">
        <v>36</v>
      </c>
      <c r="B17" s="3">
        <f>MIN(B11:E14)</f>
        <v>-10</v>
      </c>
      <c r="C17" s="3" t="str">
        <f ca="1">_xlfn.FORMULATEXT(B17)</f>
        <v>=MIN(B11:E14)</v>
      </c>
      <c r="D17" s="3"/>
      <c r="E17" s="3"/>
      <c r="F17" s="3"/>
    </row>
    <row r="18" spans="1:6" x14ac:dyDescent="0.4">
      <c r="A18" s="3"/>
      <c r="B18" s="3"/>
      <c r="C18" s="3"/>
      <c r="D18" s="3"/>
      <c r="E18" s="3"/>
      <c r="F18" s="3"/>
    </row>
    <row r="19" spans="1:6" x14ac:dyDescent="0.4">
      <c r="A19" s="3"/>
      <c r="B19" s="3"/>
      <c r="C19" s="3"/>
      <c r="D19" s="3"/>
      <c r="E19" s="3"/>
      <c r="F19" s="3"/>
    </row>
    <row r="20" spans="1:6" ht="15" x14ac:dyDescent="0.4">
      <c r="A20" s="24" t="s">
        <v>37</v>
      </c>
      <c r="B20" s="3"/>
      <c r="C20" s="3"/>
      <c r="D20" s="3"/>
      <c r="E20" s="3"/>
      <c r="F20" s="3"/>
    </row>
    <row r="21" spans="1:6" x14ac:dyDescent="0.4">
      <c r="A21" s="29"/>
      <c r="B21" s="29"/>
      <c r="C21" s="29"/>
      <c r="D21" s="29"/>
      <c r="E21" s="29"/>
      <c r="F21" s="36"/>
    </row>
    <row r="22" spans="1:6" x14ac:dyDescent="0.4">
      <c r="A22" s="3"/>
      <c r="B22" s="12" t="s">
        <v>29</v>
      </c>
      <c r="C22" s="12" t="s">
        <v>30</v>
      </c>
      <c r="D22" s="12" t="s">
        <v>31</v>
      </c>
      <c r="E22" s="12" t="s">
        <v>32</v>
      </c>
      <c r="F22" s="36"/>
    </row>
    <row r="23" spans="1:6" x14ac:dyDescent="0.4">
      <c r="A23" s="34" t="s">
        <v>29</v>
      </c>
      <c r="B23" s="22" t="str">
        <f>IF(B$22=$A23,"",B4)</f>
        <v/>
      </c>
      <c r="C23" s="22">
        <f t="shared" ref="C23:E23" si="0">IF(C$22=$A23,"",C4)</f>
        <v>2</v>
      </c>
      <c r="D23" s="22">
        <f t="shared" si="0"/>
        <v>3</v>
      </c>
      <c r="E23" s="22">
        <f t="shared" si="0"/>
        <v>4</v>
      </c>
      <c r="F23" s="36" t="str">
        <f ca="1">_xlfn.FORMULATEXT(E23)</f>
        <v>=IF(E$22=$A23,"",E4)</v>
      </c>
    </row>
    <row r="24" spans="1:6" x14ac:dyDescent="0.4">
      <c r="A24" s="34" t="s">
        <v>30</v>
      </c>
      <c r="B24" s="22">
        <f t="shared" ref="B24:E24" si="1">IF(B$22=$A24,"",B5)</f>
        <v>-3</v>
      </c>
      <c r="C24" s="22" t="str">
        <f t="shared" si="1"/>
        <v/>
      </c>
      <c r="D24" s="22">
        <f t="shared" si="1"/>
        <v>4</v>
      </c>
      <c r="E24" s="22">
        <f t="shared" si="1"/>
        <v>-3</v>
      </c>
      <c r="F24" s="36"/>
    </row>
    <row r="25" spans="1:6" x14ac:dyDescent="0.4">
      <c r="A25" s="34" t="s">
        <v>31</v>
      </c>
      <c r="B25" s="22">
        <f t="shared" ref="B25:E25" si="2">IF(B$22=$A25,"",B6)</f>
        <v>1</v>
      </c>
      <c r="C25" s="22">
        <f t="shared" si="2"/>
        <v>5</v>
      </c>
      <c r="D25" s="22" t="str">
        <f t="shared" si="2"/>
        <v/>
      </c>
      <c r="E25" s="22">
        <f t="shared" si="2"/>
        <v>6</v>
      </c>
      <c r="F25" s="36"/>
    </row>
    <row r="26" spans="1:6" x14ac:dyDescent="0.4">
      <c r="A26" s="34" t="s">
        <v>32</v>
      </c>
      <c r="B26" s="22">
        <f t="shared" ref="B26:E26" si="3">IF(B$22=$A26,"",B7)</f>
        <v>4</v>
      </c>
      <c r="C26" s="22">
        <f t="shared" si="3"/>
        <v>2</v>
      </c>
      <c r="D26" s="22">
        <f t="shared" si="3"/>
        <v>-10</v>
      </c>
      <c r="E26" s="22" t="str">
        <f t="shared" si="3"/>
        <v/>
      </c>
      <c r="F26" s="36"/>
    </row>
    <row r="27" spans="1:6" x14ac:dyDescent="0.4">
      <c r="A27" s="3"/>
      <c r="B27" s="3"/>
      <c r="C27" s="3"/>
      <c r="D27" s="3"/>
      <c r="E27" s="3"/>
      <c r="F27" s="36"/>
    </row>
    <row r="28" spans="1:6" x14ac:dyDescent="0.4">
      <c r="A28" s="31" t="s">
        <v>35</v>
      </c>
      <c r="B28" s="3">
        <f>MAX(B23:E26)</f>
        <v>6</v>
      </c>
      <c r="C28" s="36" t="str">
        <f ca="1">_xlfn.FORMULATEXT(B28)</f>
        <v>=MAX(B23:E26)</v>
      </c>
      <c r="D28" s="3"/>
      <c r="E28" s="3"/>
      <c r="F28" s="36"/>
    </row>
    <row r="29" spans="1:6" x14ac:dyDescent="0.4">
      <c r="A29" s="31" t="s">
        <v>36</v>
      </c>
      <c r="B29" s="3">
        <f>MIN(B23:E26)</f>
        <v>-10</v>
      </c>
      <c r="C29" s="36" t="str">
        <f ca="1">_xlfn.FORMULATEXT(B29)</f>
        <v>=MIN(B23:E26)</v>
      </c>
      <c r="D29" s="3"/>
      <c r="E29" s="3"/>
      <c r="F29" s="36"/>
    </row>
    <row r="30" spans="1:6" x14ac:dyDescent="0.4">
      <c r="C30" s="37"/>
      <c r="F30" s="37"/>
    </row>
    <row r="31" spans="1:6" x14ac:dyDescent="0.4">
      <c r="F31" s="37"/>
    </row>
  </sheetData>
  <mergeCells count="4">
    <mergeCell ref="A1:F1"/>
    <mergeCell ref="A2:E2"/>
    <mergeCell ref="A9:E9"/>
    <mergeCell ref="A21:E2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202A-8FBD-4E0F-A68D-B825194E9939}">
  <dimension ref="A1:F10"/>
  <sheetViews>
    <sheetView workbookViewId="0">
      <selection activeCell="J13" sqref="J13"/>
    </sheetView>
  </sheetViews>
  <sheetFormatPr defaultRowHeight="13.9" x14ac:dyDescent="0.4"/>
  <cols>
    <col min="1" max="1" width="23.19921875" customWidth="1"/>
    <col min="2" max="2" width="13.6640625" customWidth="1"/>
    <col min="3" max="3" width="12.796875" customWidth="1"/>
    <col min="4" max="4" width="16.19921875" customWidth="1"/>
  </cols>
  <sheetData>
    <row r="1" spans="1:6" ht="49.5" customHeight="1" x14ac:dyDescent="0.4">
      <c r="A1" s="15" t="s">
        <v>38</v>
      </c>
      <c r="B1" s="15"/>
      <c r="C1" s="15"/>
      <c r="D1" s="15"/>
      <c r="E1" s="15"/>
      <c r="F1" s="15"/>
    </row>
    <row r="2" spans="1:6" x14ac:dyDescent="0.4">
      <c r="A2" s="27" t="s">
        <v>39</v>
      </c>
      <c r="B2" s="27"/>
      <c r="C2" s="27"/>
      <c r="D2" s="27"/>
      <c r="E2" s="27"/>
      <c r="F2" s="3"/>
    </row>
    <row r="3" spans="1:6" x14ac:dyDescent="0.4">
      <c r="A3" s="3"/>
      <c r="B3" s="12" t="s">
        <v>29</v>
      </c>
      <c r="C3" s="12" t="s">
        <v>30</v>
      </c>
      <c r="D3" s="12" t="s">
        <v>31</v>
      </c>
      <c r="E3" s="12" t="s">
        <v>32</v>
      </c>
      <c r="F3" s="3"/>
    </row>
    <row r="4" spans="1:6" x14ac:dyDescent="0.4">
      <c r="A4" s="34" t="s">
        <v>29</v>
      </c>
      <c r="B4" s="36">
        <v>10</v>
      </c>
      <c r="C4" s="36">
        <v>2</v>
      </c>
      <c r="D4" s="36">
        <v>3</v>
      </c>
      <c r="E4" s="36">
        <v>4</v>
      </c>
      <c r="F4" s="3"/>
    </row>
    <row r="5" spans="1:6" x14ac:dyDescent="0.4">
      <c r="A5" s="34" t="s">
        <v>30</v>
      </c>
      <c r="B5" s="36">
        <v>-3</v>
      </c>
      <c r="C5" s="36">
        <v>20</v>
      </c>
      <c r="D5" s="36">
        <v>4</v>
      </c>
      <c r="E5" s="36">
        <v>-3</v>
      </c>
      <c r="F5" s="3"/>
    </row>
    <row r="6" spans="1:6" x14ac:dyDescent="0.4">
      <c r="A6" s="34" t="s">
        <v>31</v>
      </c>
      <c r="B6" s="36">
        <v>1</v>
      </c>
      <c r="C6" s="36">
        <v>5</v>
      </c>
      <c r="D6" s="36">
        <v>60</v>
      </c>
      <c r="E6" s="36">
        <v>6</v>
      </c>
      <c r="F6" s="3"/>
    </row>
    <row r="7" spans="1:6" x14ac:dyDescent="0.4">
      <c r="A7" s="34" t="s">
        <v>32</v>
      </c>
      <c r="B7" s="36">
        <v>4</v>
      </c>
      <c r="C7" s="36">
        <v>2</v>
      </c>
      <c r="D7" s="36">
        <v>-10</v>
      </c>
      <c r="E7" s="36">
        <v>25</v>
      </c>
      <c r="F7" s="3"/>
    </row>
    <row r="8" spans="1:6" x14ac:dyDescent="0.4">
      <c r="A8" s="3"/>
      <c r="B8" s="3"/>
      <c r="C8" s="3"/>
      <c r="D8" s="3"/>
      <c r="E8" s="3"/>
      <c r="F8" s="3"/>
    </row>
    <row r="9" spans="1:6" x14ac:dyDescent="0.4">
      <c r="A9" s="39" t="s">
        <v>35</v>
      </c>
      <c r="B9" s="22">
        <f t="array" ref="B9">MAX(IF(B3:E3=A4:A7,"",B4:E7))</f>
        <v>6</v>
      </c>
      <c r="C9" s="3"/>
      <c r="D9" s="3"/>
      <c r="E9" s="3"/>
      <c r="F9" s="3"/>
    </row>
    <row r="10" spans="1:6" x14ac:dyDescent="0.4">
      <c r="A10" s="39" t="s">
        <v>36</v>
      </c>
      <c r="B10" s="22">
        <f t="array" ref="B10">MIN(IF(B3:E3=A4:A7,"",B4:E7))</f>
        <v>-10</v>
      </c>
      <c r="C10" s="3"/>
      <c r="D10" s="3"/>
      <c r="E10" s="3"/>
      <c r="F10" s="3"/>
    </row>
  </sheetData>
  <mergeCells count="2">
    <mergeCell ref="A1:F1"/>
    <mergeCell ref="A2:E2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CCE5-0E11-4AA3-BE62-371C9379D873}">
  <dimension ref="A1:J22"/>
  <sheetViews>
    <sheetView workbookViewId="0">
      <selection activeCell="L26" sqref="L26"/>
    </sheetView>
  </sheetViews>
  <sheetFormatPr defaultRowHeight="13.9" x14ac:dyDescent="0.4"/>
  <cols>
    <col min="1" max="1" width="18.73046875" customWidth="1"/>
    <col min="6" max="6" width="11" customWidth="1"/>
  </cols>
  <sheetData>
    <row r="1" spans="1:6" ht="59.25" customHeight="1" x14ac:dyDescent="0.4">
      <c r="A1" s="15" t="s">
        <v>40</v>
      </c>
      <c r="B1" s="15"/>
      <c r="C1" s="15"/>
      <c r="D1" s="15"/>
      <c r="E1" s="15"/>
      <c r="F1" s="15"/>
    </row>
    <row r="2" spans="1:6" x14ac:dyDescent="0.4">
      <c r="A2" s="27" t="s">
        <v>39</v>
      </c>
      <c r="B2" s="27"/>
      <c r="C2" s="27"/>
      <c r="D2" s="27"/>
      <c r="E2" s="27"/>
      <c r="F2" s="3"/>
    </row>
    <row r="3" spans="1:6" x14ac:dyDescent="0.4">
      <c r="A3" s="3"/>
      <c r="B3" s="17" t="s">
        <v>29</v>
      </c>
      <c r="C3" s="17" t="s">
        <v>30</v>
      </c>
      <c r="D3" s="17" t="s">
        <v>31</v>
      </c>
      <c r="E3" s="17" t="s">
        <v>32</v>
      </c>
      <c r="F3" s="3"/>
    </row>
    <row r="4" spans="1:6" x14ac:dyDescent="0.4">
      <c r="A4" s="40" t="s">
        <v>29</v>
      </c>
      <c r="B4" s="3">
        <v>10</v>
      </c>
      <c r="C4" s="3">
        <v>2</v>
      </c>
      <c r="D4" s="3">
        <v>3</v>
      </c>
      <c r="E4" s="3">
        <v>4</v>
      </c>
      <c r="F4" s="3"/>
    </row>
    <row r="5" spans="1:6" x14ac:dyDescent="0.4">
      <c r="A5" s="40" t="s">
        <v>30</v>
      </c>
      <c r="B5" s="3">
        <v>-3</v>
      </c>
      <c r="C5" s="3">
        <v>20</v>
      </c>
      <c r="D5" s="3">
        <v>4</v>
      </c>
      <c r="E5" s="3">
        <v>-3</v>
      </c>
      <c r="F5" s="3"/>
    </row>
    <row r="6" spans="1:6" x14ac:dyDescent="0.4">
      <c r="A6" s="40" t="s">
        <v>31</v>
      </c>
      <c r="B6" s="3">
        <v>1</v>
      </c>
      <c r="C6" s="3">
        <v>5</v>
      </c>
      <c r="D6" s="3">
        <v>60</v>
      </c>
      <c r="E6" s="3">
        <v>6</v>
      </c>
      <c r="F6" s="3"/>
    </row>
    <row r="7" spans="1:6" x14ac:dyDescent="0.4">
      <c r="A7" s="40" t="s">
        <v>32</v>
      </c>
      <c r="B7" s="3">
        <v>4</v>
      </c>
      <c r="C7" s="3">
        <v>2</v>
      </c>
      <c r="D7" s="3">
        <v>-10</v>
      </c>
      <c r="E7" s="3">
        <v>25</v>
      </c>
      <c r="F7" s="3"/>
    </row>
    <row r="8" spans="1:6" x14ac:dyDescent="0.4">
      <c r="A8" s="3"/>
      <c r="B8" s="3"/>
      <c r="C8" s="3"/>
      <c r="D8" s="3"/>
      <c r="E8" s="3"/>
      <c r="F8" s="3"/>
    </row>
    <row r="9" spans="1:6" x14ac:dyDescent="0.4">
      <c r="A9" s="14" t="s">
        <v>41</v>
      </c>
      <c r="B9" s="3"/>
      <c r="C9" s="3"/>
      <c r="D9" s="3"/>
      <c r="E9" s="3"/>
      <c r="F9" s="3"/>
    </row>
    <row r="10" spans="1:6" x14ac:dyDescent="0.4">
      <c r="A10" s="17">
        <v>-10</v>
      </c>
      <c r="B10" s="17" t="s">
        <v>42</v>
      </c>
      <c r="C10" s="3"/>
      <c r="D10" s="3"/>
      <c r="E10" s="3"/>
      <c r="F10" s="3"/>
    </row>
    <row r="11" spans="1:6" x14ac:dyDescent="0.4">
      <c r="A11" s="17">
        <v>-6</v>
      </c>
      <c r="B11" s="17" t="s">
        <v>43</v>
      </c>
      <c r="C11" s="3"/>
      <c r="D11" s="3"/>
      <c r="E11" s="3"/>
      <c r="F11" s="3"/>
    </row>
    <row r="12" spans="1:6" x14ac:dyDescent="0.4">
      <c r="A12" s="17">
        <v>-2</v>
      </c>
      <c r="B12" s="17" t="s">
        <v>44</v>
      </c>
      <c r="C12" s="3"/>
      <c r="D12" s="3"/>
      <c r="E12" s="3"/>
      <c r="F12" s="3"/>
    </row>
    <row r="13" spans="1:6" x14ac:dyDescent="0.4">
      <c r="A13" s="17">
        <v>2</v>
      </c>
      <c r="B13" s="17" t="s">
        <v>45</v>
      </c>
      <c r="C13" s="3"/>
      <c r="D13" s="3"/>
      <c r="E13" s="3"/>
      <c r="F13" s="3"/>
    </row>
    <row r="14" spans="1:6" x14ac:dyDescent="0.4">
      <c r="A14" s="17">
        <v>6</v>
      </c>
      <c r="B14" s="17" t="s">
        <v>46</v>
      </c>
      <c r="C14" s="3"/>
      <c r="D14" s="3"/>
      <c r="E14" s="3"/>
      <c r="F14" s="3"/>
    </row>
    <row r="15" spans="1:6" x14ac:dyDescent="0.4">
      <c r="A15" s="17">
        <v>10</v>
      </c>
      <c r="B15" s="17" t="s">
        <v>47</v>
      </c>
      <c r="C15" s="3"/>
      <c r="D15" s="3"/>
      <c r="E15" s="3"/>
      <c r="F15" s="3"/>
    </row>
    <row r="16" spans="1:6" x14ac:dyDescent="0.4">
      <c r="A16" s="3"/>
      <c r="B16" s="3"/>
      <c r="C16" s="3"/>
      <c r="D16" s="3"/>
      <c r="E16" s="3"/>
      <c r="F16" s="3"/>
    </row>
    <row r="17" spans="1:10" x14ac:dyDescent="0.4">
      <c r="A17" s="35" t="e">
        <f ca="1">"Range below contains non-array formula "&amp;CHAR(10)&amp;ggetformula(B19)&amp;", "&amp;CHAR(10)&amp;"which has been copied to all the cells"</f>
        <v>#NAME?</v>
      </c>
      <c r="B17" s="35"/>
      <c r="C17" s="35"/>
      <c r="D17" s="35"/>
      <c r="E17" s="35"/>
      <c r="F17" s="38"/>
    </row>
    <row r="18" spans="1:10" x14ac:dyDescent="0.4">
      <c r="A18" s="3"/>
      <c r="B18" s="17" t="s">
        <v>29</v>
      </c>
      <c r="C18" s="17" t="s">
        <v>30</v>
      </c>
      <c r="D18" s="17" t="s">
        <v>31</v>
      </c>
      <c r="E18" s="17" t="s">
        <v>32</v>
      </c>
      <c r="F18" s="3"/>
      <c r="J18" s="42"/>
    </row>
    <row r="19" spans="1:10" x14ac:dyDescent="0.4">
      <c r="A19" s="40" t="s">
        <v>29</v>
      </c>
      <c r="B19" s="41">
        <f>IF(B$18=$A19,B4,VLOOKUP(B4,$A$10:$B$15,2,TRUE))</f>
        <v>10</v>
      </c>
      <c r="C19" s="41" t="str">
        <f t="shared" ref="C19:E19" si="0">IF(C$18=$A19,C4,VLOOKUP(C4,$A$10:$B$15,2,TRUE))</f>
        <v>iv</v>
      </c>
      <c r="D19" s="41" t="str">
        <f t="shared" si="0"/>
        <v>iv</v>
      </c>
      <c r="E19" s="41" t="str">
        <f t="shared" si="0"/>
        <v>iv</v>
      </c>
      <c r="F19" s="31" t="str">
        <f ca="1">_xlfn.FORMULATEXT(E19)</f>
        <v>=IF(E$18=$A19,E4,VLOOKUP(E4,$A$10:$B$15,2,TRUE))</v>
      </c>
    </row>
    <row r="20" spans="1:10" x14ac:dyDescent="0.4">
      <c r="A20" s="40" t="s">
        <v>30</v>
      </c>
      <c r="B20" s="41" t="str">
        <f t="shared" ref="B20:E20" si="1">IF(B$18=$A20,B5,VLOOKUP(B5,$A$10:$B$15,2,TRUE))</f>
        <v>ii</v>
      </c>
      <c r="C20" s="41">
        <f t="shared" si="1"/>
        <v>20</v>
      </c>
      <c r="D20" s="41" t="str">
        <f t="shared" si="1"/>
        <v>iv</v>
      </c>
      <c r="E20" s="41" t="str">
        <f t="shared" si="1"/>
        <v>ii</v>
      </c>
      <c r="F20" s="3"/>
    </row>
    <row r="21" spans="1:10" x14ac:dyDescent="0.4">
      <c r="A21" s="40" t="s">
        <v>31</v>
      </c>
      <c r="B21" s="41" t="str">
        <f t="shared" ref="B21:E21" si="2">IF(B$18=$A21,B6,VLOOKUP(B6,$A$10:$B$15,2,TRUE))</f>
        <v>iii</v>
      </c>
      <c r="C21" s="41" t="str">
        <f t="shared" si="2"/>
        <v>iv</v>
      </c>
      <c r="D21" s="41">
        <f t="shared" si="2"/>
        <v>60</v>
      </c>
      <c r="E21" s="41" t="str">
        <f t="shared" si="2"/>
        <v>v</v>
      </c>
      <c r="F21" s="3"/>
    </row>
    <row r="22" spans="1:10" x14ac:dyDescent="0.4">
      <c r="A22" s="40" t="s">
        <v>32</v>
      </c>
      <c r="B22" s="41" t="str">
        <f t="shared" ref="B22:E22" si="3">IF(B$18=$A22,B7,VLOOKUP(B7,$A$10:$B$15,2,TRUE))</f>
        <v>iv</v>
      </c>
      <c r="C22" s="41" t="str">
        <f t="shared" si="3"/>
        <v>iv</v>
      </c>
      <c r="D22" s="41" t="str">
        <f t="shared" si="3"/>
        <v>i</v>
      </c>
      <c r="E22" s="41">
        <f t="shared" si="3"/>
        <v>25</v>
      </c>
      <c r="F22" s="3"/>
    </row>
  </sheetData>
  <mergeCells count="3">
    <mergeCell ref="A1:F1"/>
    <mergeCell ref="A2:E2"/>
    <mergeCell ref="A17:E17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C65E-D165-425B-997B-CB1979BF044F}">
  <dimension ref="A1:F22"/>
  <sheetViews>
    <sheetView tabSelected="1" workbookViewId="0">
      <selection activeCell="O17" sqref="O17"/>
    </sheetView>
  </sheetViews>
  <sheetFormatPr defaultRowHeight="13.9" x14ac:dyDescent="0.4"/>
  <cols>
    <col min="6" max="6" width="17.53125" customWidth="1"/>
  </cols>
  <sheetData>
    <row r="1" spans="1:6" ht="60.4" customHeight="1" x14ac:dyDescent="0.4">
      <c r="A1" s="15" t="s">
        <v>48</v>
      </c>
      <c r="B1" s="15"/>
      <c r="C1" s="15"/>
      <c r="D1" s="15"/>
      <c r="E1" s="15"/>
      <c r="F1" s="15"/>
    </row>
    <row r="2" spans="1:6" ht="19.5" customHeight="1" x14ac:dyDescent="0.4">
      <c r="A2" s="27" t="s">
        <v>39</v>
      </c>
      <c r="B2" s="27"/>
      <c r="C2" s="27"/>
      <c r="D2" s="27"/>
      <c r="E2" s="27"/>
      <c r="F2" s="3"/>
    </row>
    <row r="3" spans="1:6" x14ac:dyDescent="0.4">
      <c r="A3" s="3"/>
      <c r="B3" s="12" t="s">
        <v>29</v>
      </c>
      <c r="C3" s="12" t="s">
        <v>30</v>
      </c>
      <c r="D3" s="12" t="s">
        <v>31</v>
      </c>
      <c r="E3" s="12" t="s">
        <v>32</v>
      </c>
      <c r="F3" s="3"/>
    </row>
    <row r="4" spans="1:6" x14ac:dyDescent="0.4">
      <c r="A4" s="34" t="s">
        <v>29</v>
      </c>
      <c r="B4" s="3">
        <v>10</v>
      </c>
      <c r="C4" s="3">
        <v>2</v>
      </c>
      <c r="D4" s="3">
        <v>3</v>
      </c>
      <c r="E4" s="3">
        <v>4</v>
      </c>
      <c r="F4" s="3"/>
    </row>
    <row r="5" spans="1:6" x14ac:dyDescent="0.4">
      <c r="A5" s="34" t="s">
        <v>30</v>
      </c>
      <c r="B5" s="3">
        <v>-3</v>
      </c>
      <c r="C5" s="3">
        <v>20</v>
      </c>
      <c r="D5" s="3">
        <v>4</v>
      </c>
      <c r="E5" s="3">
        <v>-3</v>
      </c>
      <c r="F5" s="3"/>
    </row>
    <row r="6" spans="1:6" x14ac:dyDescent="0.4">
      <c r="A6" s="34" t="s">
        <v>31</v>
      </c>
      <c r="B6" s="3">
        <v>1</v>
      </c>
      <c r="C6" s="3">
        <v>5</v>
      </c>
      <c r="D6" s="3">
        <v>60</v>
      </c>
      <c r="E6" s="3">
        <v>6</v>
      </c>
      <c r="F6" s="3"/>
    </row>
    <row r="7" spans="1:6" x14ac:dyDescent="0.4">
      <c r="A7" s="34" t="s">
        <v>32</v>
      </c>
      <c r="B7" s="3">
        <v>4</v>
      </c>
      <c r="C7" s="3">
        <v>2</v>
      </c>
      <c r="D7" s="3">
        <v>-10</v>
      </c>
      <c r="E7" s="3">
        <v>25</v>
      </c>
      <c r="F7" s="3"/>
    </row>
    <row r="8" spans="1:6" x14ac:dyDescent="0.4">
      <c r="A8" s="14"/>
      <c r="B8" s="3"/>
      <c r="C8" s="3"/>
      <c r="D8" s="3"/>
      <c r="E8" s="3"/>
      <c r="F8" s="3"/>
    </row>
    <row r="9" spans="1:6" x14ac:dyDescent="0.4">
      <c r="A9" s="3" t="s">
        <v>41</v>
      </c>
      <c r="B9" s="3"/>
      <c r="C9" s="3"/>
      <c r="D9" s="3"/>
      <c r="E9" s="3"/>
      <c r="F9" s="3"/>
    </row>
    <row r="10" spans="1:6" x14ac:dyDescent="0.4">
      <c r="A10" s="17">
        <v>-10</v>
      </c>
      <c r="B10" s="17" t="s">
        <v>42</v>
      </c>
      <c r="C10" s="3"/>
      <c r="D10" s="3"/>
      <c r="E10" s="3"/>
      <c r="F10" s="3"/>
    </row>
    <row r="11" spans="1:6" x14ac:dyDescent="0.4">
      <c r="A11" s="17">
        <v>-6</v>
      </c>
      <c r="B11" s="17" t="s">
        <v>43</v>
      </c>
      <c r="C11" s="3"/>
      <c r="D11" s="3"/>
      <c r="E11" s="3"/>
      <c r="F11" s="3"/>
    </row>
    <row r="12" spans="1:6" x14ac:dyDescent="0.4">
      <c r="A12" s="17">
        <v>-2</v>
      </c>
      <c r="B12" s="17" t="s">
        <v>44</v>
      </c>
      <c r="C12" s="3"/>
      <c r="D12" s="3"/>
      <c r="E12" s="3"/>
      <c r="F12" s="3"/>
    </row>
    <row r="13" spans="1:6" x14ac:dyDescent="0.4">
      <c r="A13" s="17">
        <v>2</v>
      </c>
      <c r="B13" s="17" t="s">
        <v>45</v>
      </c>
      <c r="C13" s="3"/>
      <c r="D13" s="3"/>
      <c r="E13" s="3"/>
      <c r="F13" s="3"/>
    </row>
    <row r="14" spans="1:6" x14ac:dyDescent="0.4">
      <c r="A14" s="17">
        <v>6</v>
      </c>
      <c r="B14" s="17" t="s">
        <v>46</v>
      </c>
      <c r="C14" s="3"/>
      <c r="D14" s="3"/>
      <c r="E14" s="3"/>
      <c r="F14" s="3"/>
    </row>
    <row r="15" spans="1:6" x14ac:dyDescent="0.4">
      <c r="A15" s="17">
        <v>10</v>
      </c>
      <c r="B15" s="17" t="s">
        <v>47</v>
      </c>
      <c r="C15" s="3"/>
      <c r="D15" s="3"/>
      <c r="E15" s="3"/>
      <c r="F15" s="3"/>
    </row>
    <row r="16" spans="1:6" x14ac:dyDescent="0.4">
      <c r="A16" s="3"/>
      <c r="B16" s="3"/>
      <c r="C16" s="3"/>
      <c r="D16" s="3"/>
      <c r="E16" s="3"/>
      <c r="F16" s="3"/>
    </row>
    <row r="17" spans="1:6" x14ac:dyDescent="0.4">
      <c r="A17" s="3"/>
      <c r="B17" s="12" t="s">
        <v>29</v>
      </c>
      <c r="C17" s="12" t="s">
        <v>30</v>
      </c>
      <c r="D17" s="12" t="s">
        <v>31</v>
      </c>
      <c r="E17" s="12" t="s">
        <v>32</v>
      </c>
      <c r="F17" s="3"/>
    </row>
    <row r="18" spans="1:6" x14ac:dyDescent="0.4">
      <c r="A18" s="34" t="s">
        <v>29</v>
      </c>
      <c r="B18" s="41">
        <f t="array" ref="B18:E21">IF(B3:E3=A4:A7,B4:E7,VLOOKUP(B4:E7,A10:B15,2))</f>
        <v>10</v>
      </c>
      <c r="C18" s="41" t="str">
        <v>iv</v>
      </c>
      <c r="D18" s="41" t="str">
        <v>iv</v>
      </c>
      <c r="E18" s="41" t="str">
        <v>iv</v>
      </c>
      <c r="F18" s="31" t="str">
        <f ca="1">_xlfn.FORMULATEXT(E18)</f>
        <v>{=IF(B3:E3=A4:A7,B4:E7,VLOOKUP(B4:E7,A10:B15,2))}</v>
      </c>
    </row>
    <row r="19" spans="1:6" x14ac:dyDescent="0.4">
      <c r="A19" s="34" t="s">
        <v>30</v>
      </c>
      <c r="B19" s="41" t="str">
        <v>ii</v>
      </c>
      <c r="C19" s="41">
        <v>20</v>
      </c>
      <c r="D19" s="41" t="str">
        <v>iv</v>
      </c>
      <c r="E19" s="41" t="str">
        <v>ii</v>
      </c>
      <c r="F19" s="3"/>
    </row>
    <row r="20" spans="1:6" x14ac:dyDescent="0.4">
      <c r="A20" s="34" t="s">
        <v>31</v>
      </c>
      <c r="B20" s="41" t="str">
        <v>iii</v>
      </c>
      <c r="C20" s="41" t="str">
        <v>iv</v>
      </c>
      <c r="D20" s="41">
        <v>60</v>
      </c>
      <c r="E20" s="41" t="str">
        <v>v</v>
      </c>
      <c r="F20" s="3"/>
    </row>
    <row r="21" spans="1:6" x14ac:dyDescent="0.4">
      <c r="A21" s="34" t="s">
        <v>32</v>
      </c>
      <c r="B21" s="41" t="str">
        <v>iv</v>
      </c>
      <c r="C21" s="41" t="str">
        <v>iv</v>
      </c>
      <c r="D21" s="41" t="str">
        <v>i</v>
      </c>
      <c r="E21" s="41">
        <v>25</v>
      </c>
      <c r="F21" s="3"/>
    </row>
    <row r="22" spans="1:6" x14ac:dyDescent="0.4">
      <c r="A22" s="3"/>
      <c r="B22" s="3"/>
      <c r="C22" s="3"/>
      <c r="D22" s="3"/>
      <c r="E22" s="3"/>
      <c r="F22" s="3"/>
    </row>
  </sheetData>
  <mergeCells count="2">
    <mergeCell ref="A1:F1"/>
    <mergeCell ref="A2:E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 孙</cp:lastModifiedBy>
  <dcterms:created xsi:type="dcterms:W3CDTF">2025-05-18T05:12:24Z</dcterms:created>
  <dcterms:modified xsi:type="dcterms:W3CDTF">2025-05-18T08:35:06Z</dcterms:modified>
</cp:coreProperties>
</file>