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财务金融建模\"/>
    </mc:Choice>
  </mc:AlternateContent>
  <xr:revisionPtr revIDLastSave="0" documentId="13_ncr:1_{8AA54225-FADC-453A-ACCD-BFC9DF79C2DA}" xr6:coauthVersionLast="47" xr6:coauthVersionMax="47" xr10:uidLastSave="{00000000-0000-0000-0000-000000000000}"/>
  <bookViews>
    <workbookView xWindow="-98" yWindow="-98" windowWidth="24196" windowHeight="14476" activeTab="3" xr2:uid="{59D5381A-4883-4C0A-90CF-0494BB393ECA}"/>
  </bookViews>
  <sheets>
    <sheet name="新建 XLS 工作表" sheetId="1" r:id="rId1"/>
    <sheet name="Sheet1" sheetId="2" r:id="rId2"/>
    <sheet name="Sheet2" sheetId="3" r:id="rId3"/>
    <sheet name="Sheet3" sheetId="4" r:id="rId4"/>
  </sheets>
  <definedNames>
    <definedName name="mu">Sheet3!$B$10</definedName>
    <definedName name="riskfree">Sheet3!$B$9</definedName>
    <definedName name="sigma">Sheet3!$B$11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3" i="4" l="1"/>
  <c r="L43" i="4"/>
  <c r="M43" i="4"/>
  <c r="N43" i="4"/>
  <c r="J43" i="4"/>
  <c r="K42" i="4"/>
  <c r="L42" i="4"/>
  <c r="M42" i="4"/>
  <c r="N42" i="4"/>
  <c r="J42" i="4"/>
  <c r="B15" i="4"/>
  <c r="C15" i="4" s="1"/>
  <c r="E15" i="4" s="1"/>
  <c r="B16" i="4" s="1"/>
  <c r="C16" i="4" s="1"/>
  <c r="E16" i="4" s="1"/>
  <c r="B17" i="4" s="1"/>
  <c r="C17" i="4" s="1"/>
  <c r="E17" i="4" s="1"/>
  <c r="B18" i="4" s="1"/>
  <c r="C18" i="4" s="1"/>
  <c r="E18" i="4" s="1"/>
  <c r="B19" i="4" s="1"/>
  <c r="C19" i="4" s="1"/>
  <c r="E19" i="4" s="1"/>
  <c r="B20" i="4" s="1"/>
  <c r="C20" i="4" s="1"/>
  <c r="E20" i="4" s="1"/>
  <c r="B21" i="4" s="1"/>
  <c r="C21" i="4" s="1"/>
  <c r="E21" i="4" s="1"/>
  <c r="B22" i="4" s="1"/>
  <c r="C22" i="4" s="1"/>
  <c r="E22" i="4" s="1"/>
  <c r="B23" i="4" s="1"/>
  <c r="C23" i="4" s="1"/>
  <c r="E23" i="4" s="1"/>
  <c r="B24" i="4" s="1"/>
  <c r="C24" i="4" s="1"/>
  <c r="E24" i="4" s="1"/>
  <c r="B25" i="4" s="1"/>
  <c r="J15" i="4" s="1"/>
  <c r="B5" i="4"/>
  <c r="O43" i="4"/>
  <c r="O42" i="4"/>
  <c r="H30" i="4"/>
  <c r="K15" i="4"/>
  <c r="C13" i="4"/>
  <c r="F15" i="4"/>
  <c r="B13" i="4"/>
  <c r="C5" i="4"/>
  <c r="I30" i="4" l="1"/>
  <c r="E15" i="3" l="1"/>
  <c r="F15" i="3"/>
  <c r="G15" i="3"/>
  <c r="H15" i="3"/>
  <c r="I15" i="3"/>
  <c r="J15" i="3"/>
  <c r="K15" i="3"/>
  <c r="L15" i="3"/>
  <c r="M15" i="3"/>
  <c r="E16" i="3"/>
  <c r="F16" i="3"/>
  <c r="G16" i="3"/>
  <c r="H16" i="3"/>
  <c r="I16" i="3"/>
  <c r="J16" i="3"/>
  <c r="K16" i="3"/>
  <c r="L16" i="3"/>
  <c r="M16" i="3"/>
  <c r="E17" i="3"/>
  <c r="F17" i="3"/>
  <c r="G17" i="3"/>
  <c r="H17" i="3"/>
  <c r="I17" i="3"/>
  <c r="J17" i="3"/>
  <c r="K17" i="3"/>
  <c r="L17" i="3"/>
  <c r="M17" i="3"/>
  <c r="E18" i="3"/>
  <c r="F18" i="3"/>
  <c r="G18" i="3"/>
  <c r="H18" i="3"/>
  <c r="I18" i="3"/>
  <c r="J18" i="3"/>
  <c r="K18" i="3"/>
  <c r="L18" i="3"/>
  <c r="M18" i="3"/>
  <c r="E19" i="3"/>
  <c r="F19" i="3"/>
  <c r="G19" i="3"/>
  <c r="H19" i="3"/>
  <c r="I19" i="3"/>
  <c r="J19" i="3"/>
  <c r="K19" i="3"/>
  <c r="L19" i="3"/>
  <c r="M19" i="3"/>
  <c r="E20" i="3"/>
  <c r="F20" i="3"/>
  <c r="G20" i="3"/>
  <c r="H20" i="3"/>
  <c r="I20" i="3"/>
  <c r="J20" i="3"/>
  <c r="K20" i="3"/>
  <c r="L20" i="3"/>
  <c r="M20" i="3"/>
  <c r="E21" i="3"/>
  <c r="F21" i="3"/>
  <c r="G21" i="3"/>
  <c r="H21" i="3"/>
  <c r="I21" i="3"/>
  <c r="J21" i="3"/>
  <c r="K21" i="3"/>
  <c r="L21" i="3"/>
  <c r="M21" i="3"/>
  <c r="E22" i="3"/>
  <c r="F22" i="3"/>
  <c r="G22" i="3"/>
  <c r="H22" i="3"/>
  <c r="I22" i="3"/>
  <c r="J22" i="3"/>
  <c r="K22" i="3"/>
  <c r="L22" i="3"/>
  <c r="M22" i="3"/>
  <c r="E23" i="3"/>
  <c r="F23" i="3"/>
  <c r="G23" i="3"/>
  <c r="H23" i="3"/>
  <c r="I23" i="3"/>
  <c r="J23" i="3"/>
  <c r="K23" i="3"/>
  <c r="L23" i="3"/>
  <c r="M23" i="3"/>
  <c r="E24" i="3"/>
  <c r="F24" i="3"/>
  <c r="G24" i="3"/>
  <c r="H24" i="3"/>
  <c r="I24" i="3"/>
  <c r="J24" i="3"/>
  <c r="K24" i="3"/>
  <c r="L24" i="3"/>
  <c r="M24" i="3"/>
  <c r="D16" i="3"/>
  <c r="D17" i="3"/>
  <c r="D18" i="3"/>
  <c r="D19" i="3"/>
  <c r="D20" i="3"/>
  <c r="D21" i="3"/>
  <c r="D22" i="3"/>
  <c r="D23" i="3"/>
  <c r="D24" i="3"/>
  <c r="D15" i="3"/>
  <c r="A11" i="3"/>
  <c r="A10" i="3"/>
  <c r="A9" i="3"/>
  <c r="A8" i="3"/>
  <c r="A7" i="3"/>
  <c r="A6" i="3"/>
  <c r="A5" i="3"/>
  <c r="A4" i="3"/>
  <c r="A3" i="3"/>
  <c r="A2" i="3"/>
  <c r="A3" i="2"/>
  <c r="A4" i="2"/>
  <c r="A5" i="2"/>
  <c r="A6" i="2"/>
  <c r="A7" i="2"/>
  <c r="A8" i="2"/>
  <c r="A9" i="2"/>
  <c r="A10" i="2"/>
  <c r="A11" i="2"/>
  <c r="A2" i="2"/>
  <c r="D6" i="1"/>
  <c r="F5" i="2"/>
  <c r="N19" i="3"/>
  <c r="B7" i="3"/>
  <c r="B2" i="2"/>
  <c r="N27" i="3"/>
  <c r="F5" i="3"/>
  <c r="F21" i="1"/>
  <c r="N20" i="3"/>
  <c r="B9" i="3"/>
  <c r="J12" i="1"/>
  <c r="F3" i="3"/>
  <c r="G12" i="1"/>
  <c r="C9" i="1"/>
  <c r="N15" i="3"/>
  <c r="B9" i="2"/>
  <c r="B2" i="3"/>
  <c r="B6" i="3"/>
  <c r="N17" i="3"/>
  <c r="B10" i="2"/>
  <c r="F4" i="2"/>
  <c r="N22" i="3"/>
  <c r="N23" i="3"/>
  <c r="B5" i="3"/>
  <c r="B3" i="2"/>
  <c r="F4" i="3"/>
  <c r="B3" i="3"/>
  <c r="B7" i="2"/>
  <c r="B10" i="3"/>
  <c r="N18" i="3"/>
  <c r="B11" i="2"/>
  <c r="N24" i="3"/>
  <c r="B8" i="3"/>
  <c r="C8" i="1"/>
  <c r="N21" i="3"/>
  <c r="F3" i="2"/>
  <c r="N28" i="3"/>
  <c r="B4" i="2"/>
  <c r="B11" i="3"/>
  <c r="B5" i="2"/>
  <c r="B6" i="2"/>
  <c r="V15" i="3"/>
  <c r="N16" i="3"/>
  <c r="N29" i="3"/>
  <c r="B8" i="2"/>
  <c r="B4" i="3"/>
  <c r="E4" i="3" l="1"/>
  <c r="H28" i="3"/>
  <c r="H29" i="3" s="1"/>
  <c r="I28" i="3"/>
  <c r="I29" i="3" s="1"/>
  <c r="F28" i="3"/>
  <c r="F29" i="3" s="1"/>
  <c r="M28" i="3"/>
  <c r="M29" i="3" s="1"/>
  <c r="L28" i="3"/>
  <c r="L29" i="3" s="1"/>
  <c r="K28" i="3"/>
  <c r="K29" i="3" s="1"/>
  <c r="J28" i="3"/>
  <c r="J29" i="3" s="1"/>
  <c r="G28" i="3"/>
  <c r="G29" i="3" s="1"/>
  <c r="E28" i="3"/>
  <c r="E29" i="3" s="1"/>
  <c r="D28" i="3"/>
  <c r="D29" i="3" s="1"/>
  <c r="I27" i="3"/>
  <c r="H27" i="3"/>
  <c r="J27" i="3"/>
  <c r="G27" i="3"/>
  <c r="K27" i="3"/>
  <c r="M27" i="3"/>
  <c r="F27" i="3"/>
  <c r="L27" i="3"/>
  <c r="E27" i="3"/>
  <c r="D27" i="3"/>
  <c r="E3" i="3"/>
  <c r="S15" i="3" s="1"/>
  <c r="E4" i="2"/>
  <c r="E5" i="2" s="1"/>
  <c r="E3" i="2"/>
  <c r="E6" i="1"/>
  <c r="F6" i="1" s="1"/>
  <c r="G6" i="1" s="1"/>
  <c r="H6" i="1" s="1"/>
  <c r="I6" i="1" s="1"/>
  <c r="E5" i="3" l="1"/>
  <c r="U15" i="3" s="1"/>
  <c r="T15" i="3"/>
  <c r="B8" i="1"/>
  <c r="H14" i="1" s="1"/>
  <c r="B9" i="1"/>
  <c r="I14" i="1" s="1"/>
  <c r="G22" i="1" l="1"/>
</calcChain>
</file>

<file path=xl/sharedStrings.xml><?xml version="1.0" encoding="utf-8"?>
<sst xmlns="http://schemas.openxmlformats.org/spreadsheetml/2006/main" count="55" uniqueCount="37">
  <si>
    <r>
      <t>CF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8" type="noConversion"/>
  </si>
  <si>
    <t>增长率</t>
    <phoneticPr fontId="18" type="noConversion"/>
  </si>
  <si>
    <t>折现率</t>
    <phoneticPr fontId="18" type="noConversion"/>
  </si>
  <si>
    <t>年</t>
    <phoneticPr fontId="18" type="noConversion"/>
  </si>
  <si>
    <t>现金流</t>
    <phoneticPr fontId="18" type="noConversion"/>
  </si>
  <si>
    <t>NPV</t>
    <phoneticPr fontId="18" type="noConversion"/>
  </si>
  <si>
    <t>IRR</t>
    <phoneticPr fontId="18" type="noConversion"/>
  </si>
  <si>
    <t>S</t>
    <phoneticPr fontId="18" type="noConversion"/>
  </si>
  <si>
    <r>
      <t>10</t>
    </r>
    <r>
      <rPr>
        <b/>
        <sz val="14"/>
        <color theme="1"/>
        <rFont val="等线"/>
        <family val="3"/>
        <charset val="134"/>
      </rPr>
      <t>个随机数</t>
    </r>
    <phoneticPr fontId="18" type="noConversion"/>
  </si>
  <si>
    <t>统计数</t>
    <phoneticPr fontId="18" type="noConversion"/>
  </si>
  <si>
    <t>平均数</t>
    <phoneticPr fontId="18" type="noConversion"/>
  </si>
  <si>
    <t>方差</t>
    <phoneticPr fontId="18" type="noConversion"/>
  </si>
  <si>
    <t>标准差</t>
    <phoneticPr fontId="18" type="noConversion"/>
  </si>
  <si>
    <t>10次实验:每个单元格均包含Rand()</t>
    <phoneticPr fontId="18" type="noConversion"/>
  </si>
  <si>
    <t>10次实验统计的数据</t>
    <phoneticPr fontId="18" type="noConversion"/>
  </si>
  <si>
    <t>模拟运算表</t>
    <phoneticPr fontId="18" type="noConversion"/>
  </si>
  <si>
    <t>实验</t>
    <phoneticPr fontId="18" type="noConversion"/>
  </si>
  <si>
    <r>
      <rPr>
        <b/>
        <sz val="14"/>
        <color theme="1"/>
        <rFont val="等线"/>
        <family val="2"/>
        <charset val="134"/>
      </rPr>
      <t>养老金问题</t>
    </r>
    <phoneticPr fontId="18" type="noConversion"/>
  </si>
  <si>
    <t>现有存款</t>
    <phoneticPr fontId="18" type="noConversion"/>
  </si>
  <si>
    <t>投资</t>
    <phoneticPr fontId="18" type="noConversion"/>
  </si>
  <si>
    <t>风险资产</t>
    <phoneticPr fontId="18" type="noConversion"/>
  </si>
  <si>
    <t>无风险资产</t>
    <phoneticPr fontId="18" type="noConversion"/>
  </si>
  <si>
    <t>每年取款</t>
    <phoneticPr fontId="18" type="noConversion"/>
  </si>
  <si>
    <t>收益参数</t>
    <phoneticPr fontId="18" type="noConversion"/>
  </si>
  <si>
    <t>无风险利率</t>
    <phoneticPr fontId="18" type="noConversion"/>
  </si>
  <si>
    <t>风险资产平均收益u</t>
    <phoneticPr fontId="18" type="noConversion"/>
  </si>
  <si>
    <r>
      <t>风险资产标准差</t>
    </r>
    <r>
      <rPr>
        <sz val="11"/>
        <color theme="1"/>
        <rFont val="Calibri"/>
        <family val="2"/>
      </rPr>
      <t>σ</t>
    </r>
    <phoneticPr fontId="18" type="noConversion"/>
  </si>
  <si>
    <t>年龄</t>
    <phoneticPr fontId="18" type="noConversion"/>
  </si>
  <si>
    <t>年初存款</t>
    <phoneticPr fontId="18" type="noConversion"/>
  </si>
  <si>
    <t>年末存款</t>
    <phoneticPr fontId="18" type="noConversion"/>
  </si>
  <si>
    <t>取款后净额</t>
    <phoneticPr fontId="18" type="noConversion"/>
  </si>
  <si>
    <t>模拟</t>
    <phoneticPr fontId="18" type="noConversion"/>
  </si>
  <si>
    <t>期末余额</t>
    <phoneticPr fontId="18" type="noConversion"/>
  </si>
  <si>
    <t>模拟运算表：以取款额为变量的期末余额</t>
    <phoneticPr fontId="18" type="noConversion"/>
  </si>
  <si>
    <t>每年取款额</t>
    <phoneticPr fontId="18" type="noConversion"/>
  </si>
  <si>
    <t>模拟次数</t>
    <phoneticPr fontId="18" type="noConversion"/>
  </si>
  <si>
    <t>平均值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</si>
</sst>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;;"/>
    <numFmt numFmtId="177" formatCode="0.0000_ "/>
    <numFmt numFmtId="178" formatCode="0.0000_);[Red]\(0.0000\)"/>
    <numFmt numFmtId="180" formatCode="#,##0.00_ "/>
  </numFmts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b/>
      <sz val="14"/>
      <color theme="1"/>
      <name val="Arial"/>
      <family val="2"/>
    </font>
    <font>
      <b/>
      <sz val="14"/>
      <color theme="1"/>
      <name val="等线"/>
      <family val="3"/>
      <charset val="134"/>
    </font>
    <font>
      <b/>
      <sz val="14"/>
      <color theme="1"/>
      <name val="等线"/>
      <family val="2"/>
      <charset val="134"/>
    </font>
    <font>
      <sz val="11"/>
      <color theme="1"/>
      <name val="Calibri"/>
      <family val="2"/>
    </font>
    <font>
      <b/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/>
    <xf numFmtId="9" fontId="0" fillId="0" borderId="0" xfId="0" applyNumberFormat="1">
      <alignment vertical="center"/>
    </xf>
    <xf numFmtId="43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0" xfId="0" applyBorder="1">
      <alignment vertical="center"/>
    </xf>
    <xf numFmtId="10" fontId="0" fillId="0" borderId="14" xfId="0" applyNumberFormat="1" applyBorder="1">
      <alignment vertical="center"/>
    </xf>
    <xf numFmtId="0" fontId="0" fillId="0" borderId="16" xfId="0" applyBorder="1">
      <alignment vertical="center"/>
    </xf>
    <xf numFmtId="10" fontId="0" fillId="0" borderId="17" xfId="0" applyNumberFormat="1" applyBorder="1">
      <alignment vertical="center"/>
    </xf>
    <xf numFmtId="43" fontId="0" fillId="0" borderId="14" xfId="0" applyNumberFormat="1" applyBorder="1">
      <alignment vertical="center"/>
    </xf>
    <xf numFmtId="43" fontId="0" fillId="0" borderId="16" xfId="0" applyNumberFormat="1" applyBorder="1">
      <alignment vertical="center"/>
    </xf>
    <xf numFmtId="43" fontId="0" fillId="0" borderId="17" xfId="0" applyNumberFormat="1" applyBorder="1">
      <alignment vertical="center"/>
    </xf>
    <xf numFmtId="10" fontId="0" fillId="33" borderId="11" xfId="0" applyNumberFormat="1" applyFill="1" applyBorder="1">
      <alignment vertical="center"/>
    </xf>
    <xf numFmtId="10" fontId="0" fillId="33" borderId="12" xfId="0" applyNumberFormat="1" applyFill="1" applyBorder="1">
      <alignment vertical="center"/>
    </xf>
    <xf numFmtId="10" fontId="0" fillId="33" borderId="13" xfId="0" applyNumberFormat="1" applyFill="1" applyBorder="1">
      <alignment vertical="center"/>
    </xf>
    <xf numFmtId="10" fontId="0" fillId="33" borderId="15" xfId="0" applyNumberFormat="1" applyFill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quotePrefix="1" applyAlignment="1">
      <alignment horizontal="left" vertical="center" indent="1"/>
    </xf>
    <xf numFmtId="180" fontId="0" fillId="0" borderId="0" xfId="0" applyNumberFormat="1">
      <alignment vertic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/>
    </xf>
    <xf numFmtId="43" fontId="24" fillId="0" borderId="0" xfId="0" applyNumberFormat="1" applyFont="1">
      <alignment vertical="center"/>
    </xf>
    <xf numFmtId="0" fontId="24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16E2-351B-496D-B3C4-A77AE1301FDC}">
  <sheetPr codeName="Sheet1"/>
  <dimension ref="A1:L27"/>
  <sheetViews>
    <sheetView workbookViewId="0">
      <selection activeCell="L24" sqref="L24"/>
    </sheetView>
  </sheetViews>
  <sheetFormatPr defaultRowHeight="13.9" x14ac:dyDescent="0.4"/>
  <cols>
    <col min="2" max="2" width="9.9296875" bestFit="1" customWidth="1"/>
    <col min="3" max="9" width="9.1328125" bestFit="1" customWidth="1"/>
  </cols>
  <sheetData>
    <row r="1" spans="1:12" ht="15.4" x14ac:dyDescent="0.4">
      <c r="A1" t="s">
        <v>0</v>
      </c>
      <c r="B1" s="1">
        <v>234</v>
      </c>
    </row>
    <row r="2" spans="1:12" x14ac:dyDescent="0.4">
      <c r="A2" t="s">
        <v>1</v>
      </c>
      <c r="B2" s="2">
        <v>0.1</v>
      </c>
    </row>
    <row r="3" spans="1:12" x14ac:dyDescent="0.4">
      <c r="A3" t="s">
        <v>2</v>
      </c>
      <c r="B3" s="2">
        <v>0.15</v>
      </c>
    </row>
    <row r="5" spans="1:12" x14ac:dyDescent="0.4">
      <c r="A5" t="s">
        <v>3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</row>
    <row r="6" spans="1:12" x14ac:dyDescent="0.4">
      <c r="A6" t="s">
        <v>4</v>
      </c>
      <c r="B6" s="3">
        <v>-1150</v>
      </c>
      <c r="C6" s="3">
        <v>234</v>
      </c>
      <c r="D6" s="3">
        <f>C6*(1+$B$2)</f>
        <v>257.40000000000003</v>
      </c>
      <c r="E6" s="3">
        <f t="shared" ref="E6:I6" si="0">D6*(1+$B$2)</f>
        <v>283.14000000000004</v>
      </c>
      <c r="F6" s="3">
        <f t="shared" si="0"/>
        <v>311.45400000000006</v>
      </c>
      <c r="G6" s="3">
        <f t="shared" si="0"/>
        <v>342.59940000000012</v>
      </c>
      <c r="H6" s="3">
        <f t="shared" si="0"/>
        <v>376.85934000000015</v>
      </c>
      <c r="I6" s="3">
        <f t="shared" si="0"/>
        <v>414.54527400000018</v>
      </c>
    </row>
    <row r="8" spans="1:12" x14ac:dyDescent="0.4">
      <c r="A8" t="s">
        <v>5</v>
      </c>
      <c r="B8" s="3">
        <f>B6+NPV(B3,C6:I6)</f>
        <v>101.45568912332033</v>
      </c>
      <c r="C8" t="str">
        <f ca="1">_xlfn.FORMULATEXT(B8)</f>
        <v>=B6+NPV(B3,C6:I6)</v>
      </c>
    </row>
    <row r="9" spans="1:12" x14ac:dyDescent="0.4">
      <c r="A9" t="s">
        <v>6</v>
      </c>
      <c r="B9" s="4">
        <f>IRR(B6:I6,0)</f>
        <v>0.17602502039988455</v>
      </c>
      <c r="C9" t="str">
        <f ca="1">_xlfn.FORMULATEXT(B9)</f>
        <v>=IRR(B6:I6,0)</v>
      </c>
    </row>
    <row r="12" spans="1:12" x14ac:dyDescent="0.4">
      <c r="G12" t="str">
        <f ca="1">_xlfn.FORMULATEXT(H14)</f>
        <v>=B8</v>
      </c>
      <c r="J12" t="str">
        <f ca="1">_xlfn.FORMULATEXT(I14)</f>
        <v>=B9</v>
      </c>
    </row>
    <row r="13" spans="1:12" ht="14.25" thickBot="1" x14ac:dyDescent="0.45">
      <c r="H13" t="s">
        <v>5</v>
      </c>
      <c r="I13" t="s">
        <v>6</v>
      </c>
    </row>
    <row r="14" spans="1:12" ht="14.25" thickTop="1" x14ac:dyDescent="0.4">
      <c r="G14" s="5"/>
      <c r="H14" s="16">
        <f>B8</f>
        <v>101.45568912332033</v>
      </c>
      <c r="I14" s="17">
        <f>B9</f>
        <v>0.17602502039988455</v>
      </c>
      <c r="L14" t="s">
        <v>7</v>
      </c>
    </row>
    <row r="15" spans="1:12" x14ac:dyDescent="0.4">
      <c r="G15" s="14">
        <v>0</v>
      </c>
      <c r="H15">
        <f t="dataTable" ref="H15:I18" dt2D="0" dtr="0" r1="B2"/>
        <v>101.45568912332033</v>
      </c>
      <c r="I15" s="6">
        <v>0.17602502039988455</v>
      </c>
    </row>
    <row r="16" spans="1:12" x14ac:dyDescent="0.4">
      <c r="G16" s="14">
        <v>0.05</v>
      </c>
      <c r="H16">
        <v>101.45568912332033</v>
      </c>
      <c r="I16" s="6">
        <v>0.17602502039988455</v>
      </c>
    </row>
    <row r="17" spans="6:11" x14ac:dyDescent="0.4">
      <c r="G17" s="14">
        <v>0.1</v>
      </c>
      <c r="H17">
        <v>101.45568912332033</v>
      </c>
      <c r="I17" s="6">
        <v>0.17602502039988455</v>
      </c>
    </row>
    <row r="18" spans="6:11" ht="14.25" thickBot="1" x14ac:dyDescent="0.45">
      <c r="G18" s="15">
        <v>0.15</v>
      </c>
      <c r="H18" s="7">
        <v>101.45568912332033</v>
      </c>
      <c r="I18" s="8">
        <v>0.17602502039988455</v>
      </c>
    </row>
    <row r="19" spans="6:11" ht="14.25" thickTop="1" x14ac:dyDescent="0.4"/>
    <row r="21" spans="6:11" ht="14.25" thickBot="1" x14ac:dyDescent="0.45">
      <c r="F21" t="str">
        <f ca="1">_xlfn.FORMULATEXT(G22)</f>
        <v>=B8</v>
      </c>
      <c r="I21" t="s">
        <v>2</v>
      </c>
    </row>
    <row r="22" spans="6:11" ht="14.25" thickTop="1" x14ac:dyDescent="0.4">
      <c r="G22" s="18">
        <f>B8</f>
        <v>101.45568912332033</v>
      </c>
      <c r="H22" s="12">
        <v>7.0000000000000007E-2</v>
      </c>
      <c r="I22" s="12">
        <v>0.1</v>
      </c>
      <c r="J22" s="13">
        <v>0.12</v>
      </c>
      <c r="K22" s="4"/>
    </row>
    <row r="23" spans="6:11" x14ac:dyDescent="0.4">
      <c r="G23" s="14">
        <v>0</v>
      </c>
      <c r="H23" s="3">
        <f t="dataTable" ref="H23:J26" dt2D="1" dtr="1" r1="B3" r2="B2"/>
        <v>111.09371998579491</v>
      </c>
      <c r="I23" s="3">
        <v>-10.789996659854069</v>
      </c>
      <c r="J23" s="9">
        <v>-82.080969906942983</v>
      </c>
    </row>
    <row r="24" spans="6:11" x14ac:dyDescent="0.4">
      <c r="F24" t="s">
        <v>1</v>
      </c>
      <c r="G24" s="14">
        <v>0.05</v>
      </c>
      <c r="H24" s="3">
        <v>297.62432732591765</v>
      </c>
      <c r="I24" s="3">
        <v>150.7357763570451</v>
      </c>
      <c r="J24" s="9">
        <v>65.125990446124661</v>
      </c>
    </row>
    <row r="25" spans="6:11" x14ac:dyDescent="0.4">
      <c r="G25" s="14">
        <v>0.1</v>
      </c>
      <c r="H25" s="3">
        <v>515.79195404249458</v>
      </c>
      <c r="I25" s="3">
        <v>339.09090909090901</v>
      </c>
      <c r="J25" s="9">
        <v>236.44238214653296</v>
      </c>
    </row>
    <row r="26" spans="6:11" ht="14.25" thickBot="1" x14ac:dyDescent="0.45">
      <c r="G26" s="15">
        <v>0.15</v>
      </c>
      <c r="H26" s="10">
        <v>770.34057986164953</v>
      </c>
      <c r="I26" s="10">
        <v>558.25052676642918</v>
      </c>
      <c r="J26" s="11">
        <v>435.41166454249719</v>
      </c>
    </row>
    <row r="27" spans="6:11" ht="14.25" thickTop="1" x14ac:dyDescent="0.4"/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FF3B-40D4-403D-83FE-2EBB00AA03F8}">
  <dimension ref="A1:G11"/>
  <sheetViews>
    <sheetView workbookViewId="0">
      <selection activeCell="G26" sqref="G26"/>
    </sheetView>
  </sheetViews>
  <sheetFormatPr defaultRowHeight="13.9" x14ac:dyDescent="0.4"/>
  <sheetData>
    <row r="1" spans="1:7" ht="17.649999999999999" x14ac:dyDescent="0.4">
      <c r="A1" s="23" t="s">
        <v>8</v>
      </c>
      <c r="B1" s="23"/>
      <c r="C1" s="23"/>
      <c r="D1" s="23"/>
      <c r="E1" s="23"/>
      <c r="F1" s="23"/>
      <c r="G1" s="23"/>
    </row>
    <row r="2" spans="1:7" x14ac:dyDescent="0.4">
      <c r="A2" s="20">
        <f ca="1">RAND()</f>
        <v>0.1859527072340188</v>
      </c>
      <c r="B2" t="str">
        <f ca="1">_xlfn.FORMULATEXT(A2)</f>
        <v>=RAND()</v>
      </c>
      <c r="D2" s="24" t="s">
        <v>9</v>
      </c>
      <c r="E2" s="24"/>
      <c r="F2" s="24"/>
    </row>
    <row r="3" spans="1:7" x14ac:dyDescent="0.4">
      <c r="A3" s="20">
        <f t="shared" ref="A3:A11" ca="1" si="0">RAND()</f>
        <v>2.5626467370260753E-2</v>
      </c>
      <c r="B3" t="str">
        <f t="shared" ref="B3:B11" ca="1" si="1">_xlfn.FORMULATEXT(A3)</f>
        <v>=RAND()</v>
      </c>
      <c r="D3" t="s">
        <v>10</v>
      </c>
      <c r="E3" s="21">
        <f ca="1">AVERAGE(A2:A11)</f>
        <v>0.4426106262765872</v>
      </c>
      <c r="F3" t="str">
        <f ca="1">_xlfn.FORMULATEXT(E3)</f>
        <v>=AVERAGE(A2:A11)</v>
      </c>
    </row>
    <row r="4" spans="1:7" x14ac:dyDescent="0.4">
      <c r="A4" s="20">
        <f t="shared" ca="1" si="0"/>
        <v>0.94016571072693378</v>
      </c>
      <c r="B4" t="str">
        <f t="shared" ca="1" si="1"/>
        <v>=RAND()</v>
      </c>
      <c r="D4" t="s">
        <v>11</v>
      </c>
      <c r="E4" s="21">
        <f ca="1">_xlfn.VAR.P(A2:A11)</f>
        <v>0.10437991336136332</v>
      </c>
      <c r="F4" t="str">
        <f t="shared" ref="F4:F5" ca="1" si="2">_xlfn.FORMULATEXT(E4)</f>
        <v>=VAR.P(A2:A11)</v>
      </c>
    </row>
    <row r="5" spans="1:7" x14ac:dyDescent="0.4">
      <c r="A5" s="20">
        <f t="shared" ca="1" si="0"/>
        <v>0.76528996635758395</v>
      </c>
      <c r="B5" t="str">
        <f t="shared" ca="1" si="1"/>
        <v>=RAND()</v>
      </c>
      <c r="D5" t="s">
        <v>12</v>
      </c>
      <c r="E5" s="21">
        <f ca="1">SQRT(E4)</f>
        <v>0.32307880363986013</v>
      </c>
      <c r="F5" t="str">
        <f t="shared" ca="1" si="2"/>
        <v>=SQRT(E4)</v>
      </c>
    </row>
    <row r="6" spans="1:7" x14ac:dyDescent="0.4">
      <c r="A6" s="20">
        <f t="shared" ca="1" si="0"/>
        <v>0.48676589911682999</v>
      </c>
      <c r="B6" t="str">
        <f t="shared" ca="1" si="1"/>
        <v>=RAND()</v>
      </c>
    </row>
    <row r="7" spans="1:7" x14ac:dyDescent="0.4">
      <c r="A7" s="20">
        <f t="shared" ca="1" si="0"/>
        <v>0.57303962746439152</v>
      </c>
      <c r="B7" t="str">
        <f t="shared" ca="1" si="1"/>
        <v>=RAND()</v>
      </c>
    </row>
    <row r="8" spans="1:7" x14ac:dyDescent="0.4">
      <c r="A8" s="20">
        <f t="shared" ca="1" si="0"/>
        <v>0.88559858331301133</v>
      </c>
      <c r="B8" t="str">
        <f t="shared" ca="1" si="1"/>
        <v>=RAND()</v>
      </c>
    </row>
    <row r="9" spans="1:7" x14ac:dyDescent="0.4">
      <c r="A9" s="20">
        <f t="shared" ca="1" si="0"/>
        <v>0.31108315973164025</v>
      </c>
      <c r="B9" t="str">
        <f t="shared" ca="1" si="1"/>
        <v>=RAND()</v>
      </c>
    </row>
    <row r="10" spans="1:7" x14ac:dyDescent="0.4">
      <c r="A10" s="20">
        <f t="shared" ca="1" si="0"/>
        <v>0.22567256346147113</v>
      </c>
      <c r="B10" t="str">
        <f t="shared" ca="1" si="1"/>
        <v>=RAND()</v>
      </c>
    </row>
    <row r="11" spans="1:7" x14ac:dyDescent="0.4">
      <c r="A11" s="20">
        <f t="shared" ca="1" si="0"/>
        <v>2.6911577989730429E-2</v>
      </c>
      <c r="B11" t="str">
        <f t="shared" ca="1" si="1"/>
        <v>=RAND()</v>
      </c>
    </row>
  </sheetData>
  <mergeCells count="2">
    <mergeCell ref="A1:G1"/>
    <mergeCell ref="D2:F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C9B4-73E6-46EF-BEDC-A898C1CF829F}">
  <dimension ref="A1:V29"/>
  <sheetViews>
    <sheetView workbookViewId="0">
      <selection activeCell="T19" sqref="T19"/>
    </sheetView>
  </sheetViews>
  <sheetFormatPr defaultRowHeight="13.9" x14ac:dyDescent="0.4"/>
  <sheetData>
    <row r="1" spans="1:22" ht="17.649999999999999" x14ac:dyDescent="0.4">
      <c r="A1" s="23" t="s">
        <v>8</v>
      </c>
      <c r="B1" s="23"/>
      <c r="C1" s="23"/>
      <c r="D1" s="23"/>
      <c r="E1" s="23"/>
      <c r="F1" s="23"/>
      <c r="G1" s="23"/>
    </row>
    <row r="2" spans="1:22" x14ac:dyDescent="0.4">
      <c r="A2" s="20">
        <f ca="1">RAND()</f>
        <v>0.74169955340021254</v>
      </c>
      <c r="B2" t="str">
        <f ca="1">_xlfn.FORMULATEXT(A2)</f>
        <v>=RAND()</v>
      </c>
      <c r="D2" s="24" t="s">
        <v>9</v>
      </c>
      <c r="E2" s="24"/>
      <c r="F2" s="24"/>
    </row>
    <row r="3" spans="1:22" x14ac:dyDescent="0.4">
      <c r="A3" s="20">
        <f t="shared" ref="A3:A11" ca="1" si="0">RAND()</f>
        <v>0.52086385110739375</v>
      </c>
      <c r="B3" t="str">
        <f t="shared" ref="B3:B11" ca="1" si="1">_xlfn.FORMULATEXT(A3)</f>
        <v>=RAND()</v>
      </c>
      <c r="D3" t="s">
        <v>10</v>
      </c>
      <c r="E3" s="21">
        <f ca="1">AVERAGE(A2:A11)</f>
        <v>0.46764179228029129</v>
      </c>
      <c r="F3" t="str">
        <f ca="1">_xlfn.FORMULATEXT(E3)</f>
        <v>=AVERAGE(A2:A11)</v>
      </c>
    </row>
    <row r="4" spans="1:22" x14ac:dyDescent="0.4">
      <c r="A4" s="20">
        <f t="shared" ca="1" si="0"/>
        <v>0.12337731755597303</v>
      </c>
      <c r="B4" t="str">
        <f t="shared" ca="1" si="1"/>
        <v>=RAND()</v>
      </c>
      <c r="D4" t="s">
        <v>11</v>
      </c>
      <c r="E4" s="21">
        <f ca="1">_xlfn.VAR.P(A2:A11)</f>
        <v>5.0884101433591553E-2</v>
      </c>
      <c r="F4" t="str">
        <f t="shared" ref="F4:F5" ca="1" si="2">_xlfn.FORMULATEXT(E4)</f>
        <v>=VAR.P(A2:A11)</v>
      </c>
    </row>
    <row r="5" spans="1:22" x14ac:dyDescent="0.4">
      <c r="A5" s="20">
        <f t="shared" ca="1" si="0"/>
        <v>0.75473024071299633</v>
      </c>
      <c r="B5" t="str">
        <f t="shared" ca="1" si="1"/>
        <v>=RAND()</v>
      </c>
      <c r="D5" t="s">
        <v>12</v>
      </c>
      <c r="E5" s="21">
        <f ca="1">SQRT(E4)</f>
        <v>0.22557504612343882</v>
      </c>
      <c r="F5" t="str">
        <f t="shared" ca="1" si="2"/>
        <v>=SQRT(E4)</v>
      </c>
    </row>
    <row r="6" spans="1:22" x14ac:dyDescent="0.4">
      <c r="A6" s="20">
        <f t="shared" ca="1" si="0"/>
        <v>0.42835762363258811</v>
      </c>
      <c r="B6" t="str">
        <f t="shared" ca="1" si="1"/>
        <v>=RAND()</v>
      </c>
    </row>
    <row r="7" spans="1:22" x14ac:dyDescent="0.4">
      <c r="A7" s="20">
        <f t="shared" ca="1" si="0"/>
        <v>0.37635913328746451</v>
      </c>
      <c r="B7" t="str">
        <f t="shared" ca="1" si="1"/>
        <v>=RAND()</v>
      </c>
    </row>
    <row r="8" spans="1:22" x14ac:dyDescent="0.4">
      <c r="A8" s="20">
        <f t="shared" ca="1" si="0"/>
        <v>0.10733709024292992</v>
      </c>
      <c r="B8" t="str">
        <f t="shared" ca="1" si="1"/>
        <v>=RAND()</v>
      </c>
    </row>
    <row r="9" spans="1:22" x14ac:dyDescent="0.4">
      <c r="A9" s="20">
        <f t="shared" ca="1" si="0"/>
        <v>0.72299095391269574</v>
      </c>
      <c r="B9" t="str">
        <f t="shared" ca="1" si="1"/>
        <v>=RAND()</v>
      </c>
    </row>
    <row r="10" spans="1:22" x14ac:dyDescent="0.4">
      <c r="A10" s="20">
        <f t="shared" ca="1" si="0"/>
        <v>0.56095529432493463</v>
      </c>
      <c r="B10" t="str">
        <f t="shared" ca="1" si="1"/>
        <v>=RAND()</v>
      </c>
    </row>
    <row r="11" spans="1:22" x14ac:dyDescent="0.4">
      <c r="A11" s="20">
        <f t="shared" ca="1" si="0"/>
        <v>0.33974686462572379</v>
      </c>
      <c r="B11" t="str">
        <f t="shared" ca="1" si="1"/>
        <v>=RAND()</v>
      </c>
    </row>
    <row r="13" spans="1:22" x14ac:dyDescent="0.4">
      <c r="D13" s="25" t="s">
        <v>13</v>
      </c>
      <c r="E13" s="25"/>
      <c r="F13" s="25"/>
      <c r="G13" s="25"/>
      <c r="H13" s="25"/>
      <c r="I13" s="25"/>
      <c r="J13" s="25"/>
      <c r="K13" s="25"/>
      <c r="L13" s="25"/>
      <c r="M13" s="25"/>
      <c r="R13" s="25" t="s">
        <v>15</v>
      </c>
      <c r="S13" s="25"/>
      <c r="T13" s="25"/>
      <c r="U13" s="25"/>
    </row>
    <row r="14" spans="1:22" x14ac:dyDescent="0.4">
      <c r="D14" s="19">
        <v>1</v>
      </c>
      <c r="E14" s="19">
        <v>2</v>
      </c>
      <c r="F14" s="19">
        <v>3</v>
      </c>
      <c r="G14" s="19">
        <v>4</v>
      </c>
      <c r="H14" s="19">
        <v>5</v>
      </c>
      <c r="I14" s="19">
        <v>6</v>
      </c>
      <c r="J14" s="19">
        <v>7</v>
      </c>
      <c r="K14" s="19">
        <v>8</v>
      </c>
      <c r="L14" s="19">
        <v>9</v>
      </c>
      <c r="M14" s="19">
        <v>10</v>
      </c>
      <c r="R14" s="19" t="s">
        <v>16</v>
      </c>
      <c r="S14" s="19" t="s">
        <v>10</v>
      </c>
      <c r="T14" s="19" t="s">
        <v>11</v>
      </c>
      <c r="U14" s="19" t="s">
        <v>12</v>
      </c>
    </row>
    <row r="15" spans="1:22" x14ac:dyDescent="0.4">
      <c r="D15" s="20">
        <f ca="1">RAND()</f>
        <v>0.35275335877053438</v>
      </c>
      <c r="E15" s="20">
        <f t="shared" ref="E15:M15" ca="1" si="3">RAND()</f>
        <v>0.38037958704607688</v>
      </c>
      <c r="F15" s="20">
        <f t="shared" ca="1" si="3"/>
        <v>0.73072221903010148</v>
      </c>
      <c r="G15" s="20">
        <f t="shared" ca="1" si="3"/>
        <v>0.7440445099648384</v>
      </c>
      <c r="H15" s="20">
        <f t="shared" ca="1" si="3"/>
        <v>0.15619586979433053</v>
      </c>
      <c r="I15" s="20">
        <f t="shared" ca="1" si="3"/>
        <v>0.32881368872639583</v>
      </c>
      <c r="J15" s="20">
        <f t="shared" ca="1" si="3"/>
        <v>0.20557220187312386</v>
      </c>
      <c r="K15" s="20">
        <f t="shared" ca="1" si="3"/>
        <v>9.7990762818402355E-2</v>
      </c>
      <c r="L15" s="20">
        <f t="shared" ca="1" si="3"/>
        <v>0.20709145815981489</v>
      </c>
      <c r="M15" s="20">
        <f t="shared" ca="1" si="3"/>
        <v>0.54138636983567712</v>
      </c>
      <c r="N15" s="20" t="str">
        <f ca="1">_xlfn.FORMULATEXT(M15)</f>
        <v>=RAND()</v>
      </c>
      <c r="R15" s="19"/>
      <c r="S15" s="22">
        <f ca="1">E3</f>
        <v>0.46764179228029129</v>
      </c>
      <c r="T15" s="22">
        <f ca="1">E4</f>
        <v>5.0884101433591553E-2</v>
      </c>
      <c r="U15" s="22">
        <f ca="1">E5</f>
        <v>0.22557504612343882</v>
      </c>
      <c r="V15" t="str">
        <f ca="1">_xlfn.FORMULATEXT(U15)</f>
        <v>=E5</v>
      </c>
    </row>
    <row r="16" spans="1:22" x14ac:dyDescent="0.4">
      <c r="D16" s="20">
        <f t="shared" ref="D16:M24" ca="1" si="4">RAND()</f>
        <v>0.46720677928171983</v>
      </c>
      <c r="E16" s="20">
        <f t="shared" ca="1" si="4"/>
        <v>0.54661937005828265</v>
      </c>
      <c r="F16" s="20">
        <f t="shared" ca="1" si="4"/>
        <v>0.64291631708662789</v>
      </c>
      <c r="G16" s="20">
        <f t="shared" ca="1" si="4"/>
        <v>0.84527876712481598</v>
      </c>
      <c r="H16" s="20">
        <f t="shared" ca="1" si="4"/>
        <v>0.8468772933139308</v>
      </c>
      <c r="I16" s="20">
        <f t="shared" ca="1" si="4"/>
        <v>0.91720185170957635</v>
      </c>
      <c r="J16" s="20">
        <f t="shared" ca="1" si="4"/>
        <v>0.28689243471151959</v>
      </c>
      <c r="K16" s="20">
        <f t="shared" ca="1" si="4"/>
        <v>0.26988522452983921</v>
      </c>
      <c r="L16" s="20">
        <f t="shared" ca="1" si="4"/>
        <v>0.75988427976826445</v>
      </c>
      <c r="M16" s="20">
        <f t="shared" ca="1" si="4"/>
        <v>0.59587112833003153</v>
      </c>
      <c r="N16" s="20" t="str">
        <f t="shared" ref="N16:N29" ca="1" si="5">_xlfn.FORMULATEXT(M16)</f>
        <v>=RAND()</v>
      </c>
      <c r="R16" s="19">
        <v>1</v>
      </c>
      <c r="S16" s="21">
        <f t="dataTable" ref="S16:U25" dt2D="0" dtr="0" r1="U11" ca="1"/>
        <v>0.57218772234464088</v>
      </c>
      <c r="T16" s="21">
        <v>3.4874192991337837E-2</v>
      </c>
      <c r="U16" s="21">
        <v>0.18674633327414447</v>
      </c>
    </row>
    <row r="17" spans="3:21" x14ac:dyDescent="0.4">
      <c r="D17" s="20">
        <f t="shared" ca="1" si="4"/>
        <v>0.15326509265740118</v>
      </c>
      <c r="E17" s="20">
        <f t="shared" ca="1" si="4"/>
        <v>3.183156859078351E-2</v>
      </c>
      <c r="F17" s="20">
        <f t="shared" ca="1" si="4"/>
        <v>0.40212607050536819</v>
      </c>
      <c r="G17" s="20">
        <f t="shared" ca="1" si="4"/>
        <v>3.0009002283865049E-2</v>
      </c>
      <c r="H17" s="20">
        <f t="shared" ca="1" si="4"/>
        <v>0.30388853582862363</v>
      </c>
      <c r="I17" s="20">
        <f t="shared" ca="1" si="4"/>
        <v>7.0829766354699952E-2</v>
      </c>
      <c r="J17" s="20">
        <f t="shared" ca="1" si="4"/>
        <v>0.60668459946890674</v>
      </c>
      <c r="K17" s="20">
        <f t="shared" ca="1" si="4"/>
        <v>0.43920334664871086</v>
      </c>
      <c r="L17" s="20">
        <f t="shared" ca="1" si="4"/>
        <v>0.82253116240015423</v>
      </c>
      <c r="M17" s="20">
        <f t="shared" ca="1" si="4"/>
        <v>0.48388518618466148</v>
      </c>
      <c r="N17" s="20" t="str">
        <f t="shared" ca="1" si="5"/>
        <v>=RAND()</v>
      </c>
      <c r="R17" s="19">
        <v>2</v>
      </c>
      <c r="S17" s="21">
        <v>0.46482827434831353</v>
      </c>
      <c r="T17" s="21">
        <v>8.6524827382314345E-2</v>
      </c>
      <c r="U17" s="21">
        <v>0.29415102818503686</v>
      </c>
    </row>
    <row r="18" spans="3:21" x14ac:dyDescent="0.4">
      <c r="D18" s="20">
        <f t="shared" ca="1" si="4"/>
        <v>0.88164342417121078</v>
      </c>
      <c r="E18" s="20">
        <f t="shared" ca="1" si="4"/>
        <v>0.90053779974379755</v>
      </c>
      <c r="F18" s="20">
        <f t="shared" ca="1" si="4"/>
        <v>0.56022454799768895</v>
      </c>
      <c r="G18" s="20">
        <f t="shared" ca="1" si="4"/>
        <v>0.6481820373955991</v>
      </c>
      <c r="H18" s="20">
        <f t="shared" ca="1" si="4"/>
        <v>0.12322975703636907</v>
      </c>
      <c r="I18" s="20">
        <f t="shared" ca="1" si="4"/>
        <v>0.42830172165399205</v>
      </c>
      <c r="J18" s="20">
        <f t="shared" ca="1" si="4"/>
        <v>0.65775902630261618</v>
      </c>
      <c r="K18" s="20">
        <f t="shared" ca="1" si="4"/>
        <v>0.66455211874752418</v>
      </c>
      <c r="L18" s="20">
        <f t="shared" ca="1" si="4"/>
        <v>0.62623897285188257</v>
      </c>
      <c r="M18" s="20">
        <f t="shared" ca="1" si="4"/>
        <v>0.47732688973460113</v>
      </c>
      <c r="N18" s="20" t="str">
        <f t="shared" ca="1" si="5"/>
        <v>=RAND()</v>
      </c>
      <c r="R18" s="19">
        <v>3</v>
      </c>
      <c r="S18" s="21">
        <v>0.51933558429609727</v>
      </c>
      <c r="T18" s="21">
        <v>7.2626648774226046E-2</v>
      </c>
      <c r="U18" s="21">
        <v>0.26949331860776449</v>
      </c>
    </row>
    <row r="19" spans="3:21" x14ac:dyDescent="0.4">
      <c r="D19" s="20">
        <f t="shared" ca="1" si="4"/>
        <v>0.48569301894150463</v>
      </c>
      <c r="E19" s="20">
        <f t="shared" ca="1" si="4"/>
        <v>0.43207922681848887</v>
      </c>
      <c r="F19" s="20">
        <f t="shared" ca="1" si="4"/>
        <v>0.581306005203718</v>
      </c>
      <c r="G19" s="20">
        <f t="shared" ca="1" si="4"/>
        <v>0.46957146653757242</v>
      </c>
      <c r="H19" s="20">
        <f t="shared" ca="1" si="4"/>
        <v>0.55487108627357606</v>
      </c>
      <c r="I19" s="20">
        <f t="shared" ca="1" si="4"/>
        <v>0.87022128384418063</v>
      </c>
      <c r="J19" s="20">
        <f t="shared" ca="1" si="4"/>
        <v>0.54925356902205658</v>
      </c>
      <c r="K19" s="20">
        <f t="shared" ca="1" si="4"/>
        <v>0.97414999608916619</v>
      </c>
      <c r="L19" s="20">
        <f t="shared" ca="1" si="4"/>
        <v>0.12867145838563931</v>
      </c>
      <c r="M19" s="20">
        <f t="shared" ca="1" si="4"/>
        <v>0.53641755845950079</v>
      </c>
      <c r="N19" s="20" t="str">
        <f t="shared" ca="1" si="5"/>
        <v>=RAND()</v>
      </c>
      <c r="R19" s="19">
        <v>4</v>
      </c>
      <c r="S19" s="21">
        <v>0.44263118838050897</v>
      </c>
      <c r="T19" s="21">
        <v>7.1715257069301333E-2</v>
      </c>
      <c r="U19" s="21">
        <v>0.26779704454922826</v>
      </c>
    </row>
    <row r="20" spans="3:21" x14ac:dyDescent="0.4">
      <c r="D20" s="20">
        <f t="shared" ca="1" si="4"/>
        <v>0.89337244461017185</v>
      </c>
      <c r="E20" s="20">
        <f t="shared" ca="1" si="4"/>
        <v>0.86435598449327111</v>
      </c>
      <c r="F20" s="20">
        <f t="shared" ca="1" si="4"/>
        <v>0.37560538845705738</v>
      </c>
      <c r="G20" s="20">
        <f t="shared" ca="1" si="4"/>
        <v>0.70176565873125629</v>
      </c>
      <c r="H20" s="20">
        <f t="shared" ca="1" si="4"/>
        <v>0.37134443437422249</v>
      </c>
      <c r="I20" s="20">
        <f t="shared" ca="1" si="4"/>
        <v>0.4821303083269407</v>
      </c>
      <c r="J20" s="20">
        <f t="shared" ca="1" si="4"/>
        <v>0.71679237135850704</v>
      </c>
      <c r="K20" s="20">
        <f t="shared" ca="1" si="4"/>
        <v>6.565246729256291E-2</v>
      </c>
      <c r="L20" s="20">
        <f t="shared" ca="1" si="4"/>
        <v>0.49368638025842337</v>
      </c>
      <c r="M20" s="20">
        <f t="shared" ca="1" si="4"/>
        <v>0.90163563771615896</v>
      </c>
      <c r="N20" s="20" t="str">
        <f t="shared" ca="1" si="5"/>
        <v>=RAND()</v>
      </c>
      <c r="R20" s="19">
        <v>5</v>
      </c>
      <c r="S20" s="21">
        <v>0.61244212784745622</v>
      </c>
      <c r="T20" s="21">
        <v>7.0995445837487167E-2</v>
      </c>
      <c r="U20" s="21">
        <v>0.26644970601876666</v>
      </c>
    </row>
    <row r="21" spans="3:21" x14ac:dyDescent="0.4">
      <c r="D21" s="20">
        <f t="shared" ca="1" si="4"/>
        <v>0.6636395525035772</v>
      </c>
      <c r="E21" s="20">
        <f t="shared" ca="1" si="4"/>
        <v>0.30679017812880627</v>
      </c>
      <c r="F21" s="20">
        <f t="shared" ca="1" si="4"/>
        <v>0.5877643173462237</v>
      </c>
      <c r="G21" s="20">
        <f t="shared" ca="1" si="4"/>
        <v>0.32252351778196053</v>
      </c>
      <c r="H21" s="20">
        <f t="shared" ca="1" si="4"/>
        <v>0.8871588851203519</v>
      </c>
      <c r="I21" s="20">
        <f t="shared" ca="1" si="4"/>
        <v>0.1719497024560076</v>
      </c>
      <c r="J21" s="20">
        <f t="shared" ca="1" si="4"/>
        <v>0.51133705823662334</v>
      </c>
      <c r="K21" s="20">
        <f t="shared" ca="1" si="4"/>
        <v>0.29457184876730735</v>
      </c>
      <c r="L21" s="20">
        <f t="shared" ca="1" si="4"/>
        <v>0.90289773771179749</v>
      </c>
      <c r="M21" s="20">
        <f t="shared" ca="1" si="4"/>
        <v>0.8364220059787203</v>
      </c>
      <c r="N21" s="20" t="str">
        <f t="shared" ca="1" si="5"/>
        <v>=RAND()</v>
      </c>
      <c r="R21" s="19">
        <v>6</v>
      </c>
      <c r="S21" s="21">
        <v>0.58171285425227348</v>
      </c>
      <c r="T21" s="21">
        <v>9.1334174633689216E-2</v>
      </c>
      <c r="U21" s="21">
        <v>0.30221544406877887</v>
      </c>
    </row>
    <row r="22" spans="3:21" x14ac:dyDescent="0.4">
      <c r="D22" s="20">
        <f t="shared" ca="1" si="4"/>
        <v>5.2246054118795238E-3</v>
      </c>
      <c r="E22" s="20">
        <f t="shared" ca="1" si="4"/>
        <v>0.16397837181532171</v>
      </c>
      <c r="F22" s="20">
        <f t="shared" ca="1" si="4"/>
        <v>0.24874850291913742</v>
      </c>
      <c r="G22" s="20">
        <f t="shared" ca="1" si="4"/>
        <v>0.75814496411837629</v>
      </c>
      <c r="H22" s="20">
        <f t="shared" ca="1" si="4"/>
        <v>0.82589226065601617</v>
      </c>
      <c r="I22" s="20">
        <f t="shared" ca="1" si="4"/>
        <v>0.33741056891521626</v>
      </c>
      <c r="J22" s="20">
        <f t="shared" ca="1" si="4"/>
        <v>0.58718817532125522</v>
      </c>
      <c r="K22" s="20">
        <f t="shared" ca="1" si="4"/>
        <v>4.8735906273692731E-2</v>
      </c>
      <c r="L22" s="20">
        <f t="shared" ca="1" si="4"/>
        <v>0.67030602090051317</v>
      </c>
      <c r="M22" s="20">
        <f t="shared" ca="1" si="4"/>
        <v>0.2887316610335402</v>
      </c>
      <c r="N22" s="20" t="str">
        <f t="shared" ca="1" si="5"/>
        <v>=RAND()</v>
      </c>
      <c r="R22" s="19">
        <v>7</v>
      </c>
      <c r="S22" s="21">
        <v>0.51097344752709295</v>
      </c>
      <c r="T22" s="21">
        <v>4.6242383918013205E-2</v>
      </c>
      <c r="U22" s="21">
        <v>0.21504042391609351</v>
      </c>
    </row>
    <row r="23" spans="3:21" x14ac:dyDescent="0.4">
      <c r="D23" s="20">
        <f t="shared" ca="1" si="4"/>
        <v>0.82913089736924994</v>
      </c>
      <c r="E23" s="20">
        <f t="shared" ca="1" si="4"/>
        <v>0.61192683130464487</v>
      </c>
      <c r="F23" s="20">
        <f t="shared" ca="1" si="4"/>
        <v>0.88227817027586419</v>
      </c>
      <c r="G23" s="20">
        <f t="shared" ca="1" si="4"/>
        <v>0.69441656488086401</v>
      </c>
      <c r="H23" s="20">
        <f t="shared" ca="1" si="4"/>
        <v>0.77758561672133786</v>
      </c>
      <c r="I23" s="20">
        <f t="shared" ca="1" si="4"/>
        <v>0.83217470248172576</v>
      </c>
      <c r="J23" s="20">
        <f t="shared" ca="1" si="4"/>
        <v>0.87592241339564969</v>
      </c>
      <c r="K23" s="20">
        <f t="shared" ca="1" si="4"/>
        <v>0.59074835719405239</v>
      </c>
      <c r="L23" s="20">
        <f t="shared" ca="1" si="4"/>
        <v>0.33845241665334491</v>
      </c>
      <c r="M23" s="20">
        <f t="shared" ca="1" si="4"/>
        <v>0.43723958862944257</v>
      </c>
      <c r="N23" s="20" t="str">
        <f t="shared" ca="1" si="5"/>
        <v>=RAND()</v>
      </c>
      <c r="R23" s="19">
        <v>8</v>
      </c>
      <c r="S23" s="21">
        <v>0.50207431414793846</v>
      </c>
      <c r="T23" s="21">
        <v>5.6163347206603334E-2</v>
      </c>
      <c r="U23" s="21">
        <v>0.23698807397547103</v>
      </c>
    </row>
    <row r="24" spans="3:21" x14ac:dyDescent="0.4">
      <c r="D24" s="20">
        <f t="shared" ca="1" si="4"/>
        <v>0.91077048761480972</v>
      </c>
      <c r="E24" s="20">
        <f t="shared" ca="1" si="4"/>
        <v>0.19963608621982587</v>
      </c>
      <c r="F24" s="20">
        <f t="shared" ca="1" si="4"/>
        <v>0.26619092311805581</v>
      </c>
      <c r="G24" s="20">
        <f t="shared" ca="1" si="4"/>
        <v>0.10599784004124513</v>
      </c>
      <c r="H24" s="20">
        <f t="shared" ca="1" si="4"/>
        <v>0.12427487214729949</v>
      </c>
      <c r="I24" s="20">
        <f t="shared" ca="1" si="4"/>
        <v>0.11578173360562816</v>
      </c>
      <c r="J24" s="20">
        <f t="shared" ca="1" si="4"/>
        <v>0.62977254267618532</v>
      </c>
      <c r="K24" s="20">
        <f t="shared" ca="1" si="4"/>
        <v>0.44249797123284251</v>
      </c>
      <c r="L24" s="20">
        <f t="shared" ca="1" si="4"/>
        <v>6.0732723875622785E-4</v>
      </c>
      <c r="M24" s="20">
        <f t="shared" ca="1" si="4"/>
        <v>0.45962792061848634</v>
      </c>
      <c r="N24" s="20" t="str">
        <f t="shared" ca="1" si="5"/>
        <v>=RAND()</v>
      </c>
      <c r="R24" s="19">
        <v>9</v>
      </c>
      <c r="S24" s="21">
        <v>0.58455301965243378</v>
      </c>
      <c r="T24" s="21">
        <v>7.9097202549990517E-2</v>
      </c>
      <c r="U24" s="21">
        <v>0.28124224887095201</v>
      </c>
    </row>
    <row r="25" spans="3:21" x14ac:dyDescent="0.4"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R25" s="19">
        <v>10</v>
      </c>
      <c r="S25" s="21">
        <v>0.61331202874612001</v>
      </c>
      <c r="T25" s="21">
        <v>8.8039769829503733E-2</v>
      </c>
      <c r="U25" s="21">
        <v>0.29671496394604657</v>
      </c>
    </row>
    <row r="26" spans="3:21" x14ac:dyDescent="0.4">
      <c r="C26" t="s">
        <v>14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3:21" x14ac:dyDescent="0.4">
      <c r="C27" t="s">
        <v>10</v>
      </c>
      <c r="D27" s="20">
        <f ca="1">AVERAGE(D15:D24)</f>
        <v>0.56426996613320579</v>
      </c>
      <c r="E27" s="20">
        <f t="shared" ref="E27:M27" ca="1" si="6">AVERAGE(E15:E24)</f>
        <v>0.44381350042192996</v>
      </c>
      <c r="F27" s="20">
        <f t="shared" ca="1" si="6"/>
        <v>0.52778824619398423</v>
      </c>
      <c r="G27" s="20">
        <f t="shared" ca="1" si="6"/>
        <v>0.53199343288603929</v>
      </c>
      <c r="H27" s="20">
        <f t="shared" ca="1" si="6"/>
        <v>0.49713186112660585</v>
      </c>
      <c r="I27" s="20">
        <f t="shared" ca="1" si="6"/>
        <v>0.45548153280743631</v>
      </c>
      <c r="J27" s="20">
        <f t="shared" ca="1" si="6"/>
        <v>0.5627174392366443</v>
      </c>
      <c r="K27" s="20">
        <f t="shared" ca="1" si="6"/>
        <v>0.38879879995941002</v>
      </c>
      <c r="L27" s="20">
        <f t="shared" ca="1" si="6"/>
        <v>0.49503672143285915</v>
      </c>
      <c r="M27" s="20">
        <f t="shared" ca="1" si="6"/>
        <v>0.55585439465208208</v>
      </c>
      <c r="N27" s="20" t="str">
        <f t="shared" ca="1" si="5"/>
        <v>=AVERAGE(M15:M24)</v>
      </c>
    </row>
    <row r="28" spans="3:21" x14ac:dyDescent="0.4">
      <c r="C28" t="s">
        <v>11</v>
      </c>
      <c r="D28" s="20">
        <f ca="1">_xlfn.VAR.P(D15:D24)</f>
        <v>9.5091418761119928E-2</v>
      </c>
      <c r="E28" s="20">
        <f t="shared" ref="E28:M28" ca="1" si="7">_xlfn.VAR.P(E15:E24)</f>
        <v>7.5488057171156059E-2</v>
      </c>
      <c r="F28" s="20">
        <f t="shared" ca="1" si="7"/>
        <v>3.7286011198423029E-2</v>
      </c>
      <c r="G28" s="20">
        <f t="shared" ca="1" si="7"/>
        <v>7.4419631021813398E-2</v>
      </c>
      <c r="H28" s="20">
        <f t="shared" ca="1" si="7"/>
        <v>9.1274240158856615E-2</v>
      </c>
      <c r="I28" s="20">
        <f t="shared" ca="1" si="7"/>
        <v>9.022700865013715E-2</v>
      </c>
      <c r="J28" s="20">
        <f t="shared" ca="1" si="7"/>
        <v>3.4435103186461084E-2</v>
      </c>
      <c r="K28" s="20">
        <f t="shared" ca="1" si="7"/>
        <v>7.9253855381901633E-2</v>
      </c>
      <c r="L28" s="20">
        <f t="shared" ca="1" si="7"/>
        <v>8.7779767911085826E-2</v>
      </c>
      <c r="M28" s="20">
        <f t="shared" ca="1" si="7"/>
        <v>3.0650100322255049E-2</v>
      </c>
      <c r="N28" s="20" t="str">
        <f t="shared" ca="1" si="5"/>
        <v>=VAR.P(M15:M24)</v>
      </c>
    </row>
    <row r="29" spans="3:21" x14ac:dyDescent="0.4">
      <c r="C29" t="s">
        <v>12</v>
      </c>
      <c r="D29" s="20">
        <f ca="1">SQRT(D28)</f>
        <v>0.30836896530150359</v>
      </c>
      <c r="E29" s="20">
        <f t="shared" ref="E29:M29" ca="1" si="8">SQRT(E28)</f>
        <v>0.27475090021900939</v>
      </c>
      <c r="F29" s="20">
        <f t="shared" ca="1" si="8"/>
        <v>0.1930958601276139</v>
      </c>
      <c r="G29" s="20">
        <f t="shared" ca="1" si="8"/>
        <v>0.27279961697519556</v>
      </c>
      <c r="H29" s="20">
        <f t="shared" ca="1" si="8"/>
        <v>0.30211626927204138</v>
      </c>
      <c r="I29" s="20">
        <f t="shared" ca="1" si="8"/>
        <v>0.30037810947227356</v>
      </c>
      <c r="J29" s="20">
        <f t="shared" ca="1" si="8"/>
        <v>0.18556697762926755</v>
      </c>
      <c r="K29" s="20">
        <f t="shared" ca="1" si="8"/>
        <v>0.28152061271228723</v>
      </c>
      <c r="L29" s="20">
        <f t="shared" ca="1" si="8"/>
        <v>0.29627650583717541</v>
      </c>
      <c r="M29" s="20">
        <f t="shared" ca="1" si="8"/>
        <v>0.17507170051797363</v>
      </c>
      <c r="N29" s="20" t="str">
        <f t="shared" ca="1" si="5"/>
        <v>=SQRT(M28)</v>
      </c>
    </row>
  </sheetData>
  <mergeCells count="4">
    <mergeCell ref="A1:G1"/>
    <mergeCell ref="D2:F2"/>
    <mergeCell ref="D13:M13"/>
    <mergeCell ref="R13:U13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7EE5-D927-43F7-92DB-2C24DC4F4B7D}">
  <dimension ref="A1:P43"/>
  <sheetViews>
    <sheetView tabSelected="1" topLeftCell="A22" workbookViewId="0">
      <selection activeCell="P31" sqref="P31"/>
    </sheetView>
  </sheetViews>
  <sheetFormatPr defaultRowHeight="13.9" x14ac:dyDescent="0.4"/>
  <cols>
    <col min="1" max="1" width="23.46484375" customWidth="1"/>
    <col min="2" max="2" width="13.46484375" customWidth="1"/>
    <col min="3" max="3" width="14.86328125" customWidth="1"/>
    <col min="4" max="4" width="14.19921875" customWidth="1"/>
    <col min="5" max="5" width="13.6640625" customWidth="1"/>
    <col min="9" max="9" width="11.53125" bestFit="1" customWidth="1"/>
    <col min="10" max="10" width="11.6640625" bestFit="1" customWidth="1"/>
    <col min="11" max="12" width="11.53125" bestFit="1" customWidth="1"/>
    <col min="13" max="13" width="11.9296875" bestFit="1" customWidth="1"/>
    <col min="14" max="14" width="11.53125" bestFit="1" customWidth="1"/>
  </cols>
  <sheetData>
    <row r="1" spans="1:11" ht="17.649999999999999" x14ac:dyDescent="0.4">
      <c r="A1" s="23" t="s">
        <v>17</v>
      </c>
      <c r="B1" s="23"/>
      <c r="C1" s="23"/>
      <c r="D1" s="23"/>
      <c r="E1" s="23"/>
      <c r="F1" s="23"/>
    </row>
    <row r="2" spans="1:11" x14ac:dyDescent="0.4">
      <c r="A2" t="s">
        <v>18</v>
      </c>
      <c r="B2" s="27">
        <v>1000000</v>
      </c>
    </row>
    <row r="3" spans="1:11" x14ac:dyDescent="0.4">
      <c r="A3" t="s">
        <v>19</v>
      </c>
    </row>
    <row r="4" spans="1:11" x14ac:dyDescent="0.4">
      <c r="A4" s="26" t="s">
        <v>20</v>
      </c>
      <c r="B4" s="4">
        <v>0.6</v>
      </c>
    </row>
    <row r="5" spans="1:11" x14ac:dyDescent="0.4">
      <c r="A5" s="26" t="s">
        <v>21</v>
      </c>
      <c r="B5" s="4">
        <f>1-B4</f>
        <v>0.4</v>
      </c>
      <c r="C5" t="str">
        <f ca="1">_xlfn.FORMULATEXT(B5)</f>
        <v>=1-B4</v>
      </c>
    </row>
    <row r="6" spans="1:11" x14ac:dyDescent="0.4">
      <c r="A6" t="s">
        <v>22</v>
      </c>
      <c r="B6" s="27">
        <v>100000</v>
      </c>
    </row>
    <row r="8" spans="1:11" x14ac:dyDescent="0.4">
      <c r="A8" t="s">
        <v>23</v>
      </c>
    </row>
    <row r="9" spans="1:11" x14ac:dyDescent="0.4">
      <c r="A9" s="26" t="s">
        <v>24</v>
      </c>
      <c r="B9" s="4">
        <v>0.04</v>
      </c>
    </row>
    <row r="10" spans="1:11" x14ac:dyDescent="0.4">
      <c r="A10" s="26" t="s">
        <v>25</v>
      </c>
      <c r="B10" s="4">
        <v>0.11</v>
      </c>
    </row>
    <row r="11" spans="1:11" ht="14.25" x14ac:dyDescent="0.4">
      <c r="A11" s="26" t="s">
        <v>26</v>
      </c>
      <c r="B11" s="4">
        <v>0.13</v>
      </c>
    </row>
    <row r="12" spans="1:11" x14ac:dyDescent="0.4">
      <c r="A12" s="26"/>
      <c r="B12" s="4"/>
    </row>
    <row r="13" spans="1:11" x14ac:dyDescent="0.4">
      <c r="B13" t="str">
        <f ca="1">_xlfn.FORMULATEXT(B15)</f>
        <v>=B2</v>
      </c>
      <c r="C13" t="str">
        <f ca="1">_xlfn.FORMULATEXT(C15)</f>
        <v>=B15*$B$4*EXP(mu+sigma*NORM.S.INV(RAND())+$B$5*EXP(riskfree))</v>
      </c>
      <c r="I13" s="24" t="s">
        <v>15</v>
      </c>
      <c r="J13" s="24"/>
    </row>
    <row r="14" spans="1:11" ht="32.25" customHeight="1" x14ac:dyDescent="0.4">
      <c r="A14" s="28" t="s">
        <v>27</v>
      </c>
      <c r="B14" s="28" t="s">
        <v>28</v>
      </c>
      <c r="C14" s="28" t="s">
        <v>29</v>
      </c>
      <c r="D14" s="28" t="s">
        <v>22</v>
      </c>
      <c r="E14" s="28" t="s">
        <v>30</v>
      </c>
      <c r="I14" s="28" t="s">
        <v>31</v>
      </c>
      <c r="J14" s="28" t="s">
        <v>32</v>
      </c>
    </row>
    <row r="15" spans="1:11" x14ac:dyDescent="0.4">
      <c r="A15" s="19">
        <v>75</v>
      </c>
      <c r="B15" s="27">
        <f>B2</f>
        <v>1000000</v>
      </c>
      <c r="C15">
        <f ca="1">B15*$B$4*EXP(mu+sigma*_xlfn.NORM.S.INV(RAND())+$B$5*EXP(riskfree))</f>
        <v>1159135.2375633959</v>
      </c>
      <c r="D15" s="27">
        <v>100000</v>
      </c>
      <c r="E15" s="27">
        <f ca="1">C15-D15</f>
        <v>1059135.2375633959</v>
      </c>
      <c r="F15" t="str">
        <f ca="1">_xlfn.FORMULATEXT(E15)</f>
        <v>=C15-D15</v>
      </c>
      <c r="J15" s="22">
        <f ca="1">B25</f>
        <v>-97114.707922101021</v>
      </c>
      <c r="K15" t="str">
        <f ca="1">_xlfn.FORMULATEXT(J15)</f>
        <v>=B25</v>
      </c>
    </row>
    <row r="16" spans="1:11" x14ac:dyDescent="0.4">
      <c r="A16" s="19">
        <v>76</v>
      </c>
      <c r="B16" s="27">
        <f ca="1">E15</f>
        <v>1059135.2375633959</v>
      </c>
      <c r="C16">
        <f ca="1">B16*$B$4*EXP(mu+sigma*_xlfn.NORM.S.INV(RAND())+$B$5*EXP(riskfree))</f>
        <v>1325861.381650151</v>
      </c>
      <c r="D16" s="27">
        <v>100000</v>
      </c>
      <c r="E16" s="27">
        <f t="shared" ref="E16:E25" ca="1" si="0">C16-D16</f>
        <v>1225861.381650151</v>
      </c>
      <c r="I16" s="19">
        <v>1</v>
      </c>
      <c r="J16" s="27">
        <f t="dataTable" ref="J16:J25" dt2D="0" dtr="0" r1="M10" ca="1"/>
        <v>-188073.24497319304</v>
      </c>
    </row>
    <row r="17" spans="1:14" x14ac:dyDescent="0.4">
      <c r="A17" s="19">
        <v>77</v>
      </c>
      <c r="B17" s="27">
        <f t="shared" ref="B17:B25" ca="1" si="1">E16</f>
        <v>1225861.381650151</v>
      </c>
      <c r="C17">
        <f ca="1">B17*$B$4*EXP(mu+sigma*_xlfn.NORM.S.INV(RAND())+$B$5*EXP(riskfree))</f>
        <v>1306277.1249420142</v>
      </c>
      <c r="D17" s="27">
        <v>100000</v>
      </c>
      <c r="E17" s="27">
        <f t="shared" ca="1" si="0"/>
        <v>1206277.1249420142</v>
      </c>
      <c r="I17" s="19">
        <v>2</v>
      </c>
      <c r="J17" s="27">
        <v>237900.79981499066</v>
      </c>
    </row>
    <row r="18" spans="1:14" x14ac:dyDescent="0.4">
      <c r="A18" s="19">
        <v>78</v>
      </c>
      <c r="B18" s="27">
        <f t="shared" ca="1" si="1"/>
        <v>1206277.1249420142</v>
      </c>
      <c r="C18">
        <f ca="1">B18*$B$4*EXP(mu+sigma*_xlfn.NORM.S.INV(RAND())+$B$5*EXP(riskfree))</f>
        <v>895587.65766163601</v>
      </c>
      <c r="D18" s="27">
        <v>100000</v>
      </c>
      <c r="E18" s="27">
        <f t="shared" ca="1" si="0"/>
        <v>795587.65766163601</v>
      </c>
      <c r="I18" s="19">
        <v>3</v>
      </c>
      <c r="J18" s="27">
        <v>-306767.52851859649</v>
      </c>
    </row>
    <row r="19" spans="1:14" x14ac:dyDescent="0.4">
      <c r="A19" s="19">
        <v>79</v>
      </c>
      <c r="B19" s="27">
        <f t="shared" ca="1" si="1"/>
        <v>795587.65766163601</v>
      </c>
      <c r="C19">
        <f ca="1">B19*$B$4*EXP(mu+sigma*_xlfn.NORM.S.INV(RAND())+$B$5*EXP(riskfree))</f>
        <v>586029.90602786385</v>
      </c>
      <c r="D19" s="27">
        <v>100000</v>
      </c>
      <c r="E19" s="27">
        <f t="shared" ca="1" si="0"/>
        <v>486029.90602786385</v>
      </c>
      <c r="I19" s="19">
        <v>4</v>
      </c>
      <c r="J19" s="27">
        <v>-10754.73545132982</v>
      </c>
    </row>
    <row r="20" spans="1:14" x14ac:dyDescent="0.4">
      <c r="A20" s="19">
        <v>80</v>
      </c>
      <c r="B20" s="27">
        <f t="shared" ca="1" si="1"/>
        <v>486029.90602786385</v>
      </c>
      <c r="C20">
        <f ca="1">B20*$B$4*EXP(mu+sigma*_xlfn.NORM.S.INV(RAND())+$B$5*EXP(riskfree))</f>
        <v>580719.25489287009</v>
      </c>
      <c r="D20" s="27">
        <v>100000</v>
      </c>
      <c r="E20" s="27">
        <f t="shared" ca="1" si="0"/>
        <v>480719.25489287009</v>
      </c>
      <c r="I20" s="19">
        <v>5</v>
      </c>
      <c r="J20" s="27">
        <v>20623.651649227788</v>
      </c>
    </row>
    <row r="21" spans="1:14" x14ac:dyDescent="0.4">
      <c r="A21" s="19">
        <v>81</v>
      </c>
      <c r="B21" s="27">
        <f t="shared" ca="1" si="1"/>
        <v>480719.25489287009</v>
      </c>
      <c r="C21">
        <f ca="1">B21*$B$4*EXP(mu+sigma*_xlfn.NORM.S.INV(RAND())+$B$5*EXP(riskfree))</f>
        <v>352883.6437680347</v>
      </c>
      <c r="D21" s="27">
        <v>100000</v>
      </c>
      <c r="E21" s="27">
        <f t="shared" ca="1" si="0"/>
        <v>252883.6437680347</v>
      </c>
      <c r="I21" s="19">
        <v>6</v>
      </c>
      <c r="J21" s="27">
        <v>935092.81876043254</v>
      </c>
    </row>
    <row r="22" spans="1:14" x14ac:dyDescent="0.4">
      <c r="A22" s="19">
        <v>82</v>
      </c>
      <c r="B22" s="27">
        <f t="shared" ca="1" si="1"/>
        <v>252883.6437680347</v>
      </c>
      <c r="C22">
        <f ca="1">B22*$B$4*EXP(mu+sigma*_xlfn.NORM.S.INV(RAND())+$B$5*EXP(riskfree))</f>
        <v>221644.30194560427</v>
      </c>
      <c r="D22" s="27">
        <v>100000</v>
      </c>
      <c r="E22" s="27">
        <f t="shared" ca="1" si="0"/>
        <v>121644.30194560427</v>
      </c>
      <c r="I22" s="19">
        <v>7</v>
      </c>
      <c r="J22" s="27">
        <v>-210358.44766091194</v>
      </c>
    </row>
    <row r="23" spans="1:14" x14ac:dyDescent="0.4">
      <c r="A23" s="19">
        <v>83</v>
      </c>
      <c r="B23" s="27">
        <f t="shared" ca="1" si="1"/>
        <v>121644.30194560427</v>
      </c>
      <c r="C23">
        <f ca="1">B23*$B$4*EXP(mu+sigma*_xlfn.NORM.S.INV(RAND())+$B$5*EXP(riskfree))</f>
        <v>102804.163011992</v>
      </c>
      <c r="D23" s="27">
        <v>100000</v>
      </c>
      <c r="E23" s="27">
        <f t="shared" ca="1" si="0"/>
        <v>2804.163011992001</v>
      </c>
      <c r="I23" s="19">
        <v>8</v>
      </c>
      <c r="J23" s="27">
        <v>41901.269091468683</v>
      </c>
    </row>
    <row r="24" spans="1:14" x14ac:dyDescent="0.4">
      <c r="A24" s="19">
        <v>84</v>
      </c>
      <c r="B24" s="27">
        <f t="shared" ca="1" si="1"/>
        <v>2804.163011992001</v>
      </c>
      <c r="C24">
        <f ca="1">B24*$B$4*EXP(mu+sigma*_xlfn.NORM.S.INV(RAND())+$B$5*EXP(riskfree))</f>
        <v>2885.2920778989806</v>
      </c>
      <c r="D24" s="27">
        <v>100000</v>
      </c>
      <c r="E24" s="27">
        <f t="shared" ca="1" si="0"/>
        <v>-97114.707922101021</v>
      </c>
      <c r="I24" s="19">
        <v>9</v>
      </c>
      <c r="J24" s="27">
        <v>28959.969893317961</v>
      </c>
    </row>
    <row r="25" spans="1:14" x14ac:dyDescent="0.4">
      <c r="A25" s="19">
        <v>85</v>
      </c>
      <c r="B25" s="27">
        <f t="shared" ca="1" si="1"/>
        <v>-97114.707922101021</v>
      </c>
      <c r="D25" s="27"/>
      <c r="E25" s="27"/>
      <c r="I25" s="19">
        <v>10</v>
      </c>
      <c r="J25" s="27">
        <v>-276678.284724136</v>
      </c>
    </row>
    <row r="28" spans="1:14" x14ac:dyDescent="0.4">
      <c r="I28" s="29" t="s">
        <v>33</v>
      </c>
      <c r="J28" s="29"/>
      <c r="K28" s="29"/>
      <c r="L28" s="29"/>
      <c r="M28" s="29"/>
      <c r="N28" s="29"/>
    </row>
    <row r="29" spans="1:14" ht="28.5" customHeight="1" x14ac:dyDescent="0.4">
      <c r="I29" s="30" t="s">
        <v>34</v>
      </c>
      <c r="J29" s="30"/>
      <c r="K29" s="30"/>
      <c r="L29" s="30"/>
      <c r="M29" s="30"/>
      <c r="N29" s="30"/>
    </row>
    <row r="30" spans="1:14" x14ac:dyDescent="0.4">
      <c r="H30" t="str">
        <f ca="1">_xlfn.FORMULATEXT(I30)</f>
        <v>=B25</v>
      </c>
      <c r="I30" s="22">
        <f ca="1">B25</f>
        <v>-97114.707922101021</v>
      </c>
      <c r="J30" s="31">
        <v>50000</v>
      </c>
      <c r="K30" s="31">
        <v>75000</v>
      </c>
      <c r="L30" s="31">
        <v>100000</v>
      </c>
      <c r="M30" s="31">
        <v>125000</v>
      </c>
      <c r="N30" s="31">
        <v>150000</v>
      </c>
    </row>
    <row r="31" spans="1:14" x14ac:dyDescent="0.4">
      <c r="I31" s="32">
        <v>1</v>
      </c>
      <c r="J31" s="27">
        <f t="dataTable" ref="J31:N40" dt2D="1" dtr="1" r1="B6" r2="O24" ca="1"/>
        <v>-34647.003350585132</v>
      </c>
      <c r="K31" s="27">
        <v>-227169.66860914847</v>
      </c>
      <c r="L31" s="27">
        <v>405051.7275082143</v>
      </c>
      <c r="M31" s="27">
        <v>140146.52705206809</v>
      </c>
      <c r="N31" s="27">
        <v>96696.651273452997</v>
      </c>
    </row>
    <row r="32" spans="1:14" x14ac:dyDescent="0.4">
      <c r="I32" s="32">
        <v>2</v>
      </c>
      <c r="J32" s="27">
        <v>684729.75536371861</v>
      </c>
      <c r="K32" s="27">
        <v>124581.96093073781</v>
      </c>
      <c r="L32" s="27">
        <v>-126536.06782954052</v>
      </c>
      <c r="M32" s="27">
        <v>302280.70936482411</v>
      </c>
      <c r="N32" s="27">
        <v>387134.12440245762</v>
      </c>
    </row>
    <row r="33" spans="8:16" x14ac:dyDescent="0.4">
      <c r="I33" s="32">
        <v>3</v>
      </c>
      <c r="J33" s="27">
        <v>424339.52198029298</v>
      </c>
      <c r="K33" s="27">
        <v>162549.63002198341</v>
      </c>
      <c r="L33" s="27">
        <v>210992.63045684906</v>
      </c>
      <c r="M33" s="27">
        <v>1018084.6967315977</v>
      </c>
      <c r="N33" s="27">
        <v>315517.92689969152</v>
      </c>
      <c r="P33">
        <v>2</v>
      </c>
    </row>
    <row r="34" spans="8:16" x14ac:dyDescent="0.4">
      <c r="I34" s="32">
        <v>4</v>
      </c>
      <c r="J34" s="27">
        <v>433912.35791844851</v>
      </c>
      <c r="K34" s="27">
        <v>77584.861231089948</v>
      </c>
      <c r="L34" s="27">
        <v>-91998.510027463533</v>
      </c>
      <c r="M34" s="27">
        <v>961449.21629824443</v>
      </c>
      <c r="N34" s="27">
        <v>62653.262261354219</v>
      </c>
    </row>
    <row r="35" spans="8:16" x14ac:dyDescent="0.4">
      <c r="H35" t="s">
        <v>35</v>
      </c>
      <c r="I35" s="32">
        <v>5</v>
      </c>
      <c r="J35" s="27">
        <v>-285251.5046630135</v>
      </c>
      <c r="K35" s="27">
        <v>373788.11636351276</v>
      </c>
      <c r="L35" s="27">
        <v>1635952.346427425</v>
      </c>
      <c r="M35" s="27">
        <v>145165.30422275941</v>
      </c>
      <c r="N35" s="27">
        <v>-310765.6793430018</v>
      </c>
    </row>
    <row r="36" spans="8:16" x14ac:dyDescent="0.4">
      <c r="I36" s="32">
        <v>6</v>
      </c>
      <c r="J36" s="27">
        <v>-202941.61820650537</v>
      </c>
      <c r="K36" s="27">
        <v>164309.14774108946</v>
      </c>
      <c r="L36" s="27">
        <v>-246215.90378750194</v>
      </c>
      <c r="M36" s="27">
        <v>-159614.90057486476</v>
      </c>
      <c r="N36" s="27">
        <v>322706.25016594713</v>
      </c>
    </row>
    <row r="37" spans="8:16" x14ac:dyDescent="0.4">
      <c r="I37" s="32">
        <v>7</v>
      </c>
      <c r="J37" s="27">
        <v>548430.87325705646</v>
      </c>
      <c r="K37" s="27">
        <v>-136389.82850238931</v>
      </c>
      <c r="L37" s="27">
        <v>991156.90250946884</v>
      </c>
      <c r="M37" s="27">
        <v>-405873.5661662721</v>
      </c>
      <c r="N37" s="27">
        <v>1723567.62166702</v>
      </c>
    </row>
    <row r="38" spans="8:16" x14ac:dyDescent="0.4">
      <c r="I38" s="32">
        <v>8</v>
      </c>
      <c r="J38" s="27">
        <v>-147565.01889837754</v>
      </c>
      <c r="K38" s="27">
        <v>89272.700614047819</v>
      </c>
      <c r="L38" s="27">
        <v>-9758.8474941621098</v>
      </c>
      <c r="M38" s="27">
        <v>-48412.823500285434</v>
      </c>
      <c r="N38" s="27">
        <v>-22066.391009777828</v>
      </c>
    </row>
    <row r="39" spans="8:16" x14ac:dyDescent="0.4">
      <c r="I39" s="32">
        <v>9</v>
      </c>
      <c r="J39" s="27">
        <v>-157679.48188786284</v>
      </c>
      <c r="K39" s="27">
        <v>798439.34901031794</v>
      </c>
      <c r="L39" s="27">
        <v>-164304.39554036921</v>
      </c>
      <c r="M39" s="27">
        <v>416245.18548104691</v>
      </c>
      <c r="N39" s="27">
        <v>-86006.638946348336</v>
      </c>
    </row>
    <row r="40" spans="8:16" x14ac:dyDescent="0.4">
      <c r="I40" s="32">
        <v>10</v>
      </c>
      <c r="J40" s="27">
        <v>263356.16084261792</v>
      </c>
      <c r="K40" s="27">
        <v>218806.99947912275</v>
      </c>
      <c r="L40" s="27">
        <v>-22372.899065128964</v>
      </c>
      <c r="M40" s="27">
        <v>-268717.83503694157</v>
      </c>
      <c r="N40" s="27">
        <v>283666.95219787711</v>
      </c>
    </row>
    <row r="41" spans="8:16" x14ac:dyDescent="0.4">
      <c r="J41" s="27"/>
      <c r="K41" s="27"/>
      <c r="L41" s="27"/>
      <c r="M41" s="27"/>
      <c r="N41" s="27"/>
    </row>
    <row r="42" spans="8:16" x14ac:dyDescent="0.4">
      <c r="I42" t="s">
        <v>36</v>
      </c>
      <c r="J42" s="27">
        <f>AVERAGE(J31:J40)</f>
        <v>152668.40423557902</v>
      </c>
      <c r="K42" s="27">
        <f>AVERAGE(K31:K40)</f>
        <v>164577.3268280364</v>
      </c>
      <c r="L42" s="27">
        <f t="shared" ref="L42:N42" si="2">AVERAGE(L31:L40)</f>
        <v>258196.69831577907</v>
      </c>
      <c r="M42" s="27">
        <f t="shared" si="2"/>
        <v>210075.25138721764</v>
      </c>
      <c r="N42" s="27">
        <f t="shared" si="2"/>
        <v>277310.4079568673</v>
      </c>
      <c r="O42" s="27" t="str">
        <f ca="1">_xlfn.FORMULATEXT(N42)</f>
        <v>=AVERAGE(N31:N40)</v>
      </c>
    </row>
    <row r="43" spans="8:16" x14ac:dyDescent="0.4">
      <c r="I43" t="s">
        <v>12</v>
      </c>
      <c r="J43" s="27">
        <f>SQRT(_xlfn.VAR.P(J31:J40))</f>
        <v>338326.42016121279</v>
      </c>
      <c r="K43" s="27">
        <f t="shared" ref="K43:N43" si="3">SQRT(_xlfn.VAR.P(K31:K40))</f>
        <v>265966.21977389278</v>
      </c>
      <c r="L43" s="27">
        <f t="shared" si="3"/>
        <v>575617.1137765249</v>
      </c>
      <c r="M43" s="27">
        <f t="shared" si="3"/>
        <v>457129.73799731163</v>
      </c>
      <c r="N43" s="27">
        <f t="shared" si="3"/>
        <v>524732.35345614562</v>
      </c>
      <c r="O43" s="27" t="str">
        <f ca="1">_xlfn.FORMULATEXT(N43)</f>
        <v>=SQRT(VAR.P(N31:N40))</v>
      </c>
    </row>
  </sheetData>
  <mergeCells count="4">
    <mergeCell ref="A1:F1"/>
    <mergeCell ref="I13:J13"/>
    <mergeCell ref="I28:N28"/>
    <mergeCell ref="I29:N2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新建 XLS 工作表</vt:lpstr>
      <vt:lpstr>Sheet1</vt:lpstr>
      <vt:lpstr>Sheet2</vt:lpstr>
      <vt:lpstr>Sheet3</vt:lpstr>
      <vt:lpstr>mu</vt:lpstr>
      <vt:lpstr>riskfree</vt:lpstr>
      <vt:lpstr>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杰 孙</cp:lastModifiedBy>
  <dcterms:created xsi:type="dcterms:W3CDTF">2025-05-07T14:05:48Z</dcterms:created>
  <dcterms:modified xsi:type="dcterms:W3CDTF">2025-05-08T14:57:04Z</dcterms:modified>
</cp:coreProperties>
</file>