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1595"/>
  </bookViews>
  <sheets>
    <sheet name="울산광역시_대곡박물관 관람현황_20240220" sheetId="1" r:id="rId1"/>
    <sheet name="Sheet3" sheetId="4" r:id="rId2"/>
    <sheet name="울산광역시_대곡박물관 관람현황_20240220_머신러닝" sheetId="3" r:id="rId3"/>
  </sheets>
  <calcPr calcId="0"/>
</workbook>
</file>

<file path=xl/calcChain.xml><?xml version="1.0" encoding="utf-8"?>
<calcChain xmlns="http://schemas.openxmlformats.org/spreadsheetml/2006/main">
  <c r="C2" i="1" l="1"/>
  <c r="C165" i="1"/>
  <c r="C153" i="1"/>
  <c r="C141" i="1"/>
  <c r="C129" i="1"/>
  <c r="C117" i="1"/>
  <c r="C105" i="1"/>
  <c r="C93" i="1"/>
  <c r="C81" i="1"/>
  <c r="C69" i="1"/>
  <c r="C57" i="1"/>
  <c r="C45" i="1"/>
  <c r="C33" i="1"/>
  <c r="C21" i="1"/>
  <c r="C9" i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3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C16" i="4"/>
  <c r="C20" i="4"/>
  <c r="C17" i="4"/>
  <c r="C18" i="4"/>
  <c r="C19" i="4"/>
  <c r="K9" i="3"/>
  <c r="K3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8" i="3"/>
  <c r="K7" i="3"/>
  <c r="K6" i="3"/>
  <c r="K5" i="3"/>
  <c r="K4" i="3"/>
  <c r="D19" i="4" l="1"/>
  <c r="E20" i="4"/>
  <c r="E16" i="4"/>
  <c r="E18" i="4"/>
  <c r="E19" i="4"/>
  <c r="D20" i="4"/>
  <c r="D17" i="4"/>
  <c r="E17" i="4"/>
  <c r="D18" i="4"/>
  <c r="D16" i="4"/>
  <c r="M4" i="3"/>
  <c r="M6" i="3"/>
  <c r="M8" i="3"/>
  <c r="M11" i="3"/>
  <c r="M13" i="3"/>
  <c r="M15" i="3"/>
  <c r="M17" i="3"/>
  <c r="M19" i="3"/>
  <c r="M21" i="3"/>
  <c r="M23" i="3"/>
  <c r="M25" i="3"/>
  <c r="M3" i="3"/>
  <c r="M7" i="3"/>
  <c r="M12" i="3"/>
  <c r="M16" i="3"/>
  <c r="M20" i="3"/>
  <c r="M24" i="3"/>
  <c r="M9" i="3"/>
  <c r="L7" i="3"/>
  <c r="L12" i="3"/>
  <c r="L16" i="3"/>
  <c r="L20" i="3"/>
  <c r="L24" i="3"/>
  <c r="L9" i="3"/>
  <c r="L4" i="3"/>
  <c r="L6" i="3"/>
  <c r="L8" i="3"/>
  <c r="L11" i="3"/>
  <c r="L13" i="3"/>
  <c r="L15" i="3"/>
  <c r="L17" i="3"/>
  <c r="L19" i="3"/>
  <c r="L21" i="3"/>
  <c r="L23" i="3"/>
  <c r="L25" i="3"/>
  <c r="L3" i="3"/>
  <c r="M5" i="3"/>
  <c r="M10" i="3"/>
  <c r="M14" i="3"/>
  <c r="M18" i="3"/>
  <c r="M22" i="3"/>
  <c r="M26" i="3"/>
  <c r="L5" i="3"/>
  <c r="L10" i="3"/>
  <c r="L14" i="3"/>
  <c r="L18" i="3"/>
  <c r="L22" i="3"/>
  <c r="L26" i="3"/>
  <c r="C153" i="3"/>
  <c r="C157" i="3"/>
  <c r="C161" i="3"/>
  <c r="C165" i="3"/>
  <c r="C169" i="3"/>
  <c r="C173" i="3"/>
  <c r="C163" i="3"/>
  <c r="C175" i="3"/>
  <c r="C160" i="3"/>
  <c r="C172" i="3"/>
  <c r="C154" i="3"/>
  <c r="C158" i="3"/>
  <c r="C162" i="3"/>
  <c r="C166" i="3"/>
  <c r="C170" i="3"/>
  <c r="C174" i="3"/>
  <c r="C159" i="3"/>
  <c r="C171" i="3"/>
  <c r="C164" i="3"/>
  <c r="C176" i="3"/>
  <c r="C155" i="3"/>
  <c r="C167" i="3"/>
  <c r="C156" i="3"/>
  <c r="C168" i="3"/>
  <c r="D168" i="3" l="1"/>
  <c r="D167" i="3"/>
  <c r="E176" i="3"/>
  <c r="E171" i="3"/>
  <c r="E174" i="3"/>
  <c r="D166" i="3"/>
  <c r="D158" i="3"/>
  <c r="D172" i="3"/>
  <c r="E175" i="3"/>
  <c r="D173" i="3"/>
  <c r="D165" i="3"/>
  <c r="D157" i="3"/>
  <c r="D159" i="3"/>
  <c r="D154" i="3"/>
  <c r="D169" i="3"/>
  <c r="E156" i="3"/>
  <c r="E159" i="3"/>
  <c r="E154" i="3"/>
  <c r="E161" i="3"/>
  <c r="E168" i="3"/>
  <c r="E167" i="3"/>
  <c r="D176" i="3"/>
  <c r="D171" i="3"/>
  <c r="D174" i="3"/>
  <c r="E166" i="3"/>
  <c r="E158" i="3"/>
  <c r="E172" i="3"/>
  <c r="D175" i="3"/>
  <c r="E173" i="3"/>
  <c r="E165" i="3"/>
  <c r="E157" i="3"/>
  <c r="D170" i="3"/>
  <c r="D163" i="3"/>
  <c r="D153" i="3"/>
  <c r="E164" i="3"/>
  <c r="E160" i="3"/>
  <c r="E169" i="3"/>
  <c r="D156" i="3"/>
  <c r="E155" i="3"/>
  <c r="D164" i="3"/>
  <c r="E162" i="3"/>
  <c r="D160" i="3"/>
  <c r="D161" i="3"/>
  <c r="D155" i="3"/>
  <c r="E170" i="3"/>
  <c r="D162" i="3"/>
  <c r="E163" i="3"/>
  <c r="E153" i="3"/>
</calcChain>
</file>

<file path=xl/sharedStrings.xml><?xml version="1.0" encoding="utf-8"?>
<sst xmlns="http://schemas.openxmlformats.org/spreadsheetml/2006/main" count="20" uniqueCount="8">
  <si>
    <t>월별</t>
  </si>
  <si>
    <t>관람객</t>
  </si>
  <si>
    <t>예측(관람객)</t>
  </si>
  <si>
    <t>낮은 신뢰 한계(관람객)</t>
  </si>
  <si>
    <t>높은 신뢰 한계(관람객)</t>
  </si>
  <si>
    <t>열1</t>
  </si>
  <si>
    <t>오차율</t>
    <phoneticPr fontId="18" type="noConversion"/>
  </si>
  <si>
    <t>년별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</si>
</sst>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/>
    <xf numFmtId="0" fontId="0" fillId="0" borderId="0" xfId="0" applyNumberFormat="1" applyAlignment="1"/>
    <xf numFmtId="2" fontId="0" fillId="0" borderId="0" xfId="0" applyNumberFormat="1" applyAlignment="1"/>
    <xf numFmtId="0" fontId="13" fillId="33" borderId="10" xfId="0" applyFont="1" applyFill="1" applyBorder="1">
      <alignment vertical="center"/>
    </xf>
    <xf numFmtId="0" fontId="13" fillId="33" borderId="11" xfId="0" applyFont="1" applyFill="1" applyBorder="1">
      <alignment vertical="center"/>
    </xf>
    <xf numFmtId="0" fontId="13" fillId="33" borderId="12" xfId="0" applyFont="1" applyFill="1" applyBorder="1">
      <alignment vertical="center"/>
    </xf>
    <xf numFmtId="14" fontId="0" fillId="34" borderId="10" xfId="0" applyNumberFormat="1" applyFont="1" applyFill="1" applyBorder="1" applyAlignment="1"/>
    <xf numFmtId="0" fontId="0" fillId="34" borderId="11" xfId="0" applyNumberFormat="1" applyFont="1" applyFill="1" applyBorder="1" applyAlignment="1"/>
    <xf numFmtId="14" fontId="0" fillId="0" borderId="10" xfId="0" applyNumberFormat="1" applyFont="1" applyBorder="1" applyAlignment="1"/>
    <xf numFmtId="0" fontId="0" fillId="0" borderId="11" xfId="0" applyNumberFormat="1" applyFont="1" applyBorder="1" applyAlignment="1"/>
    <xf numFmtId="2" fontId="0" fillId="0" borderId="11" xfId="0" applyNumberFormat="1" applyFont="1" applyBorder="1" applyAlignment="1"/>
    <xf numFmtId="2" fontId="0" fillId="34" borderId="11" xfId="0" applyNumberFormat="1" applyFont="1" applyFill="1" applyBorder="1" applyAlignment="1"/>
    <xf numFmtId="0" fontId="0" fillId="0" borderId="0" xfId="0" applyAlignment="1"/>
    <xf numFmtId="0" fontId="0" fillId="34" borderId="12" xfId="0" applyFont="1" applyFill="1" applyBorder="1" applyAlignment="1"/>
    <xf numFmtId="0" fontId="0" fillId="0" borderId="12" xfId="0" applyFont="1" applyBorder="1" applyAlignment="1"/>
    <xf numFmtId="0" fontId="14" fillId="0" borderId="0" xfId="0" applyFont="1">
      <alignment vertical="center"/>
    </xf>
    <xf numFmtId="0" fontId="14" fillId="0" borderId="11" xfId="0" applyFont="1" applyBorder="1">
      <alignment vertical="center"/>
    </xf>
    <xf numFmtId="0" fontId="14" fillId="34" borderId="11" xfId="0" applyFont="1" applyFill="1" applyBorder="1">
      <alignment vertical="center"/>
    </xf>
    <xf numFmtId="0" fontId="0" fillId="0" borderId="0" xfId="0" applyBorder="1">
      <alignment vertical="center"/>
    </xf>
    <xf numFmtId="0" fontId="19" fillId="0" borderId="0" xfId="0" applyFont="1" applyBorder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2">
    <dxf>
      <numFmt numFmtId="0" formatCode="General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yyyy/mm/dd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관람객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Sheet3!$B$2:$B$21</c:f>
              <c:numCache>
                <c:formatCode>General</c:formatCode>
                <c:ptCount val="20"/>
                <c:pt idx="0">
                  <c:v>59613</c:v>
                </c:pt>
                <c:pt idx="1">
                  <c:v>46437</c:v>
                </c:pt>
                <c:pt idx="2">
                  <c:v>36438</c:v>
                </c:pt>
                <c:pt idx="3">
                  <c:v>51063</c:v>
                </c:pt>
                <c:pt idx="4">
                  <c:v>45354</c:v>
                </c:pt>
                <c:pt idx="5">
                  <c:v>46210</c:v>
                </c:pt>
                <c:pt idx="6">
                  <c:v>48889</c:v>
                </c:pt>
                <c:pt idx="7">
                  <c:v>50646</c:v>
                </c:pt>
                <c:pt idx="8">
                  <c:v>45493</c:v>
                </c:pt>
                <c:pt idx="9">
                  <c:v>49923</c:v>
                </c:pt>
                <c:pt idx="10">
                  <c:v>17138</c:v>
                </c:pt>
                <c:pt idx="11">
                  <c:v>18057</c:v>
                </c:pt>
                <c:pt idx="12">
                  <c:v>25422</c:v>
                </c:pt>
                <c:pt idx="13">
                  <c:v>32055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B-46DA-934E-A77CC3784D00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예측(관람객)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Sheet3!$A$2:$A$21</c:f>
              <c:numCache>
                <c:formatCode>General</c:formatCode>
                <c:ptCount val="2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Sheet3!$C$2:$C$21</c:f>
              <c:numCache>
                <c:formatCode>General</c:formatCode>
                <c:ptCount val="20"/>
                <c:pt idx="13">
                  <c:v>32055</c:v>
                </c:pt>
                <c:pt idx="14">
                  <c:v>25694.718446715695</c:v>
                </c:pt>
                <c:pt idx="15">
                  <c:v>23525.602830512991</c:v>
                </c:pt>
                <c:pt idx="16">
                  <c:v>21356.487214310273</c:v>
                </c:pt>
                <c:pt idx="17">
                  <c:v>19187.371598107573</c:v>
                </c:pt>
                <c:pt idx="18">
                  <c:v>17018.255981904858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B-46DA-934E-A77CC3784D00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낮은 신뢰 한계(관람객)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Sheet3!$A$2:$A$21</c:f>
              <c:numCache>
                <c:formatCode>General</c:formatCode>
                <c:ptCount val="2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Sheet3!$D$2:$D$21</c:f>
              <c:numCache>
                <c:formatCode>General</c:formatCode>
                <c:ptCount val="20"/>
                <c:pt idx="13" formatCode="0.00">
                  <c:v>32055</c:v>
                </c:pt>
                <c:pt idx="14" formatCode="0.00">
                  <c:v>5982.344956116598</c:v>
                </c:pt>
                <c:pt idx="15" formatCode="0.00">
                  <c:v>3712.9414890728149</c:v>
                </c:pt>
                <c:pt idx="16" formatCode="0.00">
                  <c:v>1442.062505194157</c:v>
                </c:pt>
                <c:pt idx="17" formatCode="0.00">
                  <c:v>-830.28890409848827</c:v>
                </c:pt>
                <c:pt idx="18" formatCode="0.00">
                  <c:v>-3104.1093871444209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B-46DA-934E-A77CC3784D00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높은 신뢰 한계(관람객)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Sheet3!$A$2:$A$21</c:f>
              <c:numCache>
                <c:formatCode>General</c:formatCode>
                <c:ptCount val="2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</c:numCache>
            </c:numRef>
          </c:cat>
          <c:val>
            <c:numRef>
              <c:f>Sheet3!$E$2:$E$21</c:f>
              <c:numCache>
                <c:formatCode>General</c:formatCode>
                <c:ptCount val="20"/>
                <c:pt idx="13" formatCode="0.00">
                  <c:v>32055</c:v>
                </c:pt>
                <c:pt idx="14" formatCode="0.00">
                  <c:v>45407.091937314792</c:v>
                </c:pt>
                <c:pt idx="15" formatCode="0.00">
                  <c:v>43338.264171953168</c:v>
                </c:pt>
                <c:pt idx="16" formatCode="0.00">
                  <c:v>41270.911923426393</c:v>
                </c:pt>
                <c:pt idx="17" formatCode="0.00">
                  <c:v>39205.032100313634</c:v>
                </c:pt>
                <c:pt idx="18" formatCode="0.00">
                  <c:v>37140.621350954141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B-46DA-934E-A77CC3784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404143"/>
        <c:axId val="1764413295"/>
      </c:lineChart>
      <c:catAx>
        <c:axId val="17644041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4413295"/>
        <c:crosses val="autoZero"/>
        <c:auto val="1"/>
        <c:lblAlgn val="ctr"/>
        <c:lblOffset val="100"/>
        <c:noMultiLvlLbl val="0"/>
      </c:catAx>
      <c:valAx>
        <c:axId val="176441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440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898615933877834E-2"/>
          <c:y val="0.89664451034529757"/>
          <c:w val="0.88079490063742027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357187</xdr:colOff>
      <xdr:row>2</xdr:row>
      <xdr:rowOff>128587</xdr:rowOff>
    </xdr:from>
    <xdr:to>
      <xdr:col>17</xdr:col>
      <xdr:colOff>319087</xdr:colOff>
      <xdr:row>16</xdr:row>
      <xdr:rowOff>128587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표3" displayName="표3" ref="A1:F21" totalsRowShown="0" dataDxfId="5">
  <autoFilter ref="A1:F21"/>
  <tableColumns count="6">
    <tableColumn id="1" name="년별" dataDxfId="4"/>
    <tableColumn id="2" name="관람객"/>
    <tableColumn id="3" name="예측(관람객)" dataDxfId="3">
      <calculatedColumnFormula>_xlfn.FORECAST.ETS(A2,$B$2:$B$15,$A$2:$A$15,1,1)</calculatedColumnFormula>
    </tableColumn>
    <tableColumn id="4" name="낮은 신뢰 한계(관람객)" dataDxfId="2">
      <calculatedColumnFormula>C2-_xlfn.FORECAST.ETS.CONFINT(A2,$B$2:$B$15,$A$2:$A$15,0.95,1,1)</calculatedColumnFormula>
    </tableColumn>
    <tableColumn id="5" name="높은 신뢰 한계(관람객)" dataDxfId="1">
      <calculatedColumnFormula>C2+_xlfn.FORECAST.ETS.CONFINT(A2,$B$2:$B$15,$A$2:$A$15,0.95,1,1)</calculatedColumnFormula>
    </tableColumn>
    <tableColumn id="6" name="열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표2" displayName="표2" ref="A1:F176" totalsRowShown="0" dataDxfId="11">
  <autoFilter ref="A1:F176"/>
  <tableColumns count="6">
    <tableColumn id="1" name="월별" dataDxfId="10"/>
    <tableColumn id="2" name="관람객"/>
    <tableColumn id="3" name="예측(관람객)" dataDxfId="9">
      <calculatedColumnFormula>_xlfn.FORECAST.ETS(A2,$B$2:$B$152,$A$2:$A$152,1,1)</calculatedColumnFormula>
    </tableColumn>
    <tableColumn id="4" name="낮은 신뢰 한계(관람객)" dataDxfId="8">
      <calculatedColumnFormula>C2-_xlfn.FORECAST.ETS.CONFINT(A2,$B$2:$B$152,$A$2:$A$152,0.95,1,1)</calculatedColumnFormula>
    </tableColumn>
    <tableColumn id="5" name="높은 신뢰 한계(관람객)" dataDxfId="7">
      <calculatedColumnFormula>C2+_xlfn.FORECAST.ETS.CONFINT(A2,$B$2:$B$152,$A$2:$A$152,0.95,1,1)</calculatedColumnFormula>
    </tableColumn>
    <tableColumn id="6" name="오차율" dataDxfId="6">
      <calculatedColumnFormula>(표2[[#This Row],[관람객]]-표2[[#This Row],[예측(관람객)]])/표2[[#This Row],[관람객]]*100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7"/>
  <sheetViews>
    <sheetView tabSelected="1" workbookViewId="0">
      <selection activeCell="D11" sqref="D11"/>
    </sheetView>
  </sheetViews>
  <sheetFormatPr defaultRowHeight="16.5" x14ac:dyDescent="0.3"/>
  <cols>
    <col min="1" max="1" width="11.12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s="1">
        <v>39994</v>
      </c>
      <c r="B2">
        <v>1479</v>
      </c>
      <c r="C2">
        <f>SUM(B2:B8)</f>
        <v>32521</v>
      </c>
    </row>
    <row r="3" spans="1:3" x14ac:dyDescent="0.3">
      <c r="A3" s="1">
        <v>40025</v>
      </c>
      <c r="B3">
        <v>6610</v>
      </c>
    </row>
    <row r="4" spans="1:3" x14ac:dyDescent="0.3">
      <c r="A4" s="1">
        <v>40056</v>
      </c>
      <c r="B4">
        <v>8265</v>
      </c>
    </row>
    <row r="5" spans="1:3" x14ac:dyDescent="0.3">
      <c r="A5" s="1">
        <v>40086</v>
      </c>
      <c r="B5">
        <v>3474</v>
      </c>
    </row>
    <row r="6" spans="1:3" x14ac:dyDescent="0.3">
      <c r="A6" s="1">
        <v>40117</v>
      </c>
      <c r="B6">
        <v>5281</v>
      </c>
    </row>
    <row r="7" spans="1:3" x14ac:dyDescent="0.3">
      <c r="A7" s="1">
        <v>40147</v>
      </c>
      <c r="B7">
        <v>3411</v>
      </c>
    </row>
    <row r="8" spans="1:3" x14ac:dyDescent="0.3">
      <c r="A8" s="1">
        <v>40178</v>
      </c>
      <c r="B8">
        <v>4001</v>
      </c>
    </row>
    <row r="9" spans="1:3" x14ac:dyDescent="0.3">
      <c r="A9" s="1">
        <v>40209</v>
      </c>
      <c r="B9">
        <v>5332</v>
      </c>
      <c r="C9">
        <f>SUM(B9:B20)</f>
        <v>59613</v>
      </c>
    </row>
    <row r="10" spans="1:3" x14ac:dyDescent="0.3">
      <c r="A10" s="1">
        <v>40237</v>
      </c>
      <c r="B10">
        <v>3439</v>
      </c>
    </row>
    <row r="11" spans="1:3" x14ac:dyDescent="0.3">
      <c r="A11" s="1">
        <v>40268</v>
      </c>
      <c r="B11">
        <v>4749</v>
      </c>
    </row>
    <row r="12" spans="1:3" x14ac:dyDescent="0.3">
      <c r="A12" s="1">
        <v>40298</v>
      </c>
      <c r="B12">
        <v>5253</v>
      </c>
    </row>
    <row r="13" spans="1:3" x14ac:dyDescent="0.3">
      <c r="A13" s="1">
        <v>40329</v>
      </c>
      <c r="B13">
        <v>7904</v>
      </c>
    </row>
    <row r="14" spans="1:3" x14ac:dyDescent="0.3">
      <c r="A14" s="1">
        <v>40359</v>
      </c>
      <c r="B14">
        <v>6049</v>
      </c>
    </row>
    <row r="15" spans="1:3" x14ac:dyDescent="0.3">
      <c r="A15" s="1">
        <v>40390</v>
      </c>
      <c r="B15">
        <v>5338</v>
      </c>
    </row>
    <row r="16" spans="1:3" x14ac:dyDescent="0.3">
      <c r="A16" s="1">
        <v>40421</v>
      </c>
      <c r="B16">
        <v>6452</v>
      </c>
    </row>
    <row r="17" spans="1:3" x14ac:dyDescent="0.3">
      <c r="A17" s="1">
        <v>40451</v>
      </c>
      <c r="B17">
        <v>4492</v>
      </c>
    </row>
    <row r="18" spans="1:3" x14ac:dyDescent="0.3">
      <c r="A18" s="1">
        <v>40482</v>
      </c>
      <c r="B18">
        <v>4230</v>
      </c>
    </row>
    <row r="19" spans="1:3" x14ac:dyDescent="0.3">
      <c r="A19" s="1">
        <v>40512</v>
      </c>
      <c r="B19">
        <v>3443</v>
      </c>
    </row>
    <row r="20" spans="1:3" x14ac:dyDescent="0.3">
      <c r="A20" s="1">
        <v>40543</v>
      </c>
      <c r="B20">
        <v>2932</v>
      </c>
    </row>
    <row r="21" spans="1:3" x14ac:dyDescent="0.3">
      <c r="A21" s="1">
        <v>40574</v>
      </c>
      <c r="B21">
        <v>3105</v>
      </c>
      <c r="C21">
        <f>SUM(B21:B32)</f>
        <v>46437</v>
      </c>
    </row>
    <row r="22" spans="1:3" x14ac:dyDescent="0.3">
      <c r="A22" s="1">
        <v>40602</v>
      </c>
      <c r="B22">
        <v>3875</v>
      </c>
    </row>
    <row r="23" spans="1:3" x14ac:dyDescent="0.3">
      <c r="A23" s="1">
        <v>40633</v>
      </c>
      <c r="B23">
        <v>3988</v>
      </c>
    </row>
    <row r="24" spans="1:3" x14ac:dyDescent="0.3">
      <c r="A24" s="1">
        <v>40663</v>
      </c>
      <c r="B24">
        <v>4494</v>
      </c>
    </row>
    <row r="25" spans="1:3" x14ac:dyDescent="0.3">
      <c r="A25" s="1">
        <v>40694</v>
      </c>
      <c r="B25">
        <v>6361</v>
      </c>
    </row>
    <row r="26" spans="1:3" x14ac:dyDescent="0.3">
      <c r="A26" s="1">
        <v>40724</v>
      </c>
      <c r="B26">
        <v>3786</v>
      </c>
    </row>
    <row r="27" spans="1:3" x14ac:dyDescent="0.3">
      <c r="A27" s="1">
        <v>40755</v>
      </c>
      <c r="B27">
        <v>2964</v>
      </c>
    </row>
    <row r="28" spans="1:3" x14ac:dyDescent="0.3">
      <c r="A28" s="1">
        <v>40786</v>
      </c>
      <c r="B28">
        <v>3750</v>
      </c>
    </row>
    <row r="29" spans="1:3" x14ac:dyDescent="0.3">
      <c r="A29" s="1">
        <v>40816</v>
      </c>
      <c r="B29">
        <v>3103</v>
      </c>
    </row>
    <row r="30" spans="1:3" x14ac:dyDescent="0.3">
      <c r="A30" s="1">
        <v>40847</v>
      </c>
      <c r="B30">
        <v>5251</v>
      </c>
    </row>
    <row r="31" spans="1:3" x14ac:dyDescent="0.3">
      <c r="A31" s="1">
        <v>40877</v>
      </c>
      <c r="B31">
        <v>2924</v>
      </c>
    </row>
    <row r="32" spans="1:3" x14ac:dyDescent="0.3">
      <c r="A32" s="1">
        <v>40908</v>
      </c>
      <c r="B32">
        <v>2836</v>
      </c>
    </row>
    <row r="33" spans="1:3" x14ac:dyDescent="0.3">
      <c r="A33" s="1">
        <v>40939</v>
      </c>
      <c r="B33">
        <v>2961</v>
      </c>
      <c r="C33">
        <f>SUM(B33:B44)</f>
        <v>36438</v>
      </c>
    </row>
    <row r="34" spans="1:3" x14ac:dyDescent="0.3">
      <c r="A34" s="1">
        <v>40968</v>
      </c>
      <c r="B34">
        <v>2445</v>
      </c>
    </row>
    <row r="35" spans="1:3" x14ac:dyDescent="0.3">
      <c r="A35" s="1">
        <v>40999</v>
      </c>
      <c r="B35">
        <v>2526</v>
      </c>
    </row>
    <row r="36" spans="1:3" x14ac:dyDescent="0.3">
      <c r="A36" s="1">
        <v>41029</v>
      </c>
      <c r="B36">
        <v>4699</v>
      </c>
    </row>
    <row r="37" spans="1:3" x14ac:dyDescent="0.3">
      <c r="A37" s="1">
        <v>41060</v>
      </c>
      <c r="B37">
        <v>4449</v>
      </c>
    </row>
    <row r="38" spans="1:3" x14ac:dyDescent="0.3">
      <c r="A38" s="1">
        <v>41090</v>
      </c>
      <c r="B38">
        <v>3229</v>
      </c>
    </row>
    <row r="39" spans="1:3" x14ac:dyDescent="0.3">
      <c r="A39" s="1">
        <v>41121</v>
      </c>
      <c r="B39">
        <v>2101</v>
      </c>
    </row>
    <row r="40" spans="1:3" x14ac:dyDescent="0.3">
      <c r="A40" s="1">
        <v>41152</v>
      </c>
      <c r="B40">
        <v>1790</v>
      </c>
    </row>
    <row r="41" spans="1:3" x14ac:dyDescent="0.3">
      <c r="A41" s="1">
        <v>41182</v>
      </c>
      <c r="B41">
        <v>1621</v>
      </c>
    </row>
    <row r="42" spans="1:3" x14ac:dyDescent="0.3">
      <c r="A42" s="1">
        <v>41213</v>
      </c>
      <c r="B42">
        <v>5389</v>
      </c>
    </row>
    <row r="43" spans="1:3" x14ac:dyDescent="0.3">
      <c r="A43" s="1">
        <v>41243</v>
      </c>
      <c r="B43">
        <v>2726</v>
      </c>
    </row>
    <row r="44" spans="1:3" x14ac:dyDescent="0.3">
      <c r="A44" s="1">
        <v>41274</v>
      </c>
      <c r="B44">
        <v>2502</v>
      </c>
    </row>
    <row r="45" spans="1:3" x14ac:dyDescent="0.3">
      <c r="A45" s="1">
        <v>41305</v>
      </c>
      <c r="B45">
        <v>2129</v>
      </c>
      <c r="C45">
        <f>SUM(B45:B56)</f>
        <v>51063</v>
      </c>
    </row>
    <row r="46" spans="1:3" x14ac:dyDescent="0.3">
      <c r="A46" s="1">
        <v>41333</v>
      </c>
      <c r="B46">
        <v>4020</v>
      </c>
    </row>
    <row r="47" spans="1:3" x14ac:dyDescent="0.3">
      <c r="A47" s="1">
        <v>41364</v>
      </c>
      <c r="B47">
        <v>4523</v>
      </c>
    </row>
    <row r="48" spans="1:3" x14ac:dyDescent="0.3">
      <c r="A48" s="1">
        <v>41394</v>
      </c>
      <c r="B48">
        <v>6398</v>
      </c>
    </row>
    <row r="49" spans="1:3" x14ac:dyDescent="0.3">
      <c r="A49" s="1">
        <v>41425</v>
      </c>
      <c r="B49">
        <v>5133</v>
      </c>
    </row>
    <row r="50" spans="1:3" x14ac:dyDescent="0.3">
      <c r="A50" s="1">
        <v>41455</v>
      </c>
      <c r="B50">
        <v>2895</v>
      </c>
    </row>
    <row r="51" spans="1:3" x14ac:dyDescent="0.3">
      <c r="A51" s="1">
        <v>41486</v>
      </c>
      <c r="B51">
        <v>2299</v>
      </c>
    </row>
    <row r="52" spans="1:3" x14ac:dyDescent="0.3">
      <c r="A52" s="1">
        <v>41517</v>
      </c>
      <c r="B52">
        <v>3637</v>
      </c>
    </row>
    <row r="53" spans="1:3" x14ac:dyDescent="0.3">
      <c r="A53" s="1">
        <v>41547</v>
      </c>
      <c r="B53">
        <v>7071</v>
      </c>
    </row>
    <row r="54" spans="1:3" x14ac:dyDescent="0.3">
      <c r="A54" s="1">
        <v>41578</v>
      </c>
      <c r="B54">
        <v>7173</v>
      </c>
    </row>
    <row r="55" spans="1:3" x14ac:dyDescent="0.3">
      <c r="A55" s="1">
        <v>41608</v>
      </c>
      <c r="B55">
        <v>3256</v>
      </c>
    </row>
    <row r="56" spans="1:3" x14ac:dyDescent="0.3">
      <c r="A56" s="1">
        <v>41639</v>
      </c>
      <c r="B56">
        <v>2529</v>
      </c>
    </row>
    <row r="57" spans="1:3" x14ac:dyDescent="0.3">
      <c r="A57" s="1">
        <v>41670</v>
      </c>
      <c r="B57">
        <v>3048</v>
      </c>
      <c r="C57">
        <f>SUM(B57:B68)</f>
        <v>45354</v>
      </c>
    </row>
    <row r="58" spans="1:3" x14ac:dyDescent="0.3">
      <c r="A58" s="1">
        <v>41698</v>
      </c>
      <c r="B58">
        <v>2800</v>
      </c>
    </row>
    <row r="59" spans="1:3" x14ac:dyDescent="0.3">
      <c r="A59" s="1">
        <v>41729</v>
      </c>
      <c r="B59">
        <v>2939</v>
      </c>
    </row>
    <row r="60" spans="1:3" x14ac:dyDescent="0.3">
      <c r="A60" s="1">
        <v>41759</v>
      </c>
      <c r="B60">
        <v>4882</v>
      </c>
    </row>
    <row r="61" spans="1:3" x14ac:dyDescent="0.3">
      <c r="A61" s="1">
        <v>41790</v>
      </c>
      <c r="B61">
        <v>5679</v>
      </c>
    </row>
    <row r="62" spans="1:3" x14ac:dyDescent="0.3">
      <c r="A62" s="1">
        <v>41820</v>
      </c>
      <c r="B62">
        <v>2951</v>
      </c>
    </row>
    <row r="63" spans="1:3" x14ac:dyDescent="0.3">
      <c r="A63" s="1">
        <v>41851</v>
      </c>
      <c r="B63">
        <v>2261</v>
      </c>
    </row>
    <row r="64" spans="1:3" x14ac:dyDescent="0.3">
      <c r="A64" s="1">
        <v>41882</v>
      </c>
      <c r="B64">
        <v>2393</v>
      </c>
    </row>
    <row r="65" spans="1:3" x14ac:dyDescent="0.3">
      <c r="A65" s="1">
        <v>41912</v>
      </c>
      <c r="B65">
        <v>6132</v>
      </c>
    </row>
    <row r="66" spans="1:3" x14ac:dyDescent="0.3">
      <c r="A66" s="1">
        <v>41943</v>
      </c>
      <c r="B66">
        <v>7068</v>
      </c>
    </row>
    <row r="67" spans="1:3" x14ac:dyDescent="0.3">
      <c r="A67" s="1">
        <v>41973</v>
      </c>
      <c r="B67">
        <v>3789</v>
      </c>
    </row>
    <row r="68" spans="1:3" x14ac:dyDescent="0.3">
      <c r="A68" s="1">
        <v>42004</v>
      </c>
      <c r="B68">
        <v>1412</v>
      </c>
    </row>
    <row r="69" spans="1:3" x14ac:dyDescent="0.3">
      <c r="A69" s="1">
        <v>42035</v>
      </c>
      <c r="B69">
        <v>2846</v>
      </c>
      <c r="C69">
        <f>SUM(B69:B80)</f>
        <v>46210</v>
      </c>
    </row>
    <row r="70" spans="1:3" x14ac:dyDescent="0.3">
      <c r="A70" s="1">
        <v>42063</v>
      </c>
      <c r="B70">
        <v>3193</v>
      </c>
    </row>
    <row r="71" spans="1:3" x14ac:dyDescent="0.3">
      <c r="A71" s="1">
        <v>42094</v>
      </c>
      <c r="B71">
        <v>2755</v>
      </c>
    </row>
    <row r="72" spans="1:3" x14ac:dyDescent="0.3">
      <c r="A72" s="1">
        <v>42124</v>
      </c>
      <c r="B72">
        <v>5151</v>
      </c>
    </row>
    <row r="73" spans="1:3" x14ac:dyDescent="0.3">
      <c r="A73" s="1">
        <v>42155</v>
      </c>
      <c r="B73">
        <v>5294</v>
      </c>
    </row>
    <row r="74" spans="1:3" x14ac:dyDescent="0.3">
      <c r="A74" s="1">
        <v>42185</v>
      </c>
      <c r="B74">
        <v>2374</v>
      </c>
    </row>
    <row r="75" spans="1:3" x14ac:dyDescent="0.3">
      <c r="A75" s="1">
        <v>42216</v>
      </c>
      <c r="B75">
        <v>2399</v>
      </c>
    </row>
    <row r="76" spans="1:3" x14ac:dyDescent="0.3">
      <c r="A76" s="1">
        <v>42247</v>
      </c>
      <c r="B76">
        <v>4077</v>
      </c>
    </row>
    <row r="77" spans="1:3" x14ac:dyDescent="0.3">
      <c r="A77" s="1">
        <v>42277</v>
      </c>
      <c r="B77">
        <v>7344</v>
      </c>
    </row>
    <row r="78" spans="1:3" x14ac:dyDescent="0.3">
      <c r="A78" s="1">
        <v>42308</v>
      </c>
      <c r="B78">
        <v>6006</v>
      </c>
    </row>
    <row r="79" spans="1:3" x14ac:dyDescent="0.3">
      <c r="A79" s="1">
        <v>42338</v>
      </c>
      <c r="B79">
        <v>2900</v>
      </c>
    </row>
    <row r="80" spans="1:3" x14ac:dyDescent="0.3">
      <c r="A80" s="1">
        <v>42369</v>
      </c>
      <c r="B80">
        <v>1871</v>
      </c>
    </row>
    <row r="81" spans="1:3" x14ac:dyDescent="0.3">
      <c r="A81" s="1">
        <v>42400</v>
      </c>
      <c r="B81">
        <v>2562</v>
      </c>
      <c r="C81">
        <f>SUM(B81:B92)</f>
        <v>48889</v>
      </c>
    </row>
    <row r="82" spans="1:3" x14ac:dyDescent="0.3">
      <c r="A82" s="1">
        <v>42429</v>
      </c>
      <c r="B82">
        <v>3601</v>
      </c>
    </row>
    <row r="83" spans="1:3" x14ac:dyDescent="0.3">
      <c r="A83" s="1">
        <v>42460</v>
      </c>
      <c r="B83">
        <v>2263</v>
      </c>
    </row>
    <row r="84" spans="1:3" x14ac:dyDescent="0.3">
      <c r="A84" s="1">
        <v>42490</v>
      </c>
      <c r="B84">
        <v>5215</v>
      </c>
    </row>
    <row r="85" spans="1:3" x14ac:dyDescent="0.3">
      <c r="A85" s="1">
        <v>42521</v>
      </c>
      <c r="B85">
        <v>4526</v>
      </c>
    </row>
    <row r="86" spans="1:3" x14ac:dyDescent="0.3">
      <c r="A86" s="1">
        <v>42551</v>
      </c>
      <c r="B86">
        <v>3089</v>
      </c>
    </row>
    <row r="87" spans="1:3" x14ac:dyDescent="0.3">
      <c r="A87" s="1">
        <v>42582</v>
      </c>
      <c r="B87">
        <v>3160</v>
      </c>
    </row>
    <row r="88" spans="1:3" x14ac:dyDescent="0.3">
      <c r="A88" s="1">
        <v>42613</v>
      </c>
      <c r="B88">
        <v>3067</v>
      </c>
    </row>
    <row r="89" spans="1:3" x14ac:dyDescent="0.3">
      <c r="A89" s="1">
        <v>42643</v>
      </c>
      <c r="B89">
        <v>6290</v>
      </c>
    </row>
    <row r="90" spans="1:3" x14ac:dyDescent="0.3">
      <c r="A90" s="1">
        <v>42674</v>
      </c>
      <c r="B90">
        <v>7426</v>
      </c>
    </row>
    <row r="91" spans="1:3" x14ac:dyDescent="0.3">
      <c r="A91" s="1">
        <v>42704</v>
      </c>
      <c r="B91">
        <v>3921</v>
      </c>
    </row>
    <row r="92" spans="1:3" x14ac:dyDescent="0.3">
      <c r="A92" s="1">
        <v>42735</v>
      </c>
      <c r="B92">
        <v>3769</v>
      </c>
    </row>
    <row r="93" spans="1:3" x14ac:dyDescent="0.3">
      <c r="A93" s="1">
        <v>42766</v>
      </c>
      <c r="B93">
        <v>4514</v>
      </c>
      <c r="C93">
        <f>SUM(B93:B104)</f>
        <v>50646</v>
      </c>
    </row>
    <row r="94" spans="1:3" x14ac:dyDescent="0.3">
      <c r="A94" s="1">
        <v>42794</v>
      </c>
      <c r="B94">
        <v>3530</v>
      </c>
    </row>
    <row r="95" spans="1:3" x14ac:dyDescent="0.3">
      <c r="A95" s="1">
        <v>42825</v>
      </c>
      <c r="B95">
        <v>3421</v>
      </c>
    </row>
    <row r="96" spans="1:3" x14ac:dyDescent="0.3">
      <c r="A96" s="1">
        <v>42855</v>
      </c>
      <c r="B96">
        <v>6707</v>
      </c>
    </row>
    <row r="97" spans="1:3" x14ac:dyDescent="0.3">
      <c r="A97" s="1">
        <v>42886</v>
      </c>
      <c r="B97">
        <v>6442</v>
      </c>
    </row>
    <row r="98" spans="1:3" x14ac:dyDescent="0.3">
      <c r="A98" s="1">
        <v>42916</v>
      </c>
      <c r="B98">
        <v>4758</v>
      </c>
    </row>
    <row r="99" spans="1:3" x14ac:dyDescent="0.3">
      <c r="A99" s="1">
        <v>42947</v>
      </c>
      <c r="B99">
        <v>3817</v>
      </c>
    </row>
    <row r="100" spans="1:3" x14ac:dyDescent="0.3">
      <c r="A100" s="1">
        <v>42978</v>
      </c>
      <c r="B100">
        <v>3825</v>
      </c>
    </row>
    <row r="101" spans="1:3" x14ac:dyDescent="0.3">
      <c r="A101" s="1">
        <v>43008</v>
      </c>
      <c r="B101">
        <v>3971</v>
      </c>
    </row>
    <row r="102" spans="1:3" x14ac:dyDescent="0.3">
      <c r="A102" s="1">
        <v>43039</v>
      </c>
      <c r="B102">
        <v>5494</v>
      </c>
    </row>
    <row r="103" spans="1:3" x14ac:dyDescent="0.3">
      <c r="A103" s="1">
        <v>43069</v>
      </c>
      <c r="B103">
        <v>2836</v>
      </c>
    </row>
    <row r="104" spans="1:3" x14ac:dyDescent="0.3">
      <c r="A104" s="1">
        <v>43100</v>
      </c>
      <c r="B104">
        <v>1331</v>
      </c>
    </row>
    <row r="105" spans="1:3" x14ac:dyDescent="0.3">
      <c r="A105" s="1">
        <v>43131</v>
      </c>
      <c r="B105">
        <v>2014</v>
      </c>
      <c r="C105">
        <f>SUM(B105:B116)</f>
        <v>45493</v>
      </c>
    </row>
    <row r="106" spans="1:3" x14ac:dyDescent="0.3">
      <c r="A106" s="1">
        <v>43159</v>
      </c>
      <c r="B106">
        <v>3924</v>
      </c>
    </row>
    <row r="107" spans="1:3" x14ac:dyDescent="0.3">
      <c r="A107" s="1">
        <v>43190</v>
      </c>
      <c r="B107">
        <v>2955</v>
      </c>
    </row>
    <row r="108" spans="1:3" x14ac:dyDescent="0.3">
      <c r="A108" s="1">
        <v>43220</v>
      </c>
      <c r="B108">
        <v>5454</v>
      </c>
    </row>
    <row r="109" spans="1:3" x14ac:dyDescent="0.3">
      <c r="A109" s="1">
        <v>43251</v>
      </c>
      <c r="B109">
        <v>4313</v>
      </c>
    </row>
    <row r="110" spans="1:3" x14ac:dyDescent="0.3">
      <c r="A110" s="1">
        <v>43281</v>
      </c>
      <c r="B110">
        <v>3082</v>
      </c>
    </row>
    <row r="111" spans="1:3" x14ac:dyDescent="0.3">
      <c r="A111" s="1">
        <v>43312</v>
      </c>
      <c r="B111">
        <v>2549</v>
      </c>
    </row>
    <row r="112" spans="1:3" x14ac:dyDescent="0.3">
      <c r="A112" s="1">
        <v>43343</v>
      </c>
      <c r="B112">
        <v>2903</v>
      </c>
    </row>
    <row r="113" spans="1:3" x14ac:dyDescent="0.3">
      <c r="A113" s="1">
        <v>43373</v>
      </c>
      <c r="B113">
        <v>6340</v>
      </c>
    </row>
    <row r="114" spans="1:3" x14ac:dyDescent="0.3">
      <c r="A114" s="1">
        <v>43404</v>
      </c>
      <c r="B114">
        <v>5591</v>
      </c>
    </row>
    <row r="115" spans="1:3" x14ac:dyDescent="0.3">
      <c r="A115" s="1">
        <v>43434</v>
      </c>
      <c r="B115">
        <v>3912</v>
      </c>
    </row>
    <row r="116" spans="1:3" x14ac:dyDescent="0.3">
      <c r="A116" s="1">
        <v>43465</v>
      </c>
      <c r="B116">
        <v>2456</v>
      </c>
    </row>
    <row r="117" spans="1:3" x14ac:dyDescent="0.3">
      <c r="A117" s="1">
        <v>43496</v>
      </c>
      <c r="B117">
        <v>2392</v>
      </c>
      <c r="C117">
        <f>SUM(B117:B128)</f>
        <v>49923</v>
      </c>
    </row>
    <row r="118" spans="1:3" x14ac:dyDescent="0.3">
      <c r="A118" s="1">
        <v>43524</v>
      </c>
      <c r="B118">
        <v>3793</v>
      </c>
    </row>
    <row r="119" spans="1:3" x14ac:dyDescent="0.3">
      <c r="A119" s="1">
        <v>43555</v>
      </c>
      <c r="B119">
        <v>2265</v>
      </c>
    </row>
    <row r="120" spans="1:3" x14ac:dyDescent="0.3">
      <c r="A120" s="1">
        <v>43585</v>
      </c>
      <c r="B120">
        <v>4560</v>
      </c>
    </row>
    <row r="121" spans="1:3" x14ac:dyDescent="0.3">
      <c r="A121" s="1">
        <v>43616</v>
      </c>
      <c r="B121">
        <v>5839</v>
      </c>
    </row>
    <row r="122" spans="1:3" x14ac:dyDescent="0.3">
      <c r="A122" s="1">
        <v>43646</v>
      </c>
      <c r="B122">
        <v>4712</v>
      </c>
    </row>
    <row r="123" spans="1:3" x14ac:dyDescent="0.3">
      <c r="A123" s="1">
        <v>43677</v>
      </c>
      <c r="B123">
        <v>3956</v>
      </c>
    </row>
    <row r="124" spans="1:3" x14ac:dyDescent="0.3">
      <c r="A124" s="1">
        <v>43708</v>
      </c>
      <c r="B124">
        <v>4618</v>
      </c>
    </row>
    <row r="125" spans="1:3" x14ac:dyDescent="0.3">
      <c r="A125" s="1">
        <v>43738</v>
      </c>
      <c r="B125">
        <v>5674</v>
      </c>
    </row>
    <row r="126" spans="1:3" x14ac:dyDescent="0.3">
      <c r="A126" s="1">
        <v>43769</v>
      </c>
      <c r="B126">
        <v>4902</v>
      </c>
    </row>
    <row r="127" spans="1:3" x14ac:dyDescent="0.3">
      <c r="A127" s="1">
        <v>43799</v>
      </c>
      <c r="B127">
        <v>4852</v>
      </c>
    </row>
    <row r="128" spans="1:3" x14ac:dyDescent="0.3">
      <c r="A128" s="1">
        <v>43830</v>
      </c>
      <c r="B128">
        <v>2360</v>
      </c>
    </row>
    <row r="129" spans="1:3" x14ac:dyDescent="0.3">
      <c r="A129" s="1">
        <v>43861</v>
      </c>
      <c r="B129">
        <v>3465</v>
      </c>
      <c r="C129">
        <f>SUM(B129:B140)</f>
        <v>17138</v>
      </c>
    </row>
    <row r="130" spans="1:3" x14ac:dyDescent="0.3">
      <c r="A130" s="1">
        <v>43890</v>
      </c>
      <c r="B130">
        <v>1531</v>
      </c>
    </row>
    <row r="131" spans="1:3" x14ac:dyDescent="0.3">
      <c r="A131" s="1">
        <v>43921</v>
      </c>
      <c r="B131">
        <v>0</v>
      </c>
    </row>
    <row r="132" spans="1:3" x14ac:dyDescent="0.3">
      <c r="A132" s="1">
        <v>43951</v>
      </c>
      <c r="B132">
        <v>0</v>
      </c>
    </row>
    <row r="133" spans="1:3" x14ac:dyDescent="0.3">
      <c r="A133" s="1">
        <v>43982</v>
      </c>
      <c r="B133">
        <v>1194</v>
      </c>
    </row>
    <row r="134" spans="1:3" x14ac:dyDescent="0.3">
      <c r="A134" s="1">
        <v>44012</v>
      </c>
      <c r="B134">
        <v>1655</v>
      </c>
    </row>
    <row r="135" spans="1:3" x14ac:dyDescent="0.3">
      <c r="A135" s="1">
        <v>44043</v>
      </c>
      <c r="B135">
        <v>1780</v>
      </c>
    </row>
    <row r="136" spans="1:3" x14ac:dyDescent="0.3">
      <c r="A136" s="1">
        <v>44074</v>
      </c>
      <c r="B136">
        <v>2347</v>
      </c>
    </row>
    <row r="137" spans="1:3" x14ac:dyDescent="0.3">
      <c r="A137" s="1">
        <v>44104</v>
      </c>
      <c r="B137">
        <v>55</v>
      </c>
    </row>
    <row r="138" spans="1:3" x14ac:dyDescent="0.3">
      <c r="A138" s="1">
        <v>44135</v>
      </c>
      <c r="B138">
        <v>2067</v>
      </c>
    </row>
    <row r="139" spans="1:3" x14ac:dyDescent="0.3">
      <c r="A139" s="1">
        <v>44165</v>
      </c>
      <c r="B139">
        <v>2014</v>
      </c>
    </row>
    <row r="140" spans="1:3" x14ac:dyDescent="0.3">
      <c r="A140" s="1">
        <v>44196</v>
      </c>
      <c r="B140">
        <v>1030</v>
      </c>
    </row>
    <row r="141" spans="1:3" x14ac:dyDescent="0.3">
      <c r="A141" s="1">
        <v>44227</v>
      </c>
      <c r="B141">
        <v>890</v>
      </c>
      <c r="C141">
        <f>SUM(B141:B152)</f>
        <v>18057</v>
      </c>
    </row>
    <row r="142" spans="1:3" x14ac:dyDescent="0.3">
      <c r="A142" s="1">
        <v>44255</v>
      </c>
      <c r="B142">
        <v>1370</v>
      </c>
    </row>
    <row r="143" spans="1:3" x14ac:dyDescent="0.3">
      <c r="A143" s="1">
        <v>44286</v>
      </c>
      <c r="B143">
        <v>1191</v>
      </c>
    </row>
    <row r="144" spans="1:3" x14ac:dyDescent="0.3">
      <c r="A144" s="1">
        <v>44316</v>
      </c>
      <c r="B144">
        <v>1246</v>
      </c>
    </row>
    <row r="145" spans="1:3" x14ac:dyDescent="0.3">
      <c r="A145" s="1">
        <v>44347</v>
      </c>
      <c r="B145">
        <v>2437</v>
      </c>
    </row>
    <row r="146" spans="1:3" x14ac:dyDescent="0.3">
      <c r="A146" s="1">
        <v>44377</v>
      </c>
      <c r="B146">
        <v>1472</v>
      </c>
    </row>
    <row r="147" spans="1:3" x14ac:dyDescent="0.3">
      <c r="A147" s="1">
        <v>44408</v>
      </c>
      <c r="B147">
        <v>1370</v>
      </c>
    </row>
    <row r="148" spans="1:3" x14ac:dyDescent="0.3">
      <c r="A148" s="1">
        <v>44439</v>
      </c>
      <c r="B148">
        <v>1764</v>
      </c>
    </row>
    <row r="149" spans="1:3" x14ac:dyDescent="0.3">
      <c r="A149" s="1">
        <v>44469</v>
      </c>
      <c r="B149">
        <v>1693</v>
      </c>
    </row>
    <row r="150" spans="1:3" x14ac:dyDescent="0.3">
      <c r="A150" s="1">
        <v>44500</v>
      </c>
      <c r="B150">
        <v>1730</v>
      </c>
    </row>
    <row r="151" spans="1:3" x14ac:dyDescent="0.3">
      <c r="A151" s="1">
        <v>44530</v>
      </c>
      <c r="B151">
        <v>1805</v>
      </c>
    </row>
    <row r="152" spans="1:3" x14ac:dyDescent="0.3">
      <c r="A152" s="1">
        <v>44561</v>
      </c>
      <c r="B152">
        <v>1089</v>
      </c>
    </row>
    <row r="153" spans="1:3" x14ac:dyDescent="0.3">
      <c r="A153" s="1">
        <v>44592</v>
      </c>
      <c r="B153">
        <v>1120</v>
      </c>
      <c r="C153">
        <f>SUM(B153:B164)</f>
        <v>25422</v>
      </c>
    </row>
    <row r="154" spans="1:3" x14ac:dyDescent="0.3">
      <c r="A154" s="1">
        <v>44620</v>
      </c>
      <c r="B154">
        <v>1129</v>
      </c>
    </row>
    <row r="155" spans="1:3" x14ac:dyDescent="0.3">
      <c r="A155" s="1">
        <v>44651</v>
      </c>
      <c r="B155">
        <v>1035</v>
      </c>
    </row>
    <row r="156" spans="1:3" x14ac:dyDescent="0.3">
      <c r="A156" s="1">
        <v>44681</v>
      </c>
      <c r="B156">
        <v>1951</v>
      </c>
    </row>
    <row r="157" spans="1:3" x14ac:dyDescent="0.3">
      <c r="A157" s="1">
        <v>44712</v>
      </c>
      <c r="B157">
        <v>2871</v>
      </c>
    </row>
    <row r="158" spans="1:3" x14ac:dyDescent="0.3">
      <c r="A158" s="1">
        <v>44742</v>
      </c>
      <c r="B158">
        <v>2314</v>
      </c>
    </row>
    <row r="159" spans="1:3" x14ac:dyDescent="0.3">
      <c r="A159" s="1">
        <v>44773</v>
      </c>
      <c r="B159">
        <v>1953</v>
      </c>
    </row>
    <row r="160" spans="1:3" x14ac:dyDescent="0.3">
      <c r="A160" s="1">
        <v>44804</v>
      </c>
      <c r="B160">
        <v>2487</v>
      </c>
    </row>
    <row r="161" spans="1:3" x14ac:dyDescent="0.3">
      <c r="A161" s="1">
        <v>44834</v>
      </c>
      <c r="B161">
        <v>3373</v>
      </c>
    </row>
    <row r="162" spans="1:3" x14ac:dyDescent="0.3">
      <c r="A162" s="1">
        <v>44865</v>
      </c>
      <c r="B162">
        <v>2737</v>
      </c>
    </row>
    <row r="163" spans="1:3" x14ac:dyDescent="0.3">
      <c r="A163" s="1">
        <v>44895</v>
      </c>
      <c r="B163">
        <v>2291</v>
      </c>
    </row>
    <row r="164" spans="1:3" x14ac:dyDescent="0.3">
      <c r="A164" s="1">
        <v>44926</v>
      </c>
      <c r="B164">
        <v>2161</v>
      </c>
    </row>
    <row r="165" spans="1:3" x14ac:dyDescent="0.3">
      <c r="A165" s="1">
        <v>44957</v>
      </c>
      <c r="B165">
        <v>2571</v>
      </c>
      <c r="C165">
        <f>SUM(B165:B176)</f>
        <v>32055</v>
      </c>
    </row>
    <row r="166" spans="1:3" x14ac:dyDescent="0.3">
      <c r="A166" s="1">
        <v>44985</v>
      </c>
      <c r="B166">
        <v>1900</v>
      </c>
    </row>
    <row r="167" spans="1:3" x14ac:dyDescent="0.3">
      <c r="A167" s="1">
        <v>45016</v>
      </c>
      <c r="B167">
        <v>2117</v>
      </c>
    </row>
    <row r="168" spans="1:3" x14ac:dyDescent="0.3">
      <c r="A168" s="1">
        <v>45046</v>
      </c>
      <c r="B168">
        <v>3602</v>
      </c>
    </row>
    <row r="169" spans="1:3" x14ac:dyDescent="0.3">
      <c r="A169" s="1">
        <v>45077</v>
      </c>
      <c r="B169">
        <v>3120</v>
      </c>
    </row>
    <row r="170" spans="1:3" x14ac:dyDescent="0.3">
      <c r="A170" s="1">
        <v>45107</v>
      </c>
      <c r="B170">
        <v>2334</v>
      </c>
    </row>
    <row r="171" spans="1:3" x14ac:dyDescent="0.3">
      <c r="A171" s="1">
        <v>45138</v>
      </c>
      <c r="B171">
        <v>2082</v>
      </c>
    </row>
    <row r="172" spans="1:3" x14ac:dyDescent="0.3">
      <c r="A172" s="1">
        <v>45168</v>
      </c>
      <c r="B172">
        <v>2400</v>
      </c>
    </row>
    <row r="173" spans="1:3" x14ac:dyDescent="0.3">
      <c r="A173" s="1">
        <v>45199</v>
      </c>
      <c r="B173">
        <v>2895</v>
      </c>
    </row>
    <row r="174" spans="1:3" x14ac:dyDescent="0.3">
      <c r="A174" s="1">
        <v>45230</v>
      </c>
      <c r="B174">
        <v>3254</v>
      </c>
    </row>
    <row r="175" spans="1:3" x14ac:dyDescent="0.3">
      <c r="A175" s="1">
        <v>45260</v>
      </c>
      <c r="B175">
        <v>2882</v>
      </c>
    </row>
    <row r="176" spans="1:3" x14ac:dyDescent="0.3">
      <c r="A176" s="1">
        <v>45291</v>
      </c>
      <c r="B176">
        <v>2898</v>
      </c>
    </row>
    <row r="177" spans="1:2" x14ac:dyDescent="0.3">
      <c r="A177" s="1">
        <v>45322</v>
      </c>
      <c r="B177">
        <v>2508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E29" sqref="E29"/>
    </sheetView>
  </sheetViews>
  <sheetFormatPr defaultRowHeight="16.5" x14ac:dyDescent="0.3"/>
  <cols>
    <col min="2" max="2" width="9.375" bestFit="1" customWidth="1"/>
    <col min="3" max="3" width="13.375" customWidth="1"/>
    <col min="4" max="5" width="22.125" customWidth="1"/>
  </cols>
  <sheetData>
    <row r="1" spans="1:6" x14ac:dyDescent="0.3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3">
        <v>2010</v>
      </c>
      <c r="B2" s="3">
        <v>59613</v>
      </c>
      <c r="F2" s="16"/>
    </row>
    <row r="3" spans="1:6" x14ac:dyDescent="0.3">
      <c r="A3" s="3">
        <v>2011</v>
      </c>
      <c r="B3" s="3">
        <v>46437</v>
      </c>
      <c r="F3" s="14"/>
    </row>
    <row r="4" spans="1:6" x14ac:dyDescent="0.3">
      <c r="A4" s="3">
        <v>2012</v>
      </c>
      <c r="B4" s="3">
        <v>36438</v>
      </c>
      <c r="F4" s="14"/>
    </row>
    <row r="5" spans="1:6" x14ac:dyDescent="0.3">
      <c r="A5" s="3">
        <v>2013</v>
      </c>
      <c r="B5" s="3">
        <v>51063</v>
      </c>
      <c r="F5" s="14"/>
    </row>
    <row r="6" spans="1:6" x14ac:dyDescent="0.3">
      <c r="A6" s="3">
        <v>2014</v>
      </c>
      <c r="B6" s="3">
        <v>45354</v>
      </c>
      <c r="F6" s="14"/>
    </row>
    <row r="7" spans="1:6" x14ac:dyDescent="0.3">
      <c r="A7" s="3">
        <v>2015</v>
      </c>
      <c r="B7" s="3">
        <v>46210</v>
      </c>
      <c r="F7" s="14"/>
    </row>
    <row r="8" spans="1:6" x14ac:dyDescent="0.3">
      <c r="A8" s="3">
        <v>2016</v>
      </c>
      <c r="B8" s="3">
        <v>48889</v>
      </c>
      <c r="F8" s="14"/>
    </row>
    <row r="9" spans="1:6" x14ac:dyDescent="0.3">
      <c r="A9" s="3">
        <v>2017</v>
      </c>
      <c r="B9" s="3">
        <v>50646</v>
      </c>
      <c r="F9" s="14"/>
    </row>
    <row r="10" spans="1:6" x14ac:dyDescent="0.3">
      <c r="A10" s="3">
        <v>2018</v>
      </c>
      <c r="B10" s="3">
        <v>45493</v>
      </c>
      <c r="F10" s="14"/>
    </row>
    <row r="11" spans="1:6" x14ac:dyDescent="0.3">
      <c r="A11" s="3">
        <v>2019</v>
      </c>
      <c r="B11" s="3">
        <v>49923</v>
      </c>
      <c r="F11" s="14"/>
    </row>
    <row r="12" spans="1:6" x14ac:dyDescent="0.3">
      <c r="A12" s="3">
        <v>2020</v>
      </c>
      <c r="B12" s="3">
        <v>17138</v>
      </c>
      <c r="F12" s="14"/>
    </row>
    <row r="13" spans="1:6" x14ac:dyDescent="0.3">
      <c r="A13" s="3">
        <v>2021</v>
      </c>
      <c r="B13" s="3">
        <v>18057</v>
      </c>
      <c r="F13" s="14"/>
    </row>
    <row r="14" spans="1:6" x14ac:dyDescent="0.3">
      <c r="A14" s="3">
        <v>2022</v>
      </c>
      <c r="B14" s="3">
        <v>25422</v>
      </c>
      <c r="F14" s="14"/>
    </row>
    <row r="15" spans="1:6" x14ac:dyDescent="0.3">
      <c r="A15" s="3">
        <v>2023</v>
      </c>
      <c r="B15" s="3">
        <v>32055</v>
      </c>
      <c r="C15" s="3">
        <v>32055</v>
      </c>
      <c r="D15" s="4">
        <v>32055</v>
      </c>
      <c r="E15" s="4">
        <v>32055</v>
      </c>
      <c r="F15" s="14"/>
    </row>
    <row r="16" spans="1:6" x14ac:dyDescent="0.3">
      <c r="A16" s="3">
        <v>2024</v>
      </c>
      <c r="B16" s="3"/>
      <c r="C16" s="3">
        <f>_xlfn.FORECAST.ETS(A16,$B$2:$B$15,$A$2:$A$15,1,1)</f>
        <v>25694.718446715695</v>
      </c>
      <c r="D16" s="4">
        <f>C16-_xlfn.FORECAST.ETS.CONFINT(A16,$B$2:$B$15,$A$2:$A$15,0.95,1,1)</f>
        <v>5982.344956116598</v>
      </c>
      <c r="E16" s="4">
        <f>C16+_xlfn.FORECAST.ETS.CONFINT(A16,$B$2:$B$15,$A$2:$A$15,0.95,1,1)</f>
        <v>45407.091937314792</v>
      </c>
      <c r="F16" s="16"/>
    </row>
    <row r="17" spans="1:15" x14ac:dyDescent="0.3">
      <c r="A17" s="3">
        <v>2025</v>
      </c>
      <c r="B17" s="3"/>
      <c r="C17" s="3">
        <f>_xlfn.FORECAST.ETS(A17,$B$2:$B$15,$A$2:$A$15,1,1)</f>
        <v>23525.602830512991</v>
      </c>
      <c r="D17" s="4">
        <f>C17-_xlfn.FORECAST.ETS.CONFINT(A17,$B$2:$B$15,$A$2:$A$15,0.95,1,1)</f>
        <v>3712.9414890728149</v>
      </c>
      <c r="E17" s="4">
        <f>C17+_xlfn.FORECAST.ETS.CONFINT(A17,$B$2:$B$15,$A$2:$A$15,0.95,1,1)</f>
        <v>43338.264171953168</v>
      </c>
      <c r="F17" s="14"/>
    </row>
    <row r="18" spans="1:15" x14ac:dyDescent="0.3">
      <c r="A18" s="3">
        <v>2026</v>
      </c>
      <c r="B18" s="3"/>
      <c r="C18" s="3">
        <f>_xlfn.FORECAST.ETS(A18,$B$2:$B$15,$A$2:$A$15,1,1)</f>
        <v>21356.487214310273</v>
      </c>
      <c r="D18" s="4">
        <f>C18-_xlfn.FORECAST.ETS.CONFINT(A18,$B$2:$B$15,$A$2:$A$15,0.95,1,1)</f>
        <v>1442.062505194157</v>
      </c>
      <c r="E18" s="4">
        <f>C18+_xlfn.FORECAST.ETS.CONFINT(A18,$B$2:$B$15,$A$2:$A$15,0.95,1,1)</f>
        <v>41270.911923426393</v>
      </c>
      <c r="F18" s="14"/>
    </row>
    <row r="19" spans="1:15" x14ac:dyDescent="0.3">
      <c r="A19" s="3">
        <v>2027</v>
      </c>
      <c r="B19" s="3"/>
      <c r="C19" s="3">
        <f>_xlfn.FORECAST.ETS(A19,$B$2:$B$15,$A$2:$A$15,1,1)</f>
        <v>19187.371598107573</v>
      </c>
      <c r="D19" s="4">
        <f>C19-_xlfn.FORECAST.ETS.CONFINT(A19,$B$2:$B$15,$A$2:$A$15,0.95,1,1)</f>
        <v>-830.28890409848827</v>
      </c>
      <c r="E19" s="4">
        <f>C19+_xlfn.FORECAST.ETS.CONFINT(A19,$B$2:$B$15,$A$2:$A$15,0.95,1,1)</f>
        <v>39205.032100313634</v>
      </c>
      <c r="F19" s="14"/>
    </row>
    <row r="20" spans="1:15" x14ac:dyDescent="0.3">
      <c r="A20" s="3">
        <v>2028</v>
      </c>
      <c r="B20" s="3"/>
      <c r="C20" s="3">
        <f>_xlfn.FORECAST.ETS(A20,$B$2:$B$15,$A$2:$A$15,1,1)</f>
        <v>17018.255981904858</v>
      </c>
      <c r="D20" s="4">
        <f>C20-_xlfn.FORECAST.ETS.CONFINT(A20,$B$2:$B$15,$A$2:$A$15,0.95,1,1)</f>
        <v>-3104.1093871444209</v>
      </c>
      <c r="E20" s="4">
        <f>C20+_xlfn.FORECAST.ETS.CONFINT(A20,$B$2:$B$15,$A$2:$A$15,0.95,1,1)</f>
        <v>37140.621350954141</v>
      </c>
      <c r="F20" s="14"/>
      <c r="M20" s="20"/>
      <c r="N20" s="20"/>
      <c r="O20" s="20"/>
    </row>
    <row r="21" spans="1:15" ht="17.25" x14ac:dyDescent="0.3">
      <c r="A21" s="3"/>
      <c r="C21" s="3"/>
      <c r="D21" s="4"/>
      <c r="E21" s="4"/>
      <c r="F21" s="14"/>
      <c r="M21" s="20"/>
      <c r="N21" s="21"/>
      <c r="O21" s="21"/>
    </row>
    <row r="22" spans="1:15" ht="17.25" x14ac:dyDescent="0.3">
      <c r="M22" s="20"/>
      <c r="N22" s="21"/>
      <c r="O22" s="21"/>
    </row>
    <row r="23" spans="1:15" ht="17.25" x14ac:dyDescent="0.3">
      <c r="M23" s="20"/>
      <c r="N23" s="21"/>
      <c r="O23" s="21"/>
    </row>
    <row r="24" spans="1:15" x14ac:dyDescent="0.3">
      <c r="M24" s="20"/>
      <c r="N24" s="20"/>
      <c r="O24" s="20"/>
    </row>
    <row r="25" spans="1:15" x14ac:dyDescent="0.3">
      <c r="M25" s="20"/>
      <c r="N25" s="20"/>
      <c r="O25" s="20"/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workbookViewId="0">
      <selection activeCell="N3" sqref="N3"/>
    </sheetView>
  </sheetViews>
  <sheetFormatPr defaultRowHeight="16.5" x14ac:dyDescent="0.3"/>
  <cols>
    <col min="1" max="1" width="11.125" bestFit="1" customWidth="1"/>
    <col min="2" max="2" width="9.125" bestFit="1" customWidth="1"/>
    <col min="3" max="3" width="13.375" customWidth="1"/>
    <col min="4" max="5" width="22.125" customWidth="1"/>
    <col min="9" max="9" width="11.125" bestFit="1" customWidth="1"/>
    <col min="10" max="10" width="7.375" bestFit="1" customWidth="1"/>
    <col min="11" max="11" width="12.75" bestFit="1" customWidth="1"/>
    <col min="12" max="13" width="22.25" bestFit="1" customWidth="1"/>
    <col min="14" max="14" width="7.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I1" s="5" t="s">
        <v>0</v>
      </c>
      <c r="J1" s="6" t="s">
        <v>1</v>
      </c>
      <c r="K1" s="6" t="s">
        <v>2</v>
      </c>
      <c r="L1" s="6" t="s">
        <v>3</v>
      </c>
      <c r="M1" s="6" t="s">
        <v>4</v>
      </c>
      <c r="N1" s="7" t="s">
        <v>6</v>
      </c>
    </row>
    <row r="2" spans="1:14" x14ac:dyDescent="0.3">
      <c r="A2" s="2">
        <v>39994</v>
      </c>
      <c r="B2" s="3">
        <v>1479</v>
      </c>
      <c r="F2" s="14">
        <f>(표2[[#This Row],[관람객]]-표2[[#This Row],[예측(관람객)]])/표2[[#This Row],[관람객]]*100</f>
        <v>100</v>
      </c>
      <c r="I2" s="8">
        <v>44561</v>
      </c>
      <c r="J2" s="9">
        <v>1089</v>
      </c>
      <c r="K2" s="9">
        <v>1089</v>
      </c>
      <c r="L2" s="13">
        <v>1089</v>
      </c>
      <c r="M2" s="13">
        <v>1089</v>
      </c>
      <c r="N2" s="15"/>
    </row>
    <row r="3" spans="1:14" x14ac:dyDescent="0.3">
      <c r="A3" s="2">
        <v>40025</v>
      </c>
      <c r="B3" s="3">
        <v>6610</v>
      </c>
      <c r="F3" s="14">
        <f>(표2[[#This Row],[관람객]]-표2[[#This Row],[예측(관람객)]])/표2[[#This Row],[관람객]]*100</f>
        <v>100</v>
      </c>
      <c r="I3" s="10">
        <v>44592</v>
      </c>
      <c r="J3" s="18">
        <v>1120</v>
      </c>
      <c r="K3" s="11">
        <f>_xlfn.FORECAST.ETS(I3,$B$2:$B$152,$A$2:$A$152,1,1)</f>
        <v>1491.5488693996276</v>
      </c>
      <c r="L3" s="12">
        <f>K3-_xlfn.FORECAST.ETS.CONFINT(I3,$B$2:$B$152,$A$2:$A$152,0.95,1,1)</f>
        <v>-1679.7414716597409</v>
      </c>
      <c r="M3" s="12">
        <f>K3+_xlfn.FORECAST.ETS.CONFINT(I3,$B$2:$B$152,$A$2:$A$152,0.95,1,1)</f>
        <v>4662.8392104589966</v>
      </c>
      <c r="N3" s="16">
        <f>(J3-K3)/J3*100</f>
        <v>-33.174006196395325</v>
      </c>
    </row>
    <row r="4" spans="1:14" x14ac:dyDescent="0.3">
      <c r="A4" s="2">
        <v>40056</v>
      </c>
      <c r="B4" s="3">
        <v>8265</v>
      </c>
      <c r="F4" s="14">
        <f>(표2[[#This Row],[관람객]]-표2[[#This Row],[예측(관람객)]])/표2[[#This Row],[관람객]]*100</f>
        <v>100</v>
      </c>
      <c r="I4" s="8">
        <v>44623</v>
      </c>
      <c r="J4" s="19">
        <v>1129</v>
      </c>
      <c r="K4" s="9">
        <f>_xlfn.FORECAST.ETS(I4,$B$2:$B$152,$A$2:$A$152,1,1)</f>
        <v>1459.355697503049</v>
      </c>
      <c r="L4" s="13">
        <f>K4-_xlfn.FORECAST.ETS.CONFINT(I4,$B$2:$B$152,$A$2:$A$152,0.95,1,1)</f>
        <v>-1756.201698984479</v>
      </c>
      <c r="M4" s="13">
        <f>K4+_xlfn.FORECAST.ETS.CONFINT(I4,$B$2:$B$152,$A$2:$A$152,0.95,1,1)</f>
        <v>4674.9130939905772</v>
      </c>
      <c r="N4" s="16">
        <f t="shared" ref="N4:N26" si="0">(J4-K4)/J4*100</f>
        <v>-29.260912090615498</v>
      </c>
    </row>
    <row r="5" spans="1:14" x14ac:dyDescent="0.3">
      <c r="A5" s="2">
        <v>40086</v>
      </c>
      <c r="B5" s="3">
        <v>3474</v>
      </c>
      <c r="F5" s="14">
        <f>(표2[[#This Row],[관람객]]-표2[[#This Row],[예측(관람객)]])/표2[[#This Row],[관람객]]*100</f>
        <v>100</v>
      </c>
      <c r="I5" s="10">
        <v>44651</v>
      </c>
      <c r="J5" s="18">
        <v>1035</v>
      </c>
      <c r="K5" s="11">
        <f>_xlfn.FORECAST.ETS(I5,$B$2:$B$152,$A$2:$A$152,1,1)</f>
        <v>1242.6115423419683</v>
      </c>
      <c r="L5" s="12">
        <f>K5-_xlfn.FORECAST.ETS.CONFINT(I5,$B$2:$B$152,$A$2:$A$152,0.95,1,1)</f>
        <v>-2017.1306026253228</v>
      </c>
      <c r="M5" s="12">
        <f>K5+_xlfn.FORECAST.ETS.CONFINT(I5,$B$2:$B$152,$A$2:$A$152,0.95,1,1)</f>
        <v>4502.3536873092598</v>
      </c>
      <c r="N5" s="16">
        <f t="shared" si="0"/>
        <v>-20.059086216615292</v>
      </c>
    </row>
    <row r="6" spans="1:14" x14ac:dyDescent="0.3">
      <c r="A6" s="2">
        <v>40117</v>
      </c>
      <c r="B6" s="3">
        <v>5281</v>
      </c>
      <c r="F6" s="14">
        <f>(표2[[#This Row],[관람객]]-표2[[#This Row],[예측(관람객)]])/표2[[#This Row],[관람객]]*100</f>
        <v>100</v>
      </c>
      <c r="I6" s="8">
        <v>44682</v>
      </c>
      <c r="J6" s="19">
        <v>1951</v>
      </c>
      <c r="K6" s="9">
        <f>_xlfn.FORECAST.ETS(I6,$B$2:$B$152,$A$2:$A$152,1,1)</f>
        <v>2749.2000995532712</v>
      </c>
      <c r="L6" s="13">
        <f>K6-_xlfn.FORECAST.ETS.CONFINT(I6,$B$2:$B$152,$A$2:$A$152,0.95,1,1)</f>
        <v>-554.65083324805846</v>
      </c>
      <c r="M6" s="13">
        <f>K6+_xlfn.FORECAST.ETS.CONFINT(I6,$B$2:$B$152,$A$2:$A$152,0.95,1,1)</f>
        <v>6053.0510323546005</v>
      </c>
      <c r="N6" s="16">
        <f t="shared" si="0"/>
        <v>-40.912357742351162</v>
      </c>
    </row>
    <row r="7" spans="1:14" x14ac:dyDescent="0.3">
      <c r="A7" s="2">
        <v>40147</v>
      </c>
      <c r="B7" s="3">
        <v>3411</v>
      </c>
      <c r="F7" s="14">
        <f>(표2[[#This Row],[관람객]]-표2[[#This Row],[예측(관람객)]])/표2[[#This Row],[관람객]]*100</f>
        <v>100</v>
      </c>
      <c r="I7" s="10">
        <v>44712</v>
      </c>
      <c r="J7" s="18">
        <v>2871</v>
      </c>
      <c r="K7" s="11">
        <f>_xlfn.FORECAST.ETS(I7,$B$2:$B$152,$A$2:$A$152,1,1)</f>
        <v>3591.4882919546135</v>
      </c>
      <c r="L7" s="12">
        <f>K7-_xlfn.FORECAST.ETS.CONFINT(I7,$B$2:$B$152,$A$2:$A$152,0.95,1,1)</f>
        <v>243.59852558546208</v>
      </c>
      <c r="M7" s="12">
        <f>K7+_xlfn.FORECAST.ETS.CONFINT(I7,$B$2:$B$152,$A$2:$A$152,0.95,1,1)</f>
        <v>6939.3780583237649</v>
      </c>
      <c r="N7" s="16">
        <f t="shared" si="0"/>
        <v>-25.095377636872641</v>
      </c>
    </row>
    <row r="8" spans="1:14" x14ac:dyDescent="0.3">
      <c r="A8" s="2">
        <v>40178</v>
      </c>
      <c r="B8" s="3">
        <v>4001</v>
      </c>
      <c r="F8" s="14">
        <f>(표2[[#This Row],[관람객]]-표2[[#This Row],[예측(관람객)]])/표2[[#This Row],[관람객]]*100</f>
        <v>100</v>
      </c>
      <c r="I8" s="8">
        <v>44743</v>
      </c>
      <c r="J8" s="19">
        <v>2314</v>
      </c>
      <c r="K8" s="9">
        <f>_xlfn.FORECAST.ETS(I8,$B$2:$B$152,$A$2:$A$152,1,1)</f>
        <v>2153.0771006222317</v>
      </c>
      <c r="L8" s="13">
        <f>K8-_xlfn.FORECAST.ETS.CONFINT(I8,$B$2:$B$152,$A$2:$A$152,0.95,1,1)</f>
        <v>-1238.7872349021163</v>
      </c>
      <c r="M8" s="13">
        <f>K8+_xlfn.FORECAST.ETS.CONFINT(I8,$B$2:$B$152,$A$2:$A$152,0.95,1,1)</f>
        <v>5544.9414361465797</v>
      </c>
      <c r="N8" s="16">
        <f t="shared" si="0"/>
        <v>6.9543171727644042</v>
      </c>
    </row>
    <row r="9" spans="1:14" x14ac:dyDescent="0.3">
      <c r="A9" s="2">
        <v>40209</v>
      </c>
      <c r="B9" s="3">
        <v>5332</v>
      </c>
      <c r="F9" s="14">
        <f>(표2[[#This Row],[관람객]]-표2[[#This Row],[예측(관람객)]])/표2[[#This Row],[관람객]]*100</f>
        <v>100</v>
      </c>
      <c r="I9" s="10">
        <v>44773</v>
      </c>
      <c r="J9" s="18">
        <v>1953</v>
      </c>
      <c r="K9" s="11">
        <f>_xlfn.FORECAST.ETS(I9,$B$2:$B$152,$A$2:$A$152,1,1)</f>
        <v>1845.7685797676636</v>
      </c>
      <c r="L9" s="12">
        <f>K9-_xlfn.FORECAST.ETS.CONFINT(I9,$B$2:$B$152,$A$2:$A$152,0.95,1,1)</f>
        <v>-1590.0114552266155</v>
      </c>
      <c r="M9" s="12">
        <f>K9+_xlfn.FORECAST.ETS.CONFINT(I9,$B$2:$B$152,$A$2:$A$152,0.95,1,1)</f>
        <v>5281.5486147619431</v>
      </c>
      <c r="N9" s="16">
        <f t="shared" si="0"/>
        <v>5.4906001143029393</v>
      </c>
    </row>
    <row r="10" spans="1:14" x14ac:dyDescent="0.3">
      <c r="A10" s="2">
        <v>40237</v>
      </c>
      <c r="B10" s="3">
        <v>3439</v>
      </c>
      <c r="F10" s="14">
        <f>(표2[[#This Row],[관람객]]-표2[[#This Row],[예측(관람객)]])/표2[[#This Row],[관람객]]*100</f>
        <v>100</v>
      </c>
      <c r="I10" s="8">
        <v>44804</v>
      </c>
      <c r="J10" s="19">
        <v>2487</v>
      </c>
      <c r="K10" s="9">
        <f>_xlfn.FORECAST.ETS(I10,$B$2:$B$152,$A$2:$A$152,1,1)</f>
        <v>2460.7280834876578</v>
      </c>
      <c r="L10" s="13">
        <f>K10-_xlfn.FORECAST.ETS.CONFINT(I10,$B$2:$B$152,$A$2:$A$152,0.95,1,1)</f>
        <v>-1018.9139004977528</v>
      </c>
      <c r="M10" s="13">
        <f>K10+_xlfn.FORECAST.ETS.CONFINT(I10,$B$2:$B$152,$A$2:$A$152,0.95,1,1)</f>
        <v>5940.370067473068</v>
      </c>
      <c r="N10" s="16">
        <f t="shared" si="0"/>
        <v>1.0563697833671959</v>
      </c>
    </row>
    <row r="11" spans="1:14" x14ac:dyDescent="0.3">
      <c r="A11" s="2">
        <v>40268</v>
      </c>
      <c r="B11" s="3">
        <v>4749</v>
      </c>
      <c r="F11" s="14">
        <f>(표2[[#This Row],[관람객]]-표2[[#This Row],[예측(관람객)]])/표2[[#This Row],[관람객]]*100</f>
        <v>100</v>
      </c>
      <c r="I11" s="10">
        <v>44835</v>
      </c>
      <c r="J11" s="18">
        <v>3373</v>
      </c>
      <c r="K11" s="11">
        <f>_xlfn.FORECAST.ETS(I11,$B$2:$B$152,$A$2:$A$152,1,1)</f>
        <v>2752.7669980689006</v>
      </c>
      <c r="L11" s="12">
        <f>K11-_xlfn.FORECAST.ETS.CONFINT(I11,$B$2:$B$152,$A$2:$A$152,0.95,1,1)</f>
        <v>-770.68804610475672</v>
      </c>
      <c r="M11" s="12">
        <f>K11+_xlfn.FORECAST.ETS.CONFINT(I11,$B$2:$B$152,$A$2:$A$152,0.95,1,1)</f>
        <v>6276.222042242558</v>
      </c>
      <c r="N11" s="16">
        <f t="shared" si="0"/>
        <v>18.388170825114123</v>
      </c>
    </row>
    <row r="12" spans="1:14" x14ac:dyDescent="0.3">
      <c r="A12" s="2">
        <v>40298</v>
      </c>
      <c r="B12" s="3">
        <v>5253</v>
      </c>
      <c r="F12" s="14">
        <f>(표2[[#This Row],[관람객]]-표2[[#This Row],[예측(관람객)]])/표2[[#This Row],[관람객]]*100</f>
        <v>100</v>
      </c>
      <c r="I12" s="8">
        <v>44865</v>
      </c>
      <c r="J12" s="19">
        <v>2737</v>
      </c>
      <c r="K12" s="9">
        <f>_xlfn.FORECAST.ETS(I12,$B$2:$B$152,$A$2:$A$152,1,1)</f>
        <v>3659.4786242825758</v>
      </c>
      <c r="L12" s="13">
        <f>K12-_xlfn.FORECAST.ETS.CONFINT(I12,$B$2:$B$152,$A$2:$A$152,0.95,1,1)</f>
        <v>92.25478804426939</v>
      </c>
      <c r="M12" s="13">
        <f>K12+_xlfn.FORECAST.ETS.CONFINT(I12,$B$2:$B$152,$A$2:$A$152,0.95,1,1)</f>
        <v>7226.7024605208826</v>
      </c>
      <c r="N12" s="16">
        <f t="shared" si="0"/>
        <v>-33.704005271559218</v>
      </c>
    </row>
    <row r="13" spans="1:14" x14ac:dyDescent="0.3">
      <c r="A13" s="2">
        <v>40329</v>
      </c>
      <c r="B13" s="3">
        <v>7904</v>
      </c>
      <c r="F13" s="14">
        <f>(표2[[#This Row],[관람객]]-표2[[#This Row],[예측(관람객)]])/표2[[#This Row],[관람객]]*100</f>
        <v>100</v>
      </c>
      <c r="I13" s="10">
        <v>44896</v>
      </c>
      <c r="J13" s="18">
        <v>2291</v>
      </c>
      <c r="K13" s="11">
        <f>_xlfn.FORECAST.ETS(I13,$B$2:$B$152,$A$2:$A$152,1,1)</f>
        <v>1767.1399570427</v>
      </c>
      <c r="L13" s="12">
        <f>K13-_xlfn.FORECAST.ETS.CONFINT(I13,$B$2:$B$152,$A$2:$A$152,0.95,1,1)</f>
        <v>-1843.812798037409</v>
      </c>
      <c r="M13" s="12">
        <f>K13+_xlfn.FORECAST.ETS.CONFINT(I13,$B$2:$B$152,$A$2:$A$152,0.95,1,1)</f>
        <v>5378.0927121228087</v>
      </c>
      <c r="N13" s="16">
        <f t="shared" si="0"/>
        <v>22.865999256102139</v>
      </c>
    </row>
    <row r="14" spans="1:14" x14ac:dyDescent="0.3">
      <c r="A14" s="2">
        <v>40359</v>
      </c>
      <c r="B14" s="3">
        <v>6049</v>
      </c>
      <c r="F14" s="14">
        <f>(표2[[#This Row],[관람객]]-표2[[#This Row],[예측(관람객)]])/표2[[#This Row],[관람객]]*100</f>
        <v>100</v>
      </c>
      <c r="I14" s="8">
        <v>44926</v>
      </c>
      <c r="J14" s="19">
        <v>2161</v>
      </c>
      <c r="K14" s="9">
        <f>_xlfn.FORECAST.ETS(I14,$B$2:$B$152,$A$2:$A$152,1,1)</f>
        <v>906.67674276751427</v>
      </c>
      <c r="L14" s="13">
        <f>K14-_xlfn.FORECAST.ETS.CONFINT(I14,$B$2:$B$152,$A$2:$A$152,0.95,1,1)</f>
        <v>-2747.9692410808957</v>
      </c>
      <c r="M14" s="13">
        <f>K14+_xlfn.FORECAST.ETS.CONFINT(I14,$B$2:$B$152,$A$2:$A$152,0.95,1,1)</f>
        <v>4561.3227266159238</v>
      </c>
      <c r="N14" s="16">
        <f t="shared" si="0"/>
        <v>58.043649108398235</v>
      </c>
    </row>
    <row r="15" spans="1:14" x14ac:dyDescent="0.3">
      <c r="A15" s="2">
        <v>40390</v>
      </c>
      <c r="B15" s="3">
        <v>5338</v>
      </c>
      <c r="F15" s="14">
        <f>(표2[[#This Row],[관람객]]-표2[[#This Row],[예측(관람객)]])/표2[[#This Row],[관람객]]*100</f>
        <v>100</v>
      </c>
      <c r="I15" s="10">
        <v>44957</v>
      </c>
      <c r="J15" s="18">
        <v>2571</v>
      </c>
      <c r="K15" s="11">
        <f>_xlfn.FORECAST.ETS(I15,$B$2:$B$152,$A$2:$A$152,1,1)</f>
        <v>1309.2256121671426</v>
      </c>
      <c r="L15" s="12">
        <f>K15-_xlfn.FORECAST.ETS.CONFINT(I15,$B$2:$B$152,$A$2:$A$152,0.95,1,1)</f>
        <v>-2438.6800982760792</v>
      </c>
      <c r="M15" s="12">
        <f>K15+_xlfn.FORECAST.ETS.CONFINT(I15,$B$2:$B$152,$A$2:$A$152,0.95,1,1)</f>
        <v>5057.1313226103648</v>
      </c>
      <c r="N15" s="16">
        <f t="shared" si="0"/>
        <v>49.077183501861434</v>
      </c>
    </row>
    <row r="16" spans="1:14" x14ac:dyDescent="0.3">
      <c r="A16" s="2">
        <v>40421</v>
      </c>
      <c r="B16" s="3">
        <v>6452</v>
      </c>
      <c r="F16" s="14">
        <f>(표2[[#This Row],[관람객]]-표2[[#This Row],[예측(관람객)]])/표2[[#This Row],[관람객]]*100</f>
        <v>100</v>
      </c>
      <c r="I16" s="8">
        <v>44988</v>
      </c>
      <c r="J16" s="19">
        <v>1900</v>
      </c>
      <c r="K16" s="9">
        <f>_xlfn.FORECAST.ETS(I16,$B$2:$B$152,$A$2:$A$152,1,1)</f>
        <v>1277.0324402705635</v>
      </c>
      <c r="L16" s="13">
        <f>K16-_xlfn.FORECAST.ETS.CONFINT(I16,$B$2:$B$152,$A$2:$A$152,0.95,1,1)</f>
        <v>-2513.9360583054595</v>
      </c>
      <c r="M16" s="13">
        <f>K16+_xlfn.FORECAST.ETS.CONFINT(I16,$B$2:$B$152,$A$2:$A$152,0.95,1,1)</f>
        <v>5068.0009388465869</v>
      </c>
      <c r="N16" s="16">
        <f t="shared" si="0"/>
        <v>32.78776630154929</v>
      </c>
    </row>
    <row r="17" spans="1:14" x14ac:dyDescent="0.3">
      <c r="A17" s="2">
        <v>40451</v>
      </c>
      <c r="B17" s="3">
        <v>4492</v>
      </c>
      <c r="F17" s="14">
        <f>(표2[[#This Row],[관람객]]-표2[[#This Row],[예측(관람객)]])/표2[[#This Row],[관람객]]*100</f>
        <v>100</v>
      </c>
      <c r="I17" s="10">
        <v>45016</v>
      </c>
      <c r="J17" s="18">
        <v>2117</v>
      </c>
      <c r="K17" s="11">
        <f>_xlfn.FORECAST.ETS(I17,$B$2:$B$152,$A$2:$A$152,1,1)</f>
        <v>1060.2882851094828</v>
      </c>
      <c r="L17" s="12">
        <f>K17-_xlfn.FORECAST.ETS.CONFINT(I17,$B$2:$B$152,$A$2:$A$152,0.95,1,1)</f>
        <v>-2773.7319298552134</v>
      </c>
      <c r="M17" s="12">
        <f>K17+_xlfn.FORECAST.ETS.CONFINT(I17,$B$2:$B$152,$A$2:$A$152,0.95,1,1)</f>
        <v>4894.3085000741794</v>
      </c>
      <c r="N17" s="16">
        <f t="shared" si="0"/>
        <v>49.91552739208867</v>
      </c>
    </row>
    <row r="18" spans="1:14" x14ac:dyDescent="0.3">
      <c r="A18" s="2">
        <v>40482</v>
      </c>
      <c r="B18" s="3">
        <v>4230</v>
      </c>
      <c r="F18" s="14">
        <f>(표2[[#This Row],[관람객]]-표2[[#This Row],[예측(관람객)]])/표2[[#This Row],[관람객]]*100</f>
        <v>100</v>
      </c>
      <c r="I18" s="8">
        <v>45047</v>
      </c>
      <c r="J18" s="19">
        <v>3602</v>
      </c>
      <c r="K18" s="9">
        <f>_xlfn.FORECAST.ETS(I18,$B$2:$B$152,$A$2:$A$152,1,1)</f>
        <v>2566.8768423207862</v>
      </c>
      <c r="L18" s="13">
        <f>K18-_xlfn.FORECAST.ETS.CONFINT(I18,$B$2:$B$152,$A$2:$A$152,0.95,1,1)</f>
        <v>-1310.1869801129301</v>
      </c>
      <c r="M18" s="13">
        <f>K18+_xlfn.FORECAST.ETS.CONFINT(I18,$B$2:$B$152,$A$2:$A$152,0.95,1,1)</f>
        <v>6443.940664754502</v>
      </c>
      <c r="N18" s="16">
        <f t="shared" si="0"/>
        <v>28.737455793426257</v>
      </c>
    </row>
    <row r="19" spans="1:14" x14ac:dyDescent="0.3">
      <c r="A19" s="2">
        <v>40512</v>
      </c>
      <c r="B19" s="3">
        <v>3443</v>
      </c>
      <c r="F19" s="14">
        <f>(표2[[#This Row],[관람객]]-표2[[#This Row],[예측(관람객)]])/표2[[#This Row],[관람객]]*100</f>
        <v>100</v>
      </c>
      <c r="I19" s="10">
        <v>45077</v>
      </c>
      <c r="J19" s="18">
        <v>3120</v>
      </c>
      <c r="K19" s="11">
        <f>_xlfn.FORECAST.ETS(I19,$B$2:$B$152,$A$2:$A$152,1,1)</f>
        <v>3409.1650347221284</v>
      </c>
      <c r="L19" s="12">
        <f>K19-_xlfn.FORECAST.ETS.CONFINT(I19,$B$2:$B$152,$A$2:$A$152,0.95,1,1)</f>
        <v>-510.93711889068391</v>
      </c>
      <c r="M19" s="12">
        <f>K19+_xlfn.FORECAST.ETS.CONFINT(I19,$B$2:$B$152,$A$2:$A$152,0.95,1,1)</f>
        <v>7329.2671883349412</v>
      </c>
      <c r="N19" s="16">
        <f t="shared" si="0"/>
        <v>-9.268110087247706</v>
      </c>
    </row>
    <row r="20" spans="1:14" x14ac:dyDescent="0.3">
      <c r="A20" s="2">
        <v>40543</v>
      </c>
      <c r="B20" s="3">
        <v>2932</v>
      </c>
      <c r="F20" s="14">
        <f>(표2[[#This Row],[관람객]]-표2[[#This Row],[예측(관람객)]])/표2[[#This Row],[관람객]]*100</f>
        <v>100</v>
      </c>
      <c r="I20" s="8">
        <v>45108</v>
      </c>
      <c r="J20" s="19">
        <v>2334</v>
      </c>
      <c r="K20" s="9">
        <f>_xlfn.FORECAST.ETS(I20,$B$2:$B$152,$A$2:$A$152,1,1)</f>
        <v>1970.753843389746</v>
      </c>
      <c r="L20" s="13">
        <f>K20-_xlfn.FORECAST.ETS.CONFINT(I20,$B$2:$B$152,$A$2:$A$152,0.95,1,1)</f>
        <v>-1992.3840746657436</v>
      </c>
      <c r="M20" s="13">
        <f>K20+_xlfn.FORECAST.ETS.CONFINT(I20,$B$2:$B$152,$A$2:$A$152,0.95,1,1)</f>
        <v>5933.8917614452357</v>
      </c>
      <c r="N20" s="16">
        <f t="shared" si="0"/>
        <v>15.563245784501031</v>
      </c>
    </row>
    <row r="21" spans="1:14" x14ac:dyDescent="0.3">
      <c r="A21" s="2">
        <v>40574</v>
      </c>
      <c r="B21" s="3">
        <v>3105</v>
      </c>
      <c r="F21" s="14">
        <f>(표2[[#This Row],[관람객]]-표2[[#This Row],[예측(관람객)]])/표2[[#This Row],[관람객]]*100</f>
        <v>100</v>
      </c>
      <c r="I21" s="10">
        <v>45138</v>
      </c>
      <c r="J21" s="18">
        <v>2082</v>
      </c>
      <c r="K21" s="11">
        <f>_xlfn.FORECAST.ETS(I21,$B$2:$B$152,$A$2:$A$152,1,1)</f>
        <v>1663.4453225351781</v>
      </c>
      <c r="L21" s="12">
        <f>K21-_xlfn.FORECAST.ETS.CONFINT(I21,$B$2:$B$152,$A$2:$A$152,0.95,1,1)</f>
        <v>-2342.7283863418306</v>
      </c>
      <c r="M21" s="12">
        <f>K21+_xlfn.FORECAST.ETS.CONFINT(I21,$B$2:$B$152,$A$2:$A$152,0.95,1,1)</f>
        <v>5669.6190314121868</v>
      </c>
      <c r="N21" s="16">
        <f t="shared" si="0"/>
        <v>20.103490752392982</v>
      </c>
    </row>
    <row r="22" spans="1:14" x14ac:dyDescent="0.3">
      <c r="A22" s="2">
        <v>40602</v>
      </c>
      <c r="B22" s="3">
        <v>3875</v>
      </c>
      <c r="F22" s="14">
        <f>(표2[[#This Row],[관람객]]-표2[[#This Row],[예측(관람객)]])/표2[[#This Row],[관람객]]*100</f>
        <v>100</v>
      </c>
      <c r="I22" s="8">
        <v>45169</v>
      </c>
      <c r="J22" s="19">
        <v>2400</v>
      </c>
      <c r="K22" s="9">
        <f>_xlfn.FORECAST.ETS(I22,$B$2:$B$152,$A$2:$A$152,1,1)</f>
        <v>2278.4048262551723</v>
      </c>
      <c r="L22" s="13">
        <f>K22-_xlfn.FORECAST.ETS.CONFINT(I22,$B$2:$B$152,$A$2:$A$152,0.95,1,1)</f>
        <v>-1770.8071826953546</v>
      </c>
      <c r="M22" s="13">
        <f>K22+_xlfn.FORECAST.ETS.CONFINT(I22,$B$2:$B$152,$A$2:$A$152,0.95,1,1)</f>
        <v>6327.6168352056993</v>
      </c>
      <c r="N22" s="16">
        <f t="shared" si="0"/>
        <v>5.0664655727011523</v>
      </c>
    </row>
    <row r="23" spans="1:14" x14ac:dyDescent="0.3">
      <c r="A23" s="2">
        <v>40633</v>
      </c>
      <c r="B23" s="3">
        <v>3988</v>
      </c>
      <c r="F23" s="14">
        <f>(표2[[#This Row],[관람객]]-표2[[#This Row],[예측(관람객)]])/표2[[#This Row],[관람객]]*100</f>
        <v>100</v>
      </c>
      <c r="I23" s="10">
        <v>45200</v>
      </c>
      <c r="J23" s="18">
        <v>2895</v>
      </c>
      <c r="K23" s="11">
        <f>_xlfn.FORECAST.ETS(I23,$B$2:$B$152,$A$2:$A$152,1,1)</f>
        <v>2570.4437408364147</v>
      </c>
      <c r="L23" s="12">
        <f>K23-_xlfn.FORECAST.ETS.CONFINT(I23,$B$2:$B$152,$A$2:$A$152,0.95,1,1)</f>
        <v>-1521.8114558600782</v>
      </c>
      <c r="M23" s="12">
        <f>K23+_xlfn.FORECAST.ETS.CONFINT(I23,$B$2:$B$152,$A$2:$A$152,0.95,1,1)</f>
        <v>6662.6989375329076</v>
      </c>
      <c r="N23" s="16">
        <f t="shared" si="0"/>
        <v>11.210924323439906</v>
      </c>
    </row>
    <row r="24" spans="1:14" x14ac:dyDescent="0.3">
      <c r="A24" s="2">
        <v>40663</v>
      </c>
      <c r="B24" s="3">
        <v>4494</v>
      </c>
      <c r="F24" s="14">
        <f>(표2[[#This Row],[관람객]]-표2[[#This Row],[예측(관람객)]])/표2[[#This Row],[관람객]]*100</f>
        <v>100</v>
      </c>
      <c r="I24" s="8">
        <v>45230</v>
      </c>
      <c r="J24" s="19">
        <v>3254</v>
      </c>
      <c r="K24" s="9">
        <f>_xlfn.FORECAST.ETS(I24,$B$2:$B$152,$A$2:$A$152,1,1)</f>
        <v>3477.1553670500898</v>
      </c>
      <c r="L24" s="13">
        <f>K24-_xlfn.FORECAST.ETS.CONFINT(I24,$B$2:$B$152,$A$2:$A$152,0.95,1,1)</f>
        <v>-658.15018444705129</v>
      </c>
      <c r="M24" s="13">
        <f>K24+_xlfn.FORECAST.ETS.CONFINT(I24,$B$2:$B$152,$A$2:$A$152,0.95,1,1)</f>
        <v>7612.4609185472309</v>
      </c>
      <c r="N24" s="16">
        <f t="shared" si="0"/>
        <v>-6.8578785202854888</v>
      </c>
    </row>
    <row r="25" spans="1:14" x14ac:dyDescent="0.3">
      <c r="A25" s="2">
        <v>40694</v>
      </c>
      <c r="B25" s="3">
        <v>6361</v>
      </c>
      <c r="F25" s="14">
        <f>(표2[[#This Row],[관람객]]-표2[[#This Row],[예측(관람객)]])/표2[[#This Row],[관람객]]*100</f>
        <v>100</v>
      </c>
      <c r="I25" s="10">
        <v>45261</v>
      </c>
      <c r="J25" s="18">
        <v>2882</v>
      </c>
      <c r="K25" s="11">
        <f>_xlfn.FORECAST.ETS(I25,$B$2:$B$152,$A$2:$A$152,1,1)</f>
        <v>1584.8166998102147</v>
      </c>
      <c r="L25" s="12">
        <f>K25-_xlfn.FORECAST.ETS.CONFINT(I25,$B$2:$B$152,$A$2:$A$152,0.95,1,1)</f>
        <v>-2593.5485589548548</v>
      </c>
      <c r="M25" s="12">
        <f>K25+_xlfn.FORECAST.ETS.CONFINT(I25,$B$2:$B$152,$A$2:$A$152,0.95,1,1)</f>
        <v>5763.1819585752837</v>
      </c>
      <c r="N25" s="16">
        <f t="shared" si="0"/>
        <v>45.009829985766316</v>
      </c>
    </row>
    <row r="26" spans="1:14" x14ac:dyDescent="0.3">
      <c r="A26" s="2">
        <v>40724</v>
      </c>
      <c r="B26" s="3">
        <v>3786</v>
      </c>
      <c r="F26" s="14">
        <f>(표2[[#This Row],[관람객]]-표2[[#This Row],[예측(관람객)]])/표2[[#This Row],[관람객]]*100</f>
        <v>100</v>
      </c>
      <c r="I26" s="8">
        <v>45291</v>
      </c>
      <c r="J26" s="19">
        <v>2898</v>
      </c>
      <c r="K26" s="9">
        <f>_xlfn.FORECAST.ETS(I26,$B$2:$B$152,$A$2:$A$152,1,1)</f>
        <v>724.35348553502899</v>
      </c>
      <c r="L26" s="13">
        <f>K26-_xlfn.FORECAST.ETS.CONFINT(I26,$B$2:$B$152,$A$2:$A$152,0.95,1,1)</f>
        <v>-3497.08292915722</v>
      </c>
      <c r="M26" s="13">
        <f>K26+_xlfn.FORECAST.ETS.CONFINT(I26,$B$2:$B$152,$A$2:$A$152,0.95,1,1)</f>
        <v>4945.7899002272779</v>
      </c>
      <c r="N26" s="16">
        <f t="shared" si="0"/>
        <v>75.005055709626333</v>
      </c>
    </row>
    <row r="27" spans="1:14" x14ac:dyDescent="0.3">
      <c r="A27" s="2">
        <v>40755</v>
      </c>
      <c r="B27" s="3">
        <v>2964</v>
      </c>
      <c r="F27" s="14">
        <f>(표2[[#This Row],[관람객]]-표2[[#This Row],[예측(관람객)]])/표2[[#This Row],[관람객]]*100</f>
        <v>100</v>
      </c>
    </row>
    <row r="28" spans="1:14" x14ac:dyDescent="0.3">
      <c r="A28" s="2">
        <v>40786</v>
      </c>
      <c r="B28" s="3">
        <v>3750</v>
      </c>
      <c r="F28" s="14">
        <f>(표2[[#This Row],[관람객]]-표2[[#This Row],[예측(관람객)]])/표2[[#This Row],[관람객]]*100</f>
        <v>100</v>
      </c>
    </row>
    <row r="29" spans="1:14" x14ac:dyDescent="0.3">
      <c r="A29" s="2">
        <v>40816</v>
      </c>
      <c r="B29" s="3">
        <v>3103</v>
      </c>
      <c r="F29" s="14">
        <f>(표2[[#This Row],[관람객]]-표2[[#This Row],[예측(관람객)]])/표2[[#This Row],[관람객]]*100</f>
        <v>100</v>
      </c>
    </row>
    <row r="30" spans="1:14" x14ac:dyDescent="0.3">
      <c r="A30" s="2">
        <v>40847</v>
      </c>
      <c r="B30" s="3">
        <v>5251</v>
      </c>
      <c r="F30" s="14">
        <f>(표2[[#This Row],[관람객]]-표2[[#This Row],[예측(관람객)]])/표2[[#This Row],[관람객]]*100</f>
        <v>100</v>
      </c>
    </row>
    <row r="31" spans="1:14" x14ac:dyDescent="0.3">
      <c r="A31" s="2">
        <v>40877</v>
      </c>
      <c r="B31" s="3">
        <v>2924</v>
      </c>
      <c r="F31" s="14">
        <f>(표2[[#This Row],[관람객]]-표2[[#This Row],[예측(관람객)]])/표2[[#This Row],[관람객]]*100</f>
        <v>100</v>
      </c>
    </row>
    <row r="32" spans="1:14" x14ac:dyDescent="0.3">
      <c r="A32" s="2">
        <v>40908</v>
      </c>
      <c r="B32" s="3">
        <v>2836</v>
      </c>
      <c r="F32" s="14">
        <f>(표2[[#This Row],[관람객]]-표2[[#This Row],[예측(관람객)]])/표2[[#This Row],[관람객]]*100</f>
        <v>100</v>
      </c>
    </row>
    <row r="33" spans="1:6" x14ac:dyDescent="0.3">
      <c r="A33" s="2">
        <v>40939</v>
      </c>
      <c r="B33" s="3">
        <v>2961</v>
      </c>
      <c r="F33" s="14">
        <f>(표2[[#This Row],[관람객]]-표2[[#This Row],[예측(관람객)]])/표2[[#This Row],[관람객]]*100</f>
        <v>100</v>
      </c>
    </row>
    <row r="34" spans="1:6" x14ac:dyDescent="0.3">
      <c r="A34" s="2">
        <v>40968</v>
      </c>
      <c r="B34" s="3">
        <v>2445</v>
      </c>
      <c r="F34" s="14">
        <f>(표2[[#This Row],[관람객]]-표2[[#This Row],[예측(관람객)]])/표2[[#This Row],[관람객]]*100</f>
        <v>100</v>
      </c>
    </row>
    <row r="35" spans="1:6" x14ac:dyDescent="0.3">
      <c r="A35" s="2">
        <v>40999</v>
      </c>
      <c r="B35" s="3">
        <v>2526</v>
      </c>
      <c r="F35" s="14">
        <f>(표2[[#This Row],[관람객]]-표2[[#This Row],[예측(관람객)]])/표2[[#This Row],[관람객]]*100</f>
        <v>100</v>
      </c>
    </row>
    <row r="36" spans="1:6" x14ac:dyDescent="0.3">
      <c r="A36" s="2">
        <v>41029</v>
      </c>
      <c r="B36" s="3">
        <v>4699</v>
      </c>
      <c r="F36" s="14">
        <f>(표2[[#This Row],[관람객]]-표2[[#This Row],[예측(관람객)]])/표2[[#This Row],[관람객]]*100</f>
        <v>100</v>
      </c>
    </row>
    <row r="37" spans="1:6" x14ac:dyDescent="0.3">
      <c r="A37" s="2">
        <v>41060</v>
      </c>
      <c r="B37" s="3">
        <v>4449</v>
      </c>
      <c r="F37" s="14">
        <f>(표2[[#This Row],[관람객]]-표2[[#This Row],[예측(관람객)]])/표2[[#This Row],[관람객]]*100</f>
        <v>100</v>
      </c>
    </row>
    <row r="38" spans="1:6" x14ac:dyDescent="0.3">
      <c r="A38" s="2">
        <v>41090</v>
      </c>
      <c r="B38" s="3">
        <v>3229</v>
      </c>
      <c r="F38" s="14">
        <f>(표2[[#This Row],[관람객]]-표2[[#This Row],[예측(관람객)]])/표2[[#This Row],[관람객]]*100</f>
        <v>100</v>
      </c>
    </row>
    <row r="39" spans="1:6" x14ac:dyDescent="0.3">
      <c r="A39" s="2">
        <v>41121</v>
      </c>
      <c r="B39" s="3">
        <v>2101</v>
      </c>
      <c r="F39" s="14">
        <f>(표2[[#This Row],[관람객]]-표2[[#This Row],[예측(관람객)]])/표2[[#This Row],[관람객]]*100</f>
        <v>100</v>
      </c>
    </row>
    <row r="40" spans="1:6" x14ac:dyDescent="0.3">
      <c r="A40" s="2">
        <v>41152</v>
      </c>
      <c r="B40" s="3">
        <v>1790</v>
      </c>
      <c r="F40" s="14">
        <f>(표2[[#This Row],[관람객]]-표2[[#This Row],[예측(관람객)]])/표2[[#This Row],[관람객]]*100</f>
        <v>100</v>
      </c>
    </row>
    <row r="41" spans="1:6" x14ac:dyDescent="0.3">
      <c r="A41" s="2">
        <v>41182</v>
      </c>
      <c r="B41" s="3">
        <v>1621</v>
      </c>
      <c r="F41" s="14">
        <f>(표2[[#This Row],[관람객]]-표2[[#This Row],[예측(관람객)]])/표2[[#This Row],[관람객]]*100</f>
        <v>100</v>
      </c>
    </row>
    <row r="42" spans="1:6" x14ac:dyDescent="0.3">
      <c r="A42" s="2">
        <v>41213</v>
      </c>
      <c r="B42" s="3">
        <v>5389</v>
      </c>
      <c r="F42" s="14">
        <f>(표2[[#This Row],[관람객]]-표2[[#This Row],[예측(관람객)]])/표2[[#This Row],[관람객]]*100</f>
        <v>100</v>
      </c>
    </row>
    <row r="43" spans="1:6" x14ac:dyDescent="0.3">
      <c r="A43" s="2">
        <v>41243</v>
      </c>
      <c r="B43" s="3">
        <v>2726</v>
      </c>
      <c r="F43" s="14">
        <f>(표2[[#This Row],[관람객]]-표2[[#This Row],[예측(관람객)]])/표2[[#This Row],[관람객]]*100</f>
        <v>100</v>
      </c>
    </row>
    <row r="44" spans="1:6" x14ac:dyDescent="0.3">
      <c r="A44" s="2">
        <v>41274</v>
      </c>
      <c r="B44" s="3">
        <v>2502</v>
      </c>
      <c r="F44" s="14">
        <f>(표2[[#This Row],[관람객]]-표2[[#This Row],[예측(관람객)]])/표2[[#This Row],[관람객]]*100</f>
        <v>100</v>
      </c>
    </row>
    <row r="45" spans="1:6" x14ac:dyDescent="0.3">
      <c r="A45" s="2">
        <v>41305</v>
      </c>
      <c r="B45" s="3">
        <v>2129</v>
      </c>
      <c r="F45" s="14">
        <f>(표2[[#This Row],[관람객]]-표2[[#This Row],[예측(관람객)]])/표2[[#This Row],[관람객]]*100</f>
        <v>100</v>
      </c>
    </row>
    <row r="46" spans="1:6" x14ac:dyDescent="0.3">
      <c r="A46" s="2">
        <v>41333</v>
      </c>
      <c r="B46" s="3">
        <v>4020</v>
      </c>
      <c r="F46" s="14">
        <f>(표2[[#This Row],[관람객]]-표2[[#This Row],[예측(관람객)]])/표2[[#This Row],[관람객]]*100</f>
        <v>100</v>
      </c>
    </row>
    <row r="47" spans="1:6" x14ac:dyDescent="0.3">
      <c r="A47" s="2">
        <v>41364</v>
      </c>
      <c r="B47" s="3">
        <v>4523</v>
      </c>
      <c r="F47" s="14">
        <f>(표2[[#This Row],[관람객]]-표2[[#This Row],[예측(관람객)]])/표2[[#This Row],[관람객]]*100</f>
        <v>100</v>
      </c>
    </row>
    <row r="48" spans="1:6" x14ac:dyDescent="0.3">
      <c r="A48" s="2">
        <v>41394</v>
      </c>
      <c r="B48" s="3">
        <v>6398</v>
      </c>
      <c r="F48" s="14">
        <f>(표2[[#This Row],[관람객]]-표2[[#This Row],[예측(관람객)]])/표2[[#This Row],[관람객]]*100</f>
        <v>100</v>
      </c>
    </row>
    <row r="49" spans="1:6" x14ac:dyDescent="0.3">
      <c r="A49" s="2">
        <v>41425</v>
      </c>
      <c r="B49" s="3">
        <v>5133</v>
      </c>
      <c r="F49" s="14">
        <f>(표2[[#This Row],[관람객]]-표2[[#This Row],[예측(관람객)]])/표2[[#This Row],[관람객]]*100</f>
        <v>100</v>
      </c>
    </row>
    <row r="50" spans="1:6" x14ac:dyDescent="0.3">
      <c r="A50" s="2">
        <v>41455</v>
      </c>
      <c r="B50" s="3">
        <v>2895</v>
      </c>
      <c r="F50" s="14">
        <f>(표2[[#This Row],[관람객]]-표2[[#This Row],[예측(관람객)]])/표2[[#This Row],[관람객]]*100</f>
        <v>100</v>
      </c>
    </row>
    <row r="51" spans="1:6" x14ac:dyDescent="0.3">
      <c r="A51" s="2">
        <v>41486</v>
      </c>
      <c r="B51" s="3">
        <v>2299</v>
      </c>
      <c r="F51" s="14">
        <f>(표2[[#This Row],[관람객]]-표2[[#This Row],[예측(관람객)]])/표2[[#This Row],[관람객]]*100</f>
        <v>100</v>
      </c>
    </row>
    <row r="52" spans="1:6" x14ac:dyDescent="0.3">
      <c r="A52" s="2">
        <v>41517</v>
      </c>
      <c r="B52" s="3">
        <v>3637</v>
      </c>
      <c r="F52" s="14">
        <f>(표2[[#This Row],[관람객]]-표2[[#This Row],[예측(관람객)]])/표2[[#This Row],[관람객]]*100</f>
        <v>100</v>
      </c>
    </row>
    <row r="53" spans="1:6" x14ac:dyDescent="0.3">
      <c r="A53" s="2">
        <v>41547</v>
      </c>
      <c r="B53" s="3">
        <v>7071</v>
      </c>
      <c r="F53" s="14">
        <f>(표2[[#This Row],[관람객]]-표2[[#This Row],[예측(관람객)]])/표2[[#This Row],[관람객]]*100</f>
        <v>100</v>
      </c>
    </row>
    <row r="54" spans="1:6" x14ac:dyDescent="0.3">
      <c r="A54" s="2">
        <v>41578</v>
      </c>
      <c r="B54" s="3">
        <v>7173</v>
      </c>
      <c r="F54" s="14">
        <f>(표2[[#This Row],[관람객]]-표2[[#This Row],[예측(관람객)]])/표2[[#This Row],[관람객]]*100</f>
        <v>100</v>
      </c>
    </row>
    <row r="55" spans="1:6" x14ac:dyDescent="0.3">
      <c r="A55" s="2">
        <v>41608</v>
      </c>
      <c r="B55" s="3">
        <v>3256</v>
      </c>
      <c r="F55" s="14">
        <f>(표2[[#This Row],[관람객]]-표2[[#This Row],[예측(관람객)]])/표2[[#This Row],[관람객]]*100</f>
        <v>100</v>
      </c>
    </row>
    <row r="56" spans="1:6" x14ac:dyDescent="0.3">
      <c r="A56" s="2">
        <v>41639</v>
      </c>
      <c r="B56" s="3">
        <v>2529</v>
      </c>
      <c r="F56" s="14">
        <f>(표2[[#This Row],[관람객]]-표2[[#This Row],[예측(관람객)]])/표2[[#This Row],[관람객]]*100</f>
        <v>100</v>
      </c>
    </row>
    <row r="57" spans="1:6" x14ac:dyDescent="0.3">
      <c r="A57" s="2">
        <v>41670</v>
      </c>
      <c r="B57" s="3">
        <v>3048</v>
      </c>
      <c r="F57" s="14">
        <f>(표2[[#This Row],[관람객]]-표2[[#This Row],[예측(관람객)]])/표2[[#This Row],[관람객]]*100</f>
        <v>100</v>
      </c>
    </row>
    <row r="58" spans="1:6" x14ac:dyDescent="0.3">
      <c r="A58" s="2">
        <v>41698</v>
      </c>
      <c r="B58" s="3">
        <v>2800</v>
      </c>
      <c r="F58" s="14">
        <f>(표2[[#This Row],[관람객]]-표2[[#This Row],[예측(관람객)]])/표2[[#This Row],[관람객]]*100</f>
        <v>100</v>
      </c>
    </row>
    <row r="59" spans="1:6" x14ac:dyDescent="0.3">
      <c r="A59" s="2">
        <v>41729</v>
      </c>
      <c r="B59" s="3">
        <v>2939</v>
      </c>
      <c r="F59" s="14">
        <f>(표2[[#This Row],[관람객]]-표2[[#This Row],[예측(관람객)]])/표2[[#This Row],[관람객]]*100</f>
        <v>100</v>
      </c>
    </row>
    <row r="60" spans="1:6" x14ac:dyDescent="0.3">
      <c r="A60" s="2">
        <v>41759</v>
      </c>
      <c r="B60" s="3">
        <v>4882</v>
      </c>
      <c r="F60" s="14">
        <f>(표2[[#This Row],[관람객]]-표2[[#This Row],[예측(관람객)]])/표2[[#This Row],[관람객]]*100</f>
        <v>100</v>
      </c>
    </row>
    <row r="61" spans="1:6" x14ac:dyDescent="0.3">
      <c r="A61" s="2">
        <v>41790</v>
      </c>
      <c r="B61" s="3">
        <v>5679</v>
      </c>
      <c r="F61" s="14">
        <f>(표2[[#This Row],[관람객]]-표2[[#This Row],[예측(관람객)]])/표2[[#This Row],[관람객]]*100</f>
        <v>100</v>
      </c>
    </row>
    <row r="62" spans="1:6" x14ac:dyDescent="0.3">
      <c r="A62" s="2">
        <v>41820</v>
      </c>
      <c r="B62" s="3">
        <v>2951</v>
      </c>
      <c r="F62" s="14">
        <f>(표2[[#This Row],[관람객]]-표2[[#This Row],[예측(관람객)]])/표2[[#This Row],[관람객]]*100</f>
        <v>100</v>
      </c>
    </row>
    <row r="63" spans="1:6" x14ac:dyDescent="0.3">
      <c r="A63" s="2">
        <v>41851</v>
      </c>
      <c r="B63" s="3">
        <v>2261</v>
      </c>
      <c r="F63" s="14">
        <f>(표2[[#This Row],[관람객]]-표2[[#This Row],[예측(관람객)]])/표2[[#This Row],[관람객]]*100</f>
        <v>100</v>
      </c>
    </row>
    <row r="64" spans="1:6" x14ac:dyDescent="0.3">
      <c r="A64" s="2">
        <v>41882</v>
      </c>
      <c r="B64" s="3">
        <v>2393</v>
      </c>
      <c r="F64" s="14">
        <f>(표2[[#This Row],[관람객]]-표2[[#This Row],[예측(관람객)]])/표2[[#This Row],[관람객]]*100</f>
        <v>100</v>
      </c>
    </row>
    <row r="65" spans="1:6" x14ac:dyDescent="0.3">
      <c r="A65" s="2">
        <v>41912</v>
      </c>
      <c r="B65" s="3">
        <v>6132</v>
      </c>
      <c r="F65" s="14">
        <f>(표2[[#This Row],[관람객]]-표2[[#This Row],[예측(관람객)]])/표2[[#This Row],[관람객]]*100</f>
        <v>100</v>
      </c>
    </row>
    <row r="66" spans="1:6" x14ac:dyDescent="0.3">
      <c r="A66" s="2">
        <v>41943</v>
      </c>
      <c r="B66" s="3">
        <v>7068</v>
      </c>
      <c r="F66" s="14">
        <f>(표2[[#This Row],[관람객]]-표2[[#This Row],[예측(관람객)]])/표2[[#This Row],[관람객]]*100</f>
        <v>100</v>
      </c>
    </row>
    <row r="67" spans="1:6" x14ac:dyDescent="0.3">
      <c r="A67" s="2">
        <v>41973</v>
      </c>
      <c r="B67" s="3">
        <v>3789</v>
      </c>
      <c r="F67" s="14">
        <f>(표2[[#This Row],[관람객]]-표2[[#This Row],[예측(관람객)]])/표2[[#This Row],[관람객]]*100</f>
        <v>100</v>
      </c>
    </row>
    <row r="68" spans="1:6" x14ac:dyDescent="0.3">
      <c r="A68" s="2">
        <v>42004</v>
      </c>
      <c r="B68" s="3">
        <v>1412</v>
      </c>
      <c r="F68" s="14">
        <f>(표2[[#This Row],[관람객]]-표2[[#This Row],[예측(관람객)]])/표2[[#This Row],[관람객]]*100</f>
        <v>100</v>
      </c>
    </row>
    <row r="69" spans="1:6" x14ac:dyDescent="0.3">
      <c r="A69" s="2">
        <v>42035</v>
      </c>
      <c r="B69" s="3">
        <v>2846</v>
      </c>
      <c r="F69" s="14">
        <f>(표2[[#This Row],[관람객]]-표2[[#This Row],[예측(관람객)]])/표2[[#This Row],[관람객]]*100</f>
        <v>100</v>
      </c>
    </row>
    <row r="70" spans="1:6" x14ac:dyDescent="0.3">
      <c r="A70" s="2">
        <v>42063</v>
      </c>
      <c r="B70" s="3">
        <v>3193</v>
      </c>
      <c r="F70" s="14">
        <f>(표2[[#This Row],[관람객]]-표2[[#This Row],[예측(관람객)]])/표2[[#This Row],[관람객]]*100</f>
        <v>100</v>
      </c>
    </row>
    <row r="71" spans="1:6" x14ac:dyDescent="0.3">
      <c r="A71" s="2">
        <v>42094</v>
      </c>
      <c r="B71" s="3">
        <v>2755</v>
      </c>
      <c r="F71" s="14">
        <f>(표2[[#This Row],[관람객]]-표2[[#This Row],[예측(관람객)]])/표2[[#This Row],[관람객]]*100</f>
        <v>100</v>
      </c>
    </row>
    <row r="72" spans="1:6" x14ac:dyDescent="0.3">
      <c r="A72" s="2">
        <v>42124</v>
      </c>
      <c r="B72" s="3">
        <v>5151</v>
      </c>
      <c r="F72" s="14">
        <f>(표2[[#This Row],[관람객]]-표2[[#This Row],[예측(관람객)]])/표2[[#This Row],[관람객]]*100</f>
        <v>100</v>
      </c>
    </row>
    <row r="73" spans="1:6" x14ac:dyDescent="0.3">
      <c r="A73" s="2">
        <v>42155</v>
      </c>
      <c r="B73" s="3">
        <v>5294</v>
      </c>
      <c r="F73" s="14">
        <f>(표2[[#This Row],[관람객]]-표2[[#This Row],[예측(관람객)]])/표2[[#This Row],[관람객]]*100</f>
        <v>100</v>
      </c>
    </row>
    <row r="74" spans="1:6" x14ac:dyDescent="0.3">
      <c r="A74" s="2">
        <v>42185</v>
      </c>
      <c r="B74" s="3">
        <v>2374</v>
      </c>
      <c r="F74" s="14">
        <f>(표2[[#This Row],[관람객]]-표2[[#This Row],[예측(관람객)]])/표2[[#This Row],[관람객]]*100</f>
        <v>100</v>
      </c>
    </row>
    <row r="75" spans="1:6" x14ac:dyDescent="0.3">
      <c r="A75" s="2">
        <v>42216</v>
      </c>
      <c r="B75" s="3">
        <v>2399</v>
      </c>
      <c r="F75" s="14">
        <f>(표2[[#This Row],[관람객]]-표2[[#This Row],[예측(관람객)]])/표2[[#This Row],[관람객]]*100</f>
        <v>100</v>
      </c>
    </row>
    <row r="76" spans="1:6" x14ac:dyDescent="0.3">
      <c r="A76" s="2">
        <v>42247</v>
      </c>
      <c r="B76" s="3">
        <v>4077</v>
      </c>
      <c r="F76" s="14">
        <f>(표2[[#This Row],[관람객]]-표2[[#This Row],[예측(관람객)]])/표2[[#This Row],[관람객]]*100</f>
        <v>100</v>
      </c>
    </row>
    <row r="77" spans="1:6" x14ac:dyDescent="0.3">
      <c r="A77" s="2">
        <v>42277</v>
      </c>
      <c r="B77" s="3">
        <v>7344</v>
      </c>
      <c r="F77" s="14">
        <f>(표2[[#This Row],[관람객]]-표2[[#This Row],[예측(관람객)]])/표2[[#This Row],[관람객]]*100</f>
        <v>100</v>
      </c>
    </row>
    <row r="78" spans="1:6" x14ac:dyDescent="0.3">
      <c r="A78" s="2">
        <v>42308</v>
      </c>
      <c r="B78" s="3">
        <v>6006</v>
      </c>
      <c r="F78" s="14">
        <f>(표2[[#This Row],[관람객]]-표2[[#This Row],[예측(관람객)]])/표2[[#This Row],[관람객]]*100</f>
        <v>100</v>
      </c>
    </row>
    <row r="79" spans="1:6" x14ac:dyDescent="0.3">
      <c r="A79" s="2">
        <v>42338</v>
      </c>
      <c r="B79" s="3">
        <v>2900</v>
      </c>
      <c r="F79" s="14">
        <f>(표2[[#This Row],[관람객]]-표2[[#This Row],[예측(관람객)]])/표2[[#This Row],[관람객]]*100</f>
        <v>100</v>
      </c>
    </row>
    <row r="80" spans="1:6" x14ac:dyDescent="0.3">
      <c r="A80" s="2">
        <v>42369</v>
      </c>
      <c r="B80" s="3">
        <v>1871</v>
      </c>
      <c r="F80" s="14">
        <f>(표2[[#This Row],[관람객]]-표2[[#This Row],[예측(관람객)]])/표2[[#This Row],[관람객]]*100</f>
        <v>100</v>
      </c>
    </row>
    <row r="81" spans="1:6" x14ac:dyDescent="0.3">
      <c r="A81" s="2">
        <v>42400</v>
      </c>
      <c r="B81" s="3">
        <v>2562</v>
      </c>
      <c r="F81" s="14">
        <f>(표2[[#This Row],[관람객]]-표2[[#This Row],[예측(관람객)]])/표2[[#This Row],[관람객]]*100</f>
        <v>100</v>
      </c>
    </row>
    <row r="82" spans="1:6" x14ac:dyDescent="0.3">
      <c r="A82" s="2">
        <v>42429</v>
      </c>
      <c r="B82" s="3">
        <v>3601</v>
      </c>
      <c r="F82" s="14">
        <f>(표2[[#This Row],[관람객]]-표2[[#This Row],[예측(관람객)]])/표2[[#This Row],[관람객]]*100</f>
        <v>100</v>
      </c>
    </row>
    <row r="83" spans="1:6" x14ac:dyDescent="0.3">
      <c r="A83" s="2">
        <v>42460</v>
      </c>
      <c r="B83" s="3">
        <v>2263</v>
      </c>
      <c r="F83" s="14">
        <f>(표2[[#This Row],[관람객]]-표2[[#This Row],[예측(관람객)]])/표2[[#This Row],[관람객]]*100</f>
        <v>100</v>
      </c>
    </row>
    <row r="84" spans="1:6" x14ac:dyDescent="0.3">
      <c r="A84" s="2">
        <v>42490</v>
      </c>
      <c r="B84" s="3">
        <v>5215</v>
      </c>
      <c r="F84" s="14">
        <f>(표2[[#This Row],[관람객]]-표2[[#This Row],[예측(관람객)]])/표2[[#This Row],[관람객]]*100</f>
        <v>100</v>
      </c>
    </row>
    <row r="85" spans="1:6" x14ac:dyDescent="0.3">
      <c r="A85" s="2">
        <v>42521</v>
      </c>
      <c r="B85" s="3">
        <v>4526</v>
      </c>
      <c r="F85" s="14">
        <f>(표2[[#This Row],[관람객]]-표2[[#This Row],[예측(관람객)]])/표2[[#This Row],[관람객]]*100</f>
        <v>100</v>
      </c>
    </row>
    <row r="86" spans="1:6" x14ac:dyDescent="0.3">
      <c r="A86" s="2">
        <v>42551</v>
      </c>
      <c r="B86" s="3">
        <v>3089</v>
      </c>
      <c r="F86" s="14">
        <f>(표2[[#This Row],[관람객]]-표2[[#This Row],[예측(관람객)]])/표2[[#This Row],[관람객]]*100</f>
        <v>100</v>
      </c>
    </row>
    <row r="87" spans="1:6" x14ac:dyDescent="0.3">
      <c r="A87" s="2">
        <v>42582</v>
      </c>
      <c r="B87" s="3">
        <v>3160</v>
      </c>
      <c r="F87" s="14">
        <f>(표2[[#This Row],[관람객]]-표2[[#This Row],[예측(관람객)]])/표2[[#This Row],[관람객]]*100</f>
        <v>100</v>
      </c>
    </row>
    <row r="88" spans="1:6" x14ac:dyDescent="0.3">
      <c r="A88" s="2">
        <v>42613</v>
      </c>
      <c r="B88" s="3">
        <v>3067</v>
      </c>
      <c r="F88" s="14">
        <f>(표2[[#This Row],[관람객]]-표2[[#This Row],[예측(관람객)]])/표2[[#This Row],[관람객]]*100</f>
        <v>100</v>
      </c>
    </row>
    <row r="89" spans="1:6" x14ac:dyDescent="0.3">
      <c r="A89" s="2">
        <v>42643</v>
      </c>
      <c r="B89" s="3">
        <v>6290</v>
      </c>
      <c r="F89" s="14">
        <f>(표2[[#This Row],[관람객]]-표2[[#This Row],[예측(관람객)]])/표2[[#This Row],[관람객]]*100</f>
        <v>100</v>
      </c>
    </row>
    <row r="90" spans="1:6" x14ac:dyDescent="0.3">
      <c r="A90" s="2">
        <v>42674</v>
      </c>
      <c r="B90" s="3">
        <v>7426</v>
      </c>
      <c r="F90" s="14">
        <f>(표2[[#This Row],[관람객]]-표2[[#This Row],[예측(관람객)]])/표2[[#This Row],[관람객]]*100</f>
        <v>100</v>
      </c>
    </row>
    <row r="91" spans="1:6" x14ac:dyDescent="0.3">
      <c r="A91" s="2">
        <v>42704</v>
      </c>
      <c r="B91" s="3">
        <v>3921</v>
      </c>
      <c r="F91" s="14">
        <f>(표2[[#This Row],[관람객]]-표2[[#This Row],[예측(관람객)]])/표2[[#This Row],[관람객]]*100</f>
        <v>100</v>
      </c>
    </row>
    <row r="92" spans="1:6" x14ac:dyDescent="0.3">
      <c r="A92" s="2">
        <v>42735</v>
      </c>
      <c r="B92" s="3">
        <v>3769</v>
      </c>
      <c r="F92" s="14">
        <f>(표2[[#This Row],[관람객]]-표2[[#This Row],[예측(관람객)]])/표2[[#This Row],[관람객]]*100</f>
        <v>100</v>
      </c>
    </row>
    <row r="93" spans="1:6" x14ac:dyDescent="0.3">
      <c r="A93" s="2">
        <v>42766</v>
      </c>
      <c r="B93" s="3">
        <v>4514</v>
      </c>
      <c r="F93" s="14">
        <f>(표2[[#This Row],[관람객]]-표2[[#This Row],[예측(관람객)]])/표2[[#This Row],[관람객]]*100</f>
        <v>100</v>
      </c>
    </row>
    <row r="94" spans="1:6" x14ac:dyDescent="0.3">
      <c r="A94" s="2">
        <v>42794</v>
      </c>
      <c r="B94" s="3">
        <v>3530</v>
      </c>
      <c r="F94" s="14">
        <f>(표2[[#This Row],[관람객]]-표2[[#This Row],[예측(관람객)]])/표2[[#This Row],[관람객]]*100</f>
        <v>100</v>
      </c>
    </row>
    <row r="95" spans="1:6" x14ac:dyDescent="0.3">
      <c r="A95" s="2">
        <v>42825</v>
      </c>
      <c r="B95" s="3">
        <v>3421</v>
      </c>
      <c r="F95" s="14">
        <f>(표2[[#This Row],[관람객]]-표2[[#This Row],[예측(관람객)]])/표2[[#This Row],[관람객]]*100</f>
        <v>100</v>
      </c>
    </row>
    <row r="96" spans="1:6" x14ac:dyDescent="0.3">
      <c r="A96" s="2">
        <v>42855</v>
      </c>
      <c r="B96" s="3">
        <v>6707</v>
      </c>
      <c r="F96" s="14">
        <f>(표2[[#This Row],[관람객]]-표2[[#This Row],[예측(관람객)]])/표2[[#This Row],[관람객]]*100</f>
        <v>100</v>
      </c>
    </row>
    <row r="97" spans="1:6" x14ac:dyDescent="0.3">
      <c r="A97" s="2">
        <v>42886</v>
      </c>
      <c r="B97" s="3">
        <v>6442</v>
      </c>
      <c r="F97" s="14">
        <f>(표2[[#This Row],[관람객]]-표2[[#This Row],[예측(관람객)]])/표2[[#This Row],[관람객]]*100</f>
        <v>100</v>
      </c>
    </row>
    <row r="98" spans="1:6" x14ac:dyDescent="0.3">
      <c r="A98" s="2">
        <v>42916</v>
      </c>
      <c r="B98" s="3">
        <v>4758</v>
      </c>
      <c r="F98" s="14">
        <f>(표2[[#This Row],[관람객]]-표2[[#This Row],[예측(관람객)]])/표2[[#This Row],[관람객]]*100</f>
        <v>100</v>
      </c>
    </row>
    <row r="99" spans="1:6" x14ac:dyDescent="0.3">
      <c r="A99" s="2">
        <v>42947</v>
      </c>
      <c r="B99" s="3">
        <v>3817</v>
      </c>
      <c r="F99" s="14">
        <f>(표2[[#This Row],[관람객]]-표2[[#This Row],[예측(관람객)]])/표2[[#This Row],[관람객]]*100</f>
        <v>100</v>
      </c>
    </row>
    <row r="100" spans="1:6" x14ac:dyDescent="0.3">
      <c r="A100" s="2">
        <v>42978</v>
      </c>
      <c r="B100" s="3">
        <v>3825</v>
      </c>
      <c r="F100" s="14">
        <f>(표2[[#This Row],[관람객]]-표2[[#This Row],[예측(관람객)]])/표2[[#This Row],[관람객]]*100</f>
        <v>100</v>
      </c>
    </row>
    <row r="101" spans="1:6" x14ac:dyDescent="0.3">
      <c r="A101" s="2">
        <v>43008</v>
      </c>
      <c r="B101" s="3">
        <v>3971</v>
      </c>
      <c r="F101" s="14">
        <f>(표2[[#This Row],[관람객]]-표2[[#This Row],[예측(관람객)]])/표2[[#This Row],[관람객]]*100</f>
        <v>100</v>
      </c>
    </row>
    <row r="102" spans="1:6" x14ac:dyDescent="0.3">
      <c r="A102" s="2">
        <v>43039</v>
      </c>
      <c r="B102" s="3">
        <v>5494</v>
      </c>
      <c r="F102" s="14">
        <f>(표2[[#This Row],[관람객]]-표2[[#This Row],[예측(관람객)]])/표2[[#This Row],[관람객]]*100</f>
        <v>100</v>
      </c>
    </row>
    <row r="103" spans="1:6" x14ac:dyDescent="0.3">
      <c r="A103" s="2">
        <v>43069</v>
      </c>
      <c r="B103" s="3">
        <v>2836</v>
      </c>
      <c r="F103" s="14">
        <f>(표2[[#This Row],[관람객]]-표2[[#This Row],[예측(관람객)]])/표2[[#This Row],[관람객]]*100</f>
        <v>100</v>
      </c>
    </row>
    <row r="104" spans="1:6" x14ac:dyDescent="0.3">
      <c r="A104" s="2">
        <v>43100</v>
      </c>
      <c r="B104" s="3">
        <v>1331</v>
      </c>
      <c r="F104" s="14">
        <f>(표2[[#This Row],[관람객]]-표2[[#This Row],[예측(관람객)]])/표2[[#This Row],[관람객]]*100</f>
        <v>100</v>
      </c>
    </row>
    <row r="105" spans="1:6" x14ac:dyDescent="0.3">
      <c r="A105" s="2">
        <v>43131</v>
      </c>
      <c r="B105" s="3">
        <v>2014</v>
      </c>
      <c r="F105" s="14">
        <f>(표2[[#This Row],[관람객]]-표2[[#This Row],[예측(관람객)]])/표2[[#This Row],[관람객]]*100</f>
        <v>100</v>
      </c>
    </row>
    <row r="106" spans="1:6" x14ac:dyDescent="0.3">
      <c r="A106" s="2">
        <v>43159</v>
      </c>
      <c r="B106" s="3">
        <v>3924</v>
      </c>
      <c r="F106" s="14">
        <f>(표2[[#This Row],[관람객]]-표2[[#This Row],[예측(관람객)]])/표2[[#This Row],[관람객]]*100</f>
        <v>100</v>
      </c>
    </row>
    <row r="107" spans="1:6" x14ac:dyDescent="0.3">
      <c r="A107" s="2">
        <v>43190</v>
      </c>
      <c r="B107" s="3">
        <v>2955</v>
      </c>
      <c r="F107" s="14">
        <f>(표2[[#This Row],[관람객]]-표2[[#This Row],[예측(관람객)]])/표2[[#This Row],[관람객]]*100</f>
        <v>100</v>
      </c>
    </row>
    <row r="108" spans="1:6" x14ac:dyDescent="0.3">
      <c r="A108" s="2">
        <v>43220</v>
      </c>
      <c r="B108" s="3">
        <v>5454</v>
      </c>
      <c r="F108" s="14">
        <f>(표2[[#This Row],[관람객]]-표2[[#This Row],[예측(관람객)]])/표2[[#This Row],[관람객]]*100</f>
        <v>100</v>
      </c>
    </row>
    <row r="109" spans="1:6" x14ac:dyDescent="0.3">
      <c r="A109" s="2">
        <v>43251</v>
      </c>
      <c r="B109" s="3">
        <v>4313</v>
      </c>
      <c r="F109" s="14">
        <f>(표2[[#This Row],[관람객]]-표2[[#This Row],[예측(관람객)]])/표2[[#This Row],[관람객]]*100</f>
        <v>100</v>
      </c>
    </row>
    <row r="110" spans="1:6" x14ac:dyDescent="0.3">
      <c r="A110" s="2">
        <v>43281</v>
      </c>
      <c r="B110" s="3">
        <v>3082</v>
      </c>
      <c r="F110" s="14">
        <f>(표2[[#This Row],[관람객]]-표2[[#This Row],[예측(관람객)]])/표2[[#This Row],[관람객]]*100</f>
        <v>100</v>
      </c>
    </row>
    <row r="111" spans="1:6" x14ac:dyDescent="0.3">
      <c r="A111" s="2">
        <v>43312</v>
      </c>
      <c r="B111" s="3">
        <v>2549</v>
      </c>
      <c r="F111" s="14">
        <f>(표2[[#This Row],[관람객]]-표2[[#This Row],[예측(관람객)]])/표2[[#This Row],[관람객]]*100</f>
        <v>100</v>
      </c>
    </row>
    <row r="112" spans="1:6" x14ac:dyDescent="0.3">
      <c r="A112" s="2">
        <v>43343</v>
      </c>
      <c r="B112" s="3">
        <v>2903</v>
      </c>
      <c r="F112" s="14">
        <f>(표2[[#This Row],[관람객]]-표2[[#This Row],[예측(관람객)]])/표2[[#This Row],[관람객]]*100</f>
        <v>100</v>
      </c>
    </row>
    <row r="113" spans="1:6" x14ac:dyDescent="0.3">
      <c r="A113" s="2">
        <v>43373</v>
      </c>
      <c r="B113" s="3">
        <v>6340</v>
      </c>
      <c r="F113" s="14">
        <f>(표2[[#This Row],[관람객]]-표2[[#This Row],[예측(관람객)]])/표2[[#This Row],[관람객]]*100</f>
        <v>100</v>
      </c>
    </row>
    <row r="114" spans="1:6" x14ac:dyDescent="0.3">
      <c r="A114" s="2">
        <v>43404</v>
      </c>
      <c r="B114" s="3">
        <v>5591</v>
      </c>
      <c r="F114" s="14">
        <f>(표2[[#This Row],[관람객]]-표2[[#This Row],[예측(관람객)]])/표2[[#This Row],[관람객]]*100</f>
        <v>100</v>
      </c>
    </row>
    <row r="115" spans="1:6" x14ac:dyDescent="0.3">
      <c r="A115" s="2">
        <v>43434</v>
      </c>
      <c r="B115" s="3">
        <v>3912</v>
      </c>
      <c r="F115" s="14">
        <f>(표2[[#This Row],[관람객]]-표2[[#This Row],[예측(관람객)]])/표2[[#This Row],[관람객]]*100</f>
        <v>100</v>
      </c>
    </row>
    <row r="116" spans="1:6" x14ac:dyDescent="0.3">
      <c r="A116" s="2">
        <v>43465</v>
      </c>
      <c r="B116" s="3">
        <v>2456</v>
      </c>
      <c r="F116" s="14">
        <f>(표2[[#This Row],[관람객]]-표2[[#This Row],[예측(관람객)]])/표2[[#This Row],[관람객]]*100</f>
        <v>100</v>
      </c>
    </row>
    <row r="117" spans="1:6" x14ac:dyDescent="0.3">
      <c r="A117" s="2">
        <v>43496</v>
      </c>
      <c r="B117" s="3">
        <v>2392</v>
      </c>
      <c r="F117" s="14">
        <f>(표2[[#This Row],[관람객]]-표2[[#This Row],[예측(관람객)]])/표2[[#This Row],[관람객]]*100</f>
        <v>100</v>
      </c>
    </row>
    <row r="118" spans="1:6" x14ac:dyDescent="0.3">
      <c r="A118" s="2">
        <v>43524</v>
      </c>
      <c r="B118" s="3">
        <v>3793</v>
      </c>
      <c r="F118" s="14">
        <f>(표2[[#This Row],[관람객]]-표2[[#This Row],[예측(관람객)]])/표2[[#This Row],[관람객]]*100</f>
        <v>100</v>
      </c>
    </row>
    <row r="119" spans="1:6" x14ac:dyDescent="0.3">
      <c r="A119" s="2">
        <v>43555</v>
      </c>
      <c r="B119" s="3">
        <v>2265</v>
      </c>
      <c r="F119" s="14">
        <f>(표2[[#This Row],[관람객]]-표2[[#This Row],[예측(관람객)]])/표2[[#This Row],[관람객]]*100</f>
        <v>100</v>
      </c>
    </row>
    <row r="120" spans="1:6" x14ac:dyDescent="0.3">
      <c r="A120" s="2">
        <v>43585</v>
      </c>
      <c r="B120" s="3">
        <v>4560</v>
      </c>
      <c r="F120" s="14">
        <f>(표2[[#This Row],[관람객]]-표2[[#This Row],[예측(관람객)]])/표2[[#This Row],[관람객]]*100</f>
        <v>100</v>
      </c>
    </row>
    <row r="121" spans="1:6" x14ac:dyDescent="0.3">
      <c r="A121" s="2">
        <v>43616</v>
      </c>
      <c r="B121" s="3">
        <v>5839</v>
      </c>
      <c r="F121" s="14">
        <f>(표2[[#This Row],[관람객]]-표2[[#This Row],[예측(관람객)]])/표2[[#This Row],[관람객]]*100</f>
        <v>100</v>
      </c>
    </row>
    <row r="122" spans="1:6" x14ac:dyDescent="0.3">
      <c r="A122" s="2">
        <v>43646</v>
      </c>
      <c r="B122" s="3">
        <v>4712</v>
      </c>
      <c r="F122" s="14">
        <f>(표2[[#This Row],[관람객]]-표2[[#This Row],[예측(관람객)]])/표2[[#This Row],[관람객]]*100</f>
        <v>100</v>
      </c>
    </row>
    <row r="123" spans="1:6" x14ac:dyDescent="0.3">
      <c r="A123" s="2">
        <v>43677</v>
      </c>
      <c r="B123" s="3">
        <v>3956</v>
      </c>
      <c r="F123" s="14">
        <f>(표2[[#This Row],[관람객]]-표2[[#This Row],[예측(관람객)]])/표2[[#This Row],[관람객]]*100</f>
        <v>100</v>
      </c>
    </row>
    <row r="124" spans="1:6" x14ac:dyDescent="0.3">
      <c r="A124" s="2">
        <v>43708</v>
      </c>
      <c r="B124" s="3">
        <v>4618</v>
      </c>
      <c r="F124" s="14">
        <f>(표2[[#This Row],[관람객]]-표2[[#This Row],[예측(관람객)]])/표2[[#This Row],[관람객]]*100</f>
        <v>100</v>
      </c>
    </row>
    <row r="125" spans="1:6" x14ac:dyDescent="0.3">
      <c r="A125" s="2">
        <v>43738</v>
      </c>
      <c r="B125" s="3">
        <v>5674</v>
      </c>
      <c r="F125" s="14">
        <f>(표2[[#This Row],[관람객]]-표2[[#This Row],[예측(관람객)]])/표2[[#This Row],[관람객]]*100</f>
        <v>100</v>
      </c>
    </row>
    <row r="126" spans="1:6" x14ac:dyDescent="0.3">
      <c r="A126" s="2">
        <v>43769</v>
      </c>
      <c r="B126" s="3">
        <v>4902</v>
      </c>
      <c r="F126" s="14">
        <f>(표2[[#This Row],[관람객]]-표2[[#This Row],[예측(관람객)]])/표2[[#This Row],[관람객]]*100</f>
        <v>100</v>
      </c>
    </row>
    <row r="127" spans="1:6" x14ac:dyDescent="0.3">
      <c r="A127" s="2">
        <v>43799</v>
      </c>
      <c r="B127" s="3">
        <v>4852</v>
      </c>
      <c r="F127" s="14">
        <f>(표2[[#This Row],[관람객]]-표2[[#This Row],[예측(관람객)]])/표2[[#This Row],[관람객]]*100</f>
        <v>100</v>
      </c>
    </row>
    <row r="128" spans="1:6" x14ac:dyDescent="0.3">
      <c r="A128" s="2">
        <v>43830</v>
      </c>
      <c r="B128" s="3">
        <v>2360</v>
      </c>
      <c r="F128" s="14">
        <f>(표2[[#This Row],[관람객]]-표2[[#This Row],[예측(관람객)]])/표2[[#This Row],[관람객]]*100</f>
        <v>100</v>
      </c>
    </row>
    <row r="129" spans="1:6" x14ac:dyDescent="0.3">
      <c r="A129" s="2">
        <v>43861</v>
      </c>
      <c r="B129" s="3">
        <v>3465</v>
      </c>
      <c r="F129" s="14">
        <f>(표2[[#This Row],[관람객]]-표2[[#This Row],[예측(관람객)]])/표2[[#This Row],[관람객]]*100</f>
        <v>100</v>
      </c>
    </row>
    <row r="130" spans="1:6" x14ac:dyDescent="0.3">
      <c r="A130" s="2">
        <v>43890</v>
      </c>
      <c r="B130" s="3">
        <v>1531</v>
      </c>
      <c r="F130" s="14">
        <f>(표2[[#This Row],[관람객]]-표2[[#This Row],[예측(관람객)]])/표2[[#This Row],[관람객]]*100</f>
        <v>100</v>
      </c>
    </row>
    <row r="131" spans="1:6" x14ac:dyDescent="0.3">
      <c r="A131" s="2">
        <v>43921</v>
      </c>
      <c r="B131" s="3">
        <v>0</v>
      </c>
      <c r="F131" s="14" t="e">
        <f>(표2[[#This Row],[관람객]]-표2[[#This Row],[예측(관람객)]])/표2[[#This Row],[관람객]]*100</f>
        <v>#DIV/0!</v>
      </c>
    </row>
    <row r="132" spans="1:6" x14ac:dyDescent="0.3">
      <c r="A132" s="2">
        <v>43951</v>
      </c>
      <c r="B132" s="3">
        <v>0</v>
      </c>
      <c r="F132" s="14" t="e">
        <f>(표2[[#This Row],[관람객]]-표2[[#This Row],[예측(관람객)]])/표2[[#This Row],[관람객]]*100</f>
        <v>#DIV/0!</v>
      </c>
    </row>
    <row r="133" spans="1:6" x14ac:dyDescent="0.3">
      <c r="A133" s="2">
        <v>43982</v>
      </c>
      <c r="B133" s="3">
        <v>1194</v>
      </c>
      <c r="F133" s="14">
        <f>(표2[[#This Row],[관람객]]-표2[[#This Row],[예측(관람객)]])/표2[[#This Row],[관람객]]*100</f>
        <v>100</v>
      </c>
    </row>
    <row r="134" spans="1:6" x14ac:dyDescent="0.3">
      <c r="A134" s="2">
        <v>44012</v>
      </c>
      <c r="B134" s="3">
        <v>1655</v>
      </c>
      <c r="F134" s="14">
        <f>(표2[[#This Row],[관람객]]-표2[[#This Row],[예측(관람객)]])/표2[[#This Row],[관람객]]*100</f>
        <v>100</v>
      </c>
    </row>
    <row r="135" spans="1:6" x14ac:dyDescent="0.3">
      <c r="A135" s="2">
        <v>44043</v>
      </c>
      <c r="B135" s="3">
        <v>1780</v>
      </c>
      <c r="F135" s="14">
        <f>(표2[[#This Row],[관람객]]-표2[[#This Row],[예측(관람객)]])/표2[[#This Row],[관람객]]*100</f>
        <v>100</v>
      </c>
    </row>
    <row r="136" spans="1:6" x14ac:dyDescent="0.3">
      <c r="A136" s="2">
        <v>44074</v>
      </c>
      <c r="B136" s="3">
        <v>2347</v>
      </c>
      <c r="F136" s="14">
        <f>(표2[[#This Row],[관람객]]-표2[[#This Row],[예측(관람객)]])/표2[[#This Row],[관람객]]*100</f>
        <v>100</v>
      </c>
    </row>
    <row r="137" spans="1:6" x14ac:dyDescent="0.3">
      <c r="A137" s="2">
        <v>44104</v>
      </c>
      <c r="B137" s="3">
        <v>55</v>
      </c>
      <c r="F137" s="14">
        <f>(표2[[#This Row],[관람객]]-표2[[#This Row],[예측(관람객)]])/표2[[#This Row],[관람객]]*100</f>
        <v>100</v>
      </c>
    </row>
    <row r="138" spans="1:6" x14ac:dyDescent="0.3">
      <c r="A138" s="2">
        <v>44135</v>
      </c>
      <c r="B138" s="3">
        <v>2067</v>
      </c>
      <c r="F138" s="14">
        <f>(표2[[#This Row],[관람객]]-표2[[#This Row],[예측(관람객)]])/표2[[#This Row],[관람객]]*100</f>
        <v>100</v>
      </c>
    </row>
    <row r="139" spans="1:6" x14ac:dyDescent="0.3">
      <c r="A139" s="2">
        <v>44165</v>
      </c>
      <c r="B139" s="3">
        <v>2014</v>
      </c>
      <c r="F139" s="14">
        <f>(표2[[#This Row],[관람객]]-표2[[#This Row],[예측(관람객)]])/표2[[#This Row],[관람객]]*100</f>
        <v>100</v>
      </c>
    </row>
    <row r="140" spans="1:6" x14ac:dyDescent="0.3">
      <c r="A140" s="2">
        <v>44196</v>
      </c>
      <c r="B140" s="3">
        <v>1030</v>
      </c>
      <c r="F140" s="14">
        <f>(표2[[#This Row],[관람객]]-표2[[#This Row],[예측(관람객)]])/표2[[#This Row],[관람객]]*100</f>
        <v>100</v>
      </c>
    </row>
    <row r="141" spans="1:6" x14ac:dyDescent="0.3">
      <c r="A141" s="2">
        <v>44227</v>
      </c>
      <c r="B141" s="3">
        <v>890</v>
      </c>
      <c r="F141" s="14">
        <f>(표2[[#This Row],[관람객]]-표2[[#This Row],[예측(관람객)]])/표2[[#This Row],[관람객]]*100</f>
        <v>100</v>
      </c>
    </row>
    <row r="142" spans="1:6" x14ac:dyDescent="0.3">
      <c r="A142" s="2">
        <v>44255</v>
      </c>
      <c r="B142" s="3">
        <v>1370</v>
      </c>
      <c r="F142" s="14">
        <f>(표2[[#This Row],[관람객]]-표2[[#This Row],[예측(관람객)]])/표2[[#This Row],[관람객]]*100</f>
        <v>100</v>
      </c>
    </row>
    <row r="143" spans="1:6" x14ac:dyDescent="0.3">
      <c r="A143" s="2">
        <v>44286</v>
      </c>
      <c r="B143" s="3">
        <v>1191</v>
      </c>
      <c r="F143" s="14">
        <f>(표2[[#This Row],[관람객]]-표2[[#This Row],[예측(관람객)]])/표2[[#This Row],[관람객]]*100</f>
        <v>100</v>
      </c>
    </row>
    <row r="144" spans="1:6" x14ac:dyDescent="0.3">
      <c r="A144" s="2">
        <v>44316</v>
      </c>
      <c r="B144" s="3">
        <v>1246</v>
      </c>
      <c r="F144" s="14">
        <f>(표2[[#This Row],[관람객]]-표2[[#This Row],[예측(관람객)]])/표2[[#This Row],[관람객]]*100</f>
        <v>100</v>
      </c>
    </row>
    <row r="145" spans="1:6" x14ac:dyDescent="0.3">
      <c r="A145" s="2">
        <v>44347</v>
      </c>
      <c r="B145" s="3">
        <v>2437</v>
      </c>
      <c r="F145" s="14">
        <f>(표2[[#This Row],[관람객]]-표2[[#This Row],[예측(관람객)]])/표2[[#This Row],[관람객]]*100</f>
        <v>100</v>
      </c>
    </row>
    <row r="146" spans="1:6" x14ac:dyDescent="0.3">
      <c r="A146" s="2">
        <v>44377</v>
      </c>
      <c r="B146" s="3">
        <v>1472</v>
      </c>
      <c r="F146" s="14">
        <f>(표2[[#This Row],[관람객]]-표2[[#This Row],[예측(관람객)]])/표2[[#This Row],[관람객]]*100</f>
        <v>100</v>
      </c>
    </row>
    <row r="147" spans="1:6" x14ac:dyDescent="0.3">
      <c r="A147" s="2">
        <v>44408</v>
      </c>
      <c r="B147" s="3">
        <v>1370</v>
      </c>
      <c r="F147" s="14">
        <f>(표2[[#This Row],[관람객]]-표2[[#This Row],[예측(관람객)]])/표2[[#This Row],[관람객]]*100</f>
        <v>100</v>
      </c>
    </row>
    <row r="148" spans="1:6" x14ac:dyDescent="0.3">
      <c r="A148" s="2">
        <v>44439</v>
      </c>
      <c r="B148" s="3">
        <v>1764</v>
      </c>
      <c r="F148" s="14">
        <f>(표2[[#This Row],[관람객]]-표2[[#This Row],[예측(관람객)]])/표2[[#This Row],[관람객]]*100</f>
        <v>100</v>
      </c>
    </row>
    <row r="149" spans="1:6" x14ac:dyDescent="0.3">
      <c r="A149" s="2">
        <v>44469</v>
      </c>
      <c r="B149" s="3">
        <v>1693</v>
      </c>
      <c r="F149" s="14">
        <f>(표2[[#This Row],[관람객]]-표2[[#This Row],[예측(관람객)]])/표2[[#This Row],[관람객]]*100</f>
        <v>100</v>
      </c>
    </row>
    <row r="150" spans="1:6" x14ac:dyDescent="0.3">
      <c r="A150" s="2">
        <v>44500</v>
      </c>
      <c r="B150" s="3">
        <v>1730</v>
      </c>
      <c r="F150" s="14">
        <f>(표2[[#This Row],[관람객]]-표2[[#This Row],[예측(관람객)]])/표2[[#This Row],[관람객]]*100</f>
        <v>100</v>
      </c>
    </row>
    <row r="151" spans="1:6" x14ac:dyDescent="0.3">
      <c r="A151" s="2">
        <v>44530</v>
      </c>
      <c r="B151" s="3">
        <v>1805</v>
      </c>
      <c r="F151" s="14">
        <f>(표2[[#This Row],[관람객]]-표2[[#This Row],[예측(관람객)]])/표2[[#This Row],[관람객]]*100</f>
        <v>100</v>
      </c>
    </row>
    <row r="152" spans="1:6" x14ac:dyDescent="0.3">
      <c r="A152" s="2">
        <v>44561</v>
      </c>
      <c r="B152" s="3">
        <v>1089</v>
      </c>
      <c r="C152" s="3">
        <v>1089</v>
      </c>
      <c r="D152" s="4">
        <v>1089</v>
      </c>
      <c r="E152" s="4">
        <v>1089</v>
      </c>
      <c r="F152" s="14">
        <f>(표2[[#This Row],[관람객]]-표2[[#This Row],[예측(관람객)]])/표2[[#This Row],[관람객]]*100</f>
        <v>0</v>
      </c>
    </row>
    <row r="153" spans="1:6" x14ac:dyDescent="0.3">
      <c r="A153" s="2">
        <v>44592</v>
      </c>
      <c r="B153" s="17">
        <v>1120</v>
      </c>
      <c r="C153" s="3">
        <f>_xlfn.FORECAST.ETS(A153,$B$2:$B$152,$A$2:$A$152,1,1)</f>
        <v>1491.5488693996276</v>
      </c>
      <c r="D153" s="4">
        <f>C153-_xlfn.FORECAST.ETS.CONFINT(A153,$B$2:$B$152,$A$2:$A$152,0.95,1,1)</f>
        <v>-1679.7414716597409</v>
      </c>
      <c r="E153" s="4">
        <f>C153+_xlfn.FORECAST.ETS.CONFINT(A153,$B$2:$B$152,$A$2:$A$152,0.95,1,1)</f>
        <v>4662.8392104589966</v>
      </c>
      <c r="F153" s="14">
        <f>(표2[[#This Row],[관람객]]-표2[[#This Row],[예측(관람객)]])/표2[[#This Row],[관람객]]*100</f>
        <v>-33.174006196395325</v>
      </c>
    </row>
    <row r="154" spans="1:6" x14ac:dyDescent="0.3">
      <c r="A154" s="2">
        <v>44623</v>
      </c>
      <c r="B154" s="17">
        <v>1129</v>
      </c>
      <c r="C154" s="3">
        <f>_xlfn.FORECAST.ETS(A154,$B$2:$B$152,$A$2:$A$152,1,1)</f>
        <v>1459.355697503049</v>
      </c>
      <c r="D154" s="4">
        <f>C154-_xlfn.FORECAST.ETS.CONFINT(A154,$B$2:$B$152,$A$2:$A$152,0.95,1,1)</f>
        <v>-1756.201698984479</v>
      </c>
      <c r="E154" s="4">
        <f>C154+_xlfn.FORECAST.ETS.CONFINT(A154,$B$2:$B$152,$A$2:$A$152,0.95,1,1)</f>
        <v>4674.9130939905772</v>
      </c>
      <c r="F154" s="14">
        <f>(표2[[#This Row],[관람객]]-표2[[#This Row],[예측(관람객)]])/표2[[#This Row],[관람객]]*100</f>
        <v>-29.260912090615498</v>
      </c>
    </row>
    <row r="155" spans="1:6" x14ac:dyDescent="0.3">
      <c r="A155" s="2">
        <v>44651</v>
      </c>
      <c r="B155" s="17">
        <v>1035</v>
      </c>
      <c r="C155" s="3">
        <f>_xlfn.FORECAST.ETS(A155,$B$2:$B$152,$A$2:$A$152,1,1)</f>
        <v>1242.6115423419683</v>
      </c>
      <c r="D155" s="4">
        <f>C155-_xlfn.FORECAST.ETS.CONFINT(A155,$B$2:$B$152,$A$2:$A$152,0.95,1,1)</f>
        <v>-2017.1306026253228</v>
      </c>
      <c r="E155" s="4">
        <f>C155+_xlfn.FORECAST.ETS.CONFINT(A155,$B$2:$B$152,$A$2:$A$152,0.95,1,1)</f>
        <v>4502.3536873092598</v>
      </c>
      <c r="F155" s="14">
        <f>(표2[[#This Row],[관람객]]-표2[[#This Row],[예측(관람객)]])/표2[[#This Row],[관람객]]*100</f>
        <v>-20.059086216615292</v>
      </c>
    </row>
    <row r="156" spans="1:6" x14ac:dyDescent="0.3">
      <c r="A156" s="2">
        <v>44682</v>
      </c>
      <c r="B156" s="17">
        <v>1951</v>
      </c>
      <c r="C156" s="3">
        <f>_xlfn.FORECAST.ETS(A156,$B$2:$B$152,$A$2:$A$152,1,1)</f>
        <v>2749.2000995532712</v>
      </c>
      <c r="D156" s="4">
        <f>C156-_xlfn.FORECAST.ETS.CONFINT(A156,$B$2:$B$152,$A$2:$A$152,0.95,1,1)</f>
        <v>-554.65083324805846</v>
      </c>
      <c r="E156" s="4">
        <f>C156+_xlfn.FORECAST.ETS.CONFINT(A156,$B$2:$B$152,$A$2:$A$152,0.95,1,1)</f>
        <v>6053.0510323546005</v>
      </c>
      <c r="F156" s="14">
        <f>(표2[[#This Row],[관람객]]-표2[[#This Row],[예측(관람객)]])/표2[[#This Row],[관람객]]*100</f>
        <v>-40.912357742351162</v>
      </c>
    </row>
    <row r="157" spans="1:6" x14ac:dyDescent="0.3">
      <c r="A157" s="2">
        <v>44712</v>
      </c>
      <c r="B157" s="17">
        <v>2871</v>
      </c>
      <c r="C157" s="3">
        <f>_xlfn.FORECAST.ETS(A157,$B$2:$B$152,$A$2:$A$152,1,1)</f>
        <v>3591.4882919546135</v>
      </c>
      <c r="D157" s="4">
        <f>C157-_xlfn.FORECAST.ETS.CONFINT(A157,$B$2:$B$152,$A$2:$A$152,0.95,1,1)</f>
        <v>243.59852558546208</v>
      </c>
      <c r="E157" s="4">
        <f>C157+_xlfn.FORECAST.ETS.CONFINT(A157,$B$2:$B$152,$A$2:$A$152,0.95,1,1)</f>
        <v>6939.3780583237649</v>
      </c>
      <c r="F157" s="14">
        <f>(표2[[#This Row],[관람객]]-표2[[#This Row],[예측(관람객)]])/표2[[#This Row],[관람객]]*100</f>
        <v>-25.095377636872641</v>
      </c>
    </row>
    <row r="158" spans="1:6" x14ac:dyDescent="0.3">
      <c r="A158" s="2">
        <v>44743</v>
      </c>
      <c r="B158" s="17">
        <v>2314</v>
      </c>
      <c r="C158" s="3">
        <f>_xlfn.FORECAST.ETS(A158,$B$2:$B$152,$A$2:$A$152,1,1)</f>
        <v>2153.0771006222317</v>
      </c>
      <c r="D158" s="4">
        <f>C158-_xlfn.FORECAST.ETS.CONFINT(A158,$B$2:$B$152,$A$2:$A$152,0.95,1,1)</f>
        <v>-1238.7872349021163</v>
      </c>
      <c r="E158" s="4">
        <f>C158+_xlfn.FORECAST.ETS.CONFINT(A158,$B$2:$B$152,$A$2:$A$152,0.95,1,1)</f>
        <v>5544.9414361465797</v>
      </c>
      <c r="F158" s="14">
        <f>(표2[[#This Row],[관람객]]-표2[[#This Row],[예측(관람객)]])/표2[[#This Row],[관람객]]*100</f>
        <v>6.9543171727644042</v>
      </c>
    </row>
    <row r="159" spans="1:6" x14ac:dyDescent="0.3">
      <c r="A159" s="2">
        <v>44773</v>
      </c>
      <c r="B159" s="17">
        <v>1953</v>
      </c>
      <c r="C159" s="3">
        <f>_xlfn.FORECAST.ETS(A159,$B$2:$B$152,$A$2:$A$152,1,1)</f>
        <v>1845.7685797676636</v>
      </c>
      <c r="D159" s="4">
        <f>C159-_xlfn.FORECAST.ETS.CONFINT(A159,$B$2:$B$152,$A$2:$A$152,0.95,1,1)</f>
        <v>-1590.0114552266155</v>
      </c>
      <c r="E159" s="4">
        <f>C159+_xlfn.FORECAST.ETS.CONFINT(A159,$B$2:$B$152,$A$2:$A$152,0.95,1,1)</f>
        <v>5281.5486147619431</v>
      </c>
      <c r="F159" s="14">
        <f>(표2[[#This Row],[관람객]]-표2[[#This Row],[예측(관람객)]])/표2[[#This Row],[관람객]]*100</f>
        <v>5.4906001143029393</v>
      </c>
    </row>
    <row r="160" spans="1:6" x14ac:dyDescent="0.3">
      <c r="A160" s="2">
        <v>44804</v>
      </c>
      <c r="B160" s="17">
        <v>2487</v>
      </c>
      <c r="C160" s="3">
        <f>_xlfn.FORECAST.ETS(A160,$B$2:$B$152,$A$2:$A$152,1,1)</f>
        <v>2460.7280834876578</v>
      </c>
      <c r="D160" s="4">
        <f>C160-_xlfn.FORECAST.ETS.CONFINT(A160,$B$2:$B$152,$A$2:$A$152,0.95,1,1)</f>
        <v>-1018.9139004977528</v>
      </c>
      <c r="E160" s="4">
        <f>C160+_xlfn.FORECAST.ETS.CONFINT(A160,$B$2:$B$152,$A$2:$A$152,0.95,1,1)</f>
        <v>5940.370067473068</v>
      </c>
      <c r="F160" s="14">
        <f>(표2[[#This Row],[관람객]]-표2[[#This Row],[예측(관람객)]])/표2[[#This Row],[관람객]]*100</f>
        <v>1.0563697833671959</v>
      </c>
    </row>
    <row r="161" spans="1:6" x14ac:dyDescent="0.3">
      <c r="A161" s="2">
        <v>44835</v>
      </c>
      <c r="B161" s="17">
        <v>3373</v>
      </c>
      <c r="C161" s="3">
        <f>_xlfn.FORECAST.ETS(A161,$B$2:$B$152,$A$2:$A$152,1,1)</f>
        <v>2752.7669980689006</v>
      </c>
      <c r="D161" s="4">
        <f>C161-_xlfn.FORECAST.ETS.CONFINT(A161,$B$2:$B$152,$A$2:$A$152,0.95,1,1)</f>
        <v>-770.68804610475672</v>
      </c>
      <c r="E161" s="4">
        <f>C161+_xlfn.FORECAST.ETS.CONFINT(A161,$B$2:$B$152,$A$2:$A$152,0.95,1,1)</f>
        <v>6276.222042242558</v>
      </c>
      <c r="F161" s="14">
        <f>(표2[[#This Row],[관람객]]-표2[[#This Row],[예측(관람객)]])/표2[[#This Row],[관람객]]*100</f>
        <v>18.388170825114123</v>
      </c>
    </row>
    <row r="162" spans="1:6" x14ac:dyDescent="0.3">
      <c r="A162" s="2">
        <v>44865</v>
      </c>
      <c r="B162" s="17">
        <v>2737</v>
      </c>
      <c r="C162" s="3">
        <f>_xlfn.FORECAST.ETS(A162,$B$2:$B$152,$A$2:$A$152,1,1)</f>
        <v>3659.4786242825758</v>
      </c>
      <c r="D162" s="4">
        <f>C162-_xlfn.FORECAST.ETS.CONFINT(A162,$B$2:$B$152,$A$2:$A$152,0.95,1,1)</f>
        <v>92.25478804426939</v>
      </c>
      <c r="E162" s="4">
        <f>C162+_xlfn.FORECAST.ETS.CONFINT(A162,$B$2:$B$152,$A$2:$A$152,0.95,1,1)</f>
        <v>7226.7024605208826</v>
      </c>
      <c r="F162" s="14">
        <f>(표2[[#This Row],[관람객]]-표2[[#This Row],[예측(관람객)]])/표2[[#This Row],[관람객]]*100</f>
        <v>-33.704005271559218</v>
      </c>
    </row>
    <row r="163" spans="1:6" x14ac:dyDescent="0.3">
      <c r="A163" s="2">
        <v>44896</v>
      </c>
      <c r="B163" s="17">
        <v>2291</v>
      </c>
      <c r="C163" s="3">
        <f>_xlfn.FORECAST.ETS(A163,$B$2:$B$152,$A$2:$A$152,1,1)</f>
        <v>1767.1399570427</v>
      </c>
      <c r="D163" s="4">
        <f>C163-_xlfn.FORECAST.ETS.CONFINT(A163,$B$2:$B$152,$A$2:$A$152,0.95,1,1)</f>
        <v>-1843.812798037409</v>
      </c>
      <c r="E163" s="4">
        <f>C163+_xlfn.FORECAST.ETS.CONFINT(A163,$B$2:$B$152,$A$2:$A$152,0.95,1,1)</f>
        <v>5378.0927121228087</v>
      </c>
      <c r="F163" s="14">
        <f>(표2[[#This Row],[관람객]]-표2[[#This Row],[예측(관람객)]])/표2[[#This Row],[관람객]]*100</f>
        <v>22.865999256102139</v>
      </c>
    </row>
    <row r="164" spans="1:6" x14ac:dyDescent="0.3">
      <c r="A164" s="2">
        <v>44926</v>
      </c>
      <c r="B164" s="17">
        <v>2161</v>
      </c>
      <c r="C164" s="3">
        <f>_xlfn.FORECAST.ETS(A164,$B$2:$B$152,$A$2:$A$152,1,1)</f>
        <v>906.67674276751427</v>
      </c>
      <c r="D164" s="4">
        <f>C164-_xlfn.FORECAST.ETS.CONFINT(A164,$B$2:$B$152,$A$2:$A$152,0.95,1,1)</f>
        <v>-2747.9692410808957</v>
      </c>
      <c r="E164" s="4">
        <f>C164+_xlfn.FORECAST.ETS.CONFINT(A164,$B$2:$B$152,$A$2:$A$152,0.95,1,1)</f>
        <v>4561.3227266159238</v>
      </c>
      <c r="F164" s="14">
        <f>(표2[[#This Row],[관람객]]-표2[[#This Row],[예측(관람객)]])/표2[[#This Row],[관람객]]*100</f>
        <v>58.043649108398235</v>
      </c>
    </row>
    <row r="165" spans="1:6" x14ac:dyDescent="0.3">
      <c r="A165" s="2">
        <v>44957</v>
      </c>
      <c r="B165" s="17">
        <v>2571</v>
      </c>
      <c r="C165" s="3">
        <f>_xlfn.FORECAST.ETS(A165,$B$2:$B$152,$A$2:$A$152,1,1)</f>
        <v>1309.2256121671426</v>
      </c>
      <c r="D165" s="4">
        <f>C165-_xlfn.FORECAST.ETS.CONFINT(A165,$B$2:$B$152,$A$2:$A$152,0.95,1,1)</f>
        <v>-2438.6800982760792</v>
      </c>
      <c r="E165" s="4">
        <f>C165+_xlfn.FORECAST.ETS.CONFINT(A165,$B$2:$B$152,$A$2:$A$152,0.95,1,1)</f>
        <v>5057.1313226103648</v>
      </c>
      <c r="F165" s="14">
        <f>(표2[[#This Row],[관람객]]-표2[[#This Row],[예측(관람객)]])/표2[[#This Row],[관람객]]*100</f>
        <v>49.077183501861434</v>
      </c>
    </row>
    <row r="166" spans="1:6" x14ac:dyDescent="0.3">
      <c r="A166" s="2">
        <v>44988</v>
      </c>
      <c r="B166" s="17">
        <v>1900</v>
      </c>
      <c r="C166" s="3">
        <f>_xlfn.FORECAST.ETS(A166,$B$2:$B$152,$A$2:$A$152,1,1)</f>
        <v>1277.0324402705635</v>
      </c>
      <c r="D166" s="4">
        <f>C166-_xlfn.FORECAST.ETS.CONFINT(A166,$B$2:$B$152,$A$2:$A$152,0.95,1,1)</f>
        <v>-2513.9360583054595</v>
      </c>
      <c r="E166" s="4">
        <f>C166+_xlfn.FORECAST.ETS.CONFINT(A166,$B$2:$B$152,$A$2:$A$152,0.95,1,1)</f>
        <v>5068.0009388465869</v>
      </c>
      <c r="F166" s="14">
        <f>(표2[[#This Row],[관람객]]-표2[[#This Row],[예측(관람객)]])/표2[[#This Row],[관람객]]*100</f>
        <v>32.78776630154929</v>
      </c>
    </row>
    <row r="167" spans="1:6" x14ac:dyDescent="0.3">
      <c r="A167" s="2">
        <v>45016</v>
      </c>
      <c r="B167" s="17">
        <v>2117</v>
      </c>
      <c r="C167" s="3">
        <f>_xlfn.FORECAST.ETS(A167,$B$2:$B$152,$A$2:$A$152,1,1)</f>
        <v>1060.2882851094828</v>
      </c>
      <c r="D167" s="4">
        <f>C167-_xlfn.FORECAST.ETS.CONFINT(A167,$B$2:$B$152,$A$2:$A$152,0.95,1,1)</f>
        <v>-2773.7319298552134</v>
      </c>
      <c r="E167" s="4">
        <f>C167+_xlfn.FORECAST.ETS.CONFINT(A167,$B$2:$B$152,$A$2:$A$152,0.95,1,1)</f>
        <v>4894.3085000741794</v>
      </c>
      <c r="F167" s="14">
        <f>(표2[[#This Row],[관람객]]-표2[[#This Row],[예측(관람객)]])/표2[[#This Row],[관람객]]*100</f>
        <v>49.91552739208867</v>
      </c>
    </row>
    <row r="168" spans="1:6" x14ac:dyDescent="0.3">
      <c r="A168" s="2">
        <v>45047</v>
      </c>
      <c r="B168" s="17">
        <v>3602</v>
      </c>
      <c r="C168" s="3">
        <f>_xlfn.FORECAST.ETS(A168,$B$2:$B$152,$A$2:$A$152,1,1)</f>
        <v>2566.8768423207862</v>
      </c>
      <c r="D168" s="4">
        <f>C168-_xlfn.FORECAST.ETS.CONFINT(A168,$B$2:$B$152,$A$2:$A$152,0.95,1,1)</f>
        <v>-1310.1869801129301</v>
      </c>
      <c r="E168" s="4">
        <f>C168+_xlfn.FORECAST.ETS.CONFINT(A168,$B$2:$B$152,$A$2:$A$152,0.95,1,1)</f>
        <v>6443.940664754502</v>
      </c>
      <c r="F168" s="14">
        <f>(표2[[#This Row],[관람객]]-표2[[#This Row],[예측(관람객)]])/표2[[#This Row],[관람객]]*100</f>
        <v>28.737455793426257</v>
      </c>
    </row>
    <row r="169" spans="1:6" x14ac:dyDescent="0.3">
      <c r="A169" s="2">
        <v>45077</v>
      </c>
      <c r="B169" s="17">
        <v>3120</v>
      </c>
      <c r="C169" s="3">
        <f>_xlfn.FORECAST.ETS(A169,$B$2:$B$152,$A$2:$A$152,1,1)</f>
        <v>3409.1650347221284</v>
      </c>
      <c r="D169" s="4">
        <f>C169-_xlfn.FORECAST.ETS.CONFINT(A169,$B$2:$B$152,$A$2:$A$152,0.95,1,1)</f>
        <v>-510.93711889068391</v>
      </c>
      <c r="E169" s="4">
        <f>C169+_xlfn.FORECAST.ETS.CONFINT(A169,$B$2:$B$152,$A$2:$A$152,0.95,1,1)</f>
        <v>7329.2671883349412</v>
      </c>
      <c r="F169" s="14">
        <f>(표2[[#This Row],[관람객]]-표2[[#This Row],[예측(관람객)]])/표2[[#This Row],[관람객]]*100</f>
        <v>-9.268110087247706</v>
      </c>
    </row>
    <row r="170" spans="1:6" x14ac:dyDescent="0.3">
      <c r="A170" s="2">
        <v>45108</v>
      </c>
      <c r="B170" s="17">
        <v>2334</v>
      </c>
      <c r="C170" s="3">
        <f>_xlfn.FORECAST.ETS(A170,$B$2:$B$152,$A$2:$A$152,1,1)</f>
        <v>1970.753843389746</v>
      </c>
      <c r="D170" s="4">
        <f>C170-_xlfn.FORECAST.ETS.CONFINT(A170,$B$2:$B$152,$A$2:$A$152,0.95,1,1)</f>
        <v>-1992.3840746657436</v>
      </c>
      <c r="E170" s="4">
        <f>C170+_xlfn.FORECAST.ETS.CONFINT(A170,$B$2:$B$152,$A$2:$A$152,0.95,1,1)</f>
        <v>5933.8917614452357</v>
      </c>
      <c r="F170" s="14">
        <f>(표2[[#This Row],[관람객]]-표2[[#This Row],[예측(관람객)]])/표2[[#This Row],[관람객]]*100</f>
        <v>15.563245784501031</v>
      </c>
    </row>
    <row r="171" spans="1:6" x14ac:dyDescent="0.3">
      <c r="A171" s="2">
        <v>45138</v>
      </c>
      <c r="B171" s="17">
        <v>2082</v>
      </c>
      <c r="C171" s="3">
        <f>_xlfn.FORECAST.ETS(A171,$B$2:$B$152,$A$2:$A$152,1,1)</f>
        <v>1663.4453225351781</v>
      </c>
      <c r="D171" s="4">
        <f>C171-_xlfn.FORECAST.ETS.CONFINT(A171,$B$2:$B$152,$A$2:$A$152,0.95,1,1)</f>
        <v>-2342.7283863418306</v>
      </c>
      <c r="E171" s="4">
        <f>C171+_xlfn.FORECAST.ETS.CONFINT(A171,$B$2:$B$152,$A$2:$A$152,0.95,1,1)</f>
        <v>5669.6190314121868</v>
      </c>
      <c r="F171" s="14">
        <f>(표2[[#This Row],[관람객]]-표2[[#This Row],[예측(관람객)]])/표2[[#This Row],[관람객]]*100</f>
        <v>20.103490752392982</v>
      </c>
    </row>
    <row r="172" spans="1:6" x14ac:dyDescent="0.3">
      <c r="A172" s="2">
        <v>45169</v>
      </c>
      <c r="B172" s="17">
        <v>2400</v>
      </c>
      <c r="C172" s="3">
        <f>_xlfn.FORECAST.ETS(A172,$B$2:$B$152,$A$2:$A$152,1,1)</f>
        <v>2278.4048262551723</v>
      </c>
      <c r="D172" s="4">
        <f>C172-_xlfn.FORECAST.ETS.CONFINT(A172,$B$2:$B$152,$A$2:$A$152,0.95,1,1)</f>
        <v>-1770.8071826953546</v>
      </c>
      <c r="E172" s="4">
        <f>C172+_xlfn.FORECAST.ETS.CONFINT(A172,$B$2:$B$152,$A$2:$A$152,0.95,1,1)</f>
        <v>6327.6168352056993</v>
      </c>
      <c r="F172" s="14">
        <f>(표2[[#This Row],[관람객]]-표2[[#This Row],[예측(관람객)]])/표2[[#This Row],[관람객]]*100</f>
        <v>5.0664655727011523</v>
      </c>
    </row>
    <row r="173" spans="1:6" x14ac:dyDescent="0.3">
      <c r="A173" s="2">
        <v>45200</v>
      </c>
      <c r="B173" s="17">
        <v>2895</v>
      </c>
      <c r="C173" s="3">
        <f>_xlfn.FORECAST.ETS(A173,$B$2:$B$152,$A$2:$A$152,1,1)</f>
        <v>2570.4437408364147</v>
      </c>
      <c r="D173" s="4">
        <f>C173-_xlfn.FORECAST.ETS.CONFINT(A173,$B$2:$B$152,$A$2:$A$152,0.95,1,1)</f>
        <v>-1521.8114558600782</v>
      </c>
      <c r="E173" s="4">
        <f>C173+_xlfn.FORECAST.ETS.CONFINT(A173,$B$2:$B$152,$A$2:$A$152,0.95,1,1)</f>
        <v>6662.6989375329076</v>
      </c>
      <c r="F173" s="14">
        <f>(표2[[#This Row],[관람객]]-표2[[#This Row],[예측(관람객)]])/표2[[#This Row],[관람객]]*100</f>
        <v>11.210924323439906</v>
      </c>
    </row>
    <row r="174" spans="1:6" x14ac:dyDescent="0.3">
      <c r="A174" s="2">
        <v>45230</v>
      </c>
      <c r="B174" s="17">
        <v>3254</v>
      </c>
      <c r="C174" s="3">
        <f>_xlfn.FORECAST.ETS(A174,$B$2:$B$152,$A$2:$A$152,1,1)</f>
        <v>3477.1553670500898</v>
      </c>
      <c r="D174" s="4">
        <f>C174-_xlfn.FORECAST.ETS.CONFINT(A174,$B$2:$B$152,$A$2:$A$152,0.95,1,1)</f>
        <v>-658.15018444705129</v>
      </c>
      <c r="E174" s="4">
        <f>C174+_xlfn.FORECAST.ETS.CONFINT(A174,$B$2:$B$152,$A$2:$A$152,0.95,1,1)</f>
        <v>7612.4609185472309</v>
      </c>
      <c r="F174" s="14">
        <f>(표2[[#This Row],[관람객]]-표2[[#This Row],[예측(관람객)]])/표2[[#This Row],[관람객]]*100</f>
        <v>-6.8578785202854888</v>
      </c>
    </row>
    <row r="175" spans="1:6" x14ac:dyDescent="0.3">
      <c r="A175" s="2">
        <v>45261</v>
      </c>
      <c r="B175" s="17">
        <v>2882</v>
      </c>
      <c r="C175" s="3">
        <f>_xlfn.FORECAST.ETS(A175,$B$2:$B$152,$A$2:$A$152,1,1)</f>
        <v>1584.8166998102147</v>
      </c>
      <c r="D175" s="4">
        <f>C175-_xlfn.FORECAST.ETS.CONFINT(A175,$B$2:$B$152,$A$2:$A$152,0.95,1,1)</f>
        <v>-2593.5485589548548</v>
      </c>
      <c r="E175" s="4">
        <f>C175+_xlfn.FORECAST.ETS.CONFINT(A175,$B$2:$B$152,$A$2:$A$152,0.95,1,1)</f>
        <v>5763.1819585752837</v>
      </c>
      <c r="F175" s="14">
        <f>(표2[[#This Row],[관람객]]-표2[[#This Row],[예측(관람객)]])/표2[[#This Row],[관람객]]*100</f>
        <v>45.009829985766316</v>
      </c>
    </row>
    <row r="176" spans="1:6" x14ac:dyDescent="0.3">
      <c r="A176" s="2">
        <v>45291</v>
      </c>
      <c r="B176" s="17">
        <v>2898</v>
      </c>
      <c r="C176" s="3">
        <f>_xlfn.FORECAST.ETS(A176,$B$2:$B$152,$A$2:$A$152,1,1)</f>
        <v>724.35348553502899</v>
      </c>
      <c r="D176" s="4">
        <f>C176-_xlfn.FORECAST.ETS.CONFINT(A176,$B$2:$B$152,$A$2:$A$152,0.95,1,1)</f>
        <v>-3497.08292915722</v>
      </c>
      <c r="E176" s="4">
        <f>C176+_xlfn.FORECAST.ETS.CONFINT(A176,$B$2:$B$152,$A$2:$A$152,0.95,1,1)</f>
        <v>4945.7899002272779</v>
      </c>
      <c r="F176" s="14">
        <f>(표2[[#This Row],[관람객]]-표2[[#This Row],[예측(관람객)]])/표2[[#This Row],[관람객]]*100</f>
        <v>75.005055709626333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울산광역시_대곡박물관 관람현황_20240220</vt:lpstr>
      <vt:lpstr>Sheet3</vt:lpstr>
      <vt:lpstr>울산광역시_대곡박물관 관람현황_20240220_머신러닝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2024-06-23T09:56:12Z</dcterms:created>
  <dcterms:modified xsi:type="dcterms:W3CDTF">2024-06-23T10:51:24Z</dcterms:modified>
</cp:coreProperties>
</file>